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NNIAIRE 2\"/>
    </mc:Choice>
  </mc:AlternateContent>
  <bookViews>
    <workbookView xWindow="0" yWindow="0" windowWidth="19200" windowHeight="7050" tabRatio="917" firstSheet="2" activeTab="6"/>
  </bookViews>
  <sheets>
    <sheet name="synt 1à8" sheetId="14" r:id="rId1"/>
    <sheet name="presco 9à12" sheetId="11" r:id="rId2"/>
    <sheet name="synt 13à21" sheetId="2" r:id="rId3"/>
    <sheet name="Niv1 Pub 22à45 " sheetId="4" r:id="rId4"/>
    <sheet name="Niv2 Pub 46à69" sheetId="5" r:id="rId5"/>
    <sheet name="Niv3 Pub 70à93" sheetId="6" r:id="rId6"/>
    <sheet name="Niv1 Pr 94à117" sheetId="7" r:id="rId7"/>
    <sheet name="Niv2 Pr 117à141" sheetId="8" r:id="rId8"/>
    <sheet name="Niv3 pr 142 à165" sheetId="9" r:id="rId9"/>
    <sheet name="CFP 166à189" sheetId="19" r:id="rId10"/>
    <sheet name="LTP 190à213" sheetId="15" r:id="rId11"/>
    <sheet name="TECH PRIVE &amp; SUP 214-215" sheetId="16" r:id="rId12"/>
    <sheet name="PB+PV PAR CISCO N1" sheetId="10" r:id="rId13"/>
    <sheet name="recap Enseignement techn" sheetId="12" r:id="rId14"/>
    <sheet name="Feuil1" sheetId="20" r:id="rId15"/>
  </sheets>
  <calcPr calcId="162913"/>
</workbook>
</file>

<file path=xl/calcChain.xml><?xml version="1.0" encoding="utf-8"?>
<calcChain xmlns="http://schemas.openxmlformats.org/spreadsheetml/2006/main">
  <c r="O174" i="5" l="1"/>
  <c r="P174" i="5"/>
  <c r="Y53" i="19"/>
  <c r="Y9" i="19" s="1"/>
  <c r="Y76" i="19"/>
  <c r="Y10" i="19" s="1"/>
  <c r="Y91" i="19"/>
  <c r="Y11" i="19"/>
  <c r="Y105" i="19"/>
  <c r="Y12" i="19" s="1"/>
  <c r="Y118" i="19"/>
  <c r="Y13" i="19" s="1"/>
  <c r="Y137" i="19"/>
  <c r="Y14" i="19"/>
  <c r="Z53" i="19"/>
  <c r="Z9" i="19" s="1"/>
  <c r="Z76" i="19"/>
  <c r="Z10" i="19" s="1"/>
  <c r="Z91" i="19"/>
  <c r="Z11" i="19" s="1"/>
  <c r="Z105" i="19"/>
  <c r="Z12" i="19"/>
  <c r="Z118" i="19"/>
  <c r="Z13" i="19"/>
  <c r="C151" i="14" s="1"/>
  <c r="Z137" i="19"/>
  <c r="Z14" i="19"/>
  <c r="AA53" i="19"/>
  <c r="AA9" i="19"/>
  <c r="AA76" i="19"/>
  <c r="AA10" i="19"/>
  <c r="AA91" i="19"/>
  <c r="AA11" i="19" s="1"/>
  <c r="AA105" i="19"/>
  <c r="AA12" i="19"/>
  <c r="AA118" i="19"/>
  <c r="AA13" i="19"/>
  <c r="AA137" i="19"/>
  <c r="AA14" i="19" s="1"/>
  <c r="AB53" i="19"/>
  <c r="AB9" i="19" s="1"/>
  <c r="AB76" i="19"/>
  <c r="AB10" i="19"/>
  <c r="AB91" i="19"/>
  <c r="AB11" i="19"/>
  <c r="AB105" i="19"/>
  <c r="AB12" i="19"/>
  <c r="AB118" i="19"/>
  <c r="AB13" i="19" s="1"/>
  <c r="AB137" i="19"/>
  <c r="AB14" i="19"/>
  <c r="AC53" i="19"/>
  <c r="AC9" i="19"/>
  <c r="AC76" i="19"/>
  <c r="AC10" i="19"/>
  <c r="AC91" i="19"/>
  <c r="AC11" i="19" s="1"/>
  <c r="AC105" i="19"/>
  <c r="AC12" i="19"/>
  <c r="AC118" i="19"/>
  <c r="AC13" i="19"/>
  <c r="AC137" i="19"/>
  <c r="AC14" i="19" s="1"/>
  <c r="AD53" i="19"/>
  <c r="AD9" i="19" s="1"/>
  <c r="AD76" i="19"/>
  <c r="AD10" i="19"/>
  <c r="AD91" i="19"/>
  <c r="AD11" i="19"/>
  <c r="AD105" i="19"/>
  <c r="AD12" i="19"/>
  <c r="AD118" i="19"/>
  <c r="AD13" i="19" s="1"/>
  <c r="AD137" i="19"/>
  <c r="AD14" i="19" s="1"/>
  <c r="AH53" i="19"/>
  <c r="AH9" i="19"/>
  <c r="AH76" i="19"/>
  <c r="AH10" i="19"/>
  <c r="AH91" i="19"/>
  <c r="AH11" i="19" s="1"/>
  <c r="D149" i="14" s="1"/>
  <c r="AH105" i="19"/>
  <c r="AH12" i="19" s="1"/>
  <c r="D150" i="14" s="1"/>
  <c r="AH118" i="19"/>
  <c r="AH13" i="19"/>
  <c r="D151" i="14" s="1"/>
  <c r="AH137" i="19"/>
  <c r="AH14" i="19"/>
  <c r="D152" i="14" s="1"/>
  <c r="AI53" i="19"/>
  <c r="AI9" i="19"/>
  <c r="AI76" i="19"/>
  <c r="AI10" i="19" s="1"/>
  <c r="AI91" i="19"/>
  <c r="AI11" i="19" s="1"/>
  <c r="AI105" i="19"/>
  <c r="AI12" i="19" s="1"/>
  <c r="AI118" i="19"/>
  <c r="AI13" i="19"/>
  <c r="AI137" i="19"/>
  <c r="AI14" i="19"/>
  <c r="AJ53" i="19"/>
  <c r="AJ9" i="19" s="1"/>
  <c r="AJ76" i="19"/>
  <c r="AJ10" i="19" s="1"/>
  <c r="AJ91" i="19"/>
  <c r="AJ11" i="19"/>
  <c r="AJ105" i="19"/>
  <c r="AJ12" i="19"/>
  <c r="AJ118" i="19"/>
  <c r="AJ13" i="19" s="1"/>
  <c r="AJ137" i="19"/>
  <c r="AJ14" i="19" s="1"/>
  <c r="AK53" i="19"/>
  <c r="AK9" i="19"/>
  <c r="AK76" i="19"/>
  <c r="AK10" i="19" s="1"/>
  <c r="AK91" i="19"/>
  <c r="AK11" i="19" s="1"/>
  <c r="AK105" i="19"/>
  <c r="AK12" i="19" s="1"/>
  <c r="AK118" i="19"/>
  <c r="AK13" i="19"/>
  <c r="AK137" i="19"/>
  <c r="AK14" i="19" s="1"/>
  <c r="AL9" i="19"/>
  <c r="AL7" i="19" s="1"/>
  <c r="AL10" i="19"/>
  <c r="AL11" i="19"/>
  <c r="AL12" i="19"/>
  <c r="AL13" i="19"/>
  <c r="AL14" i="19"/>
  <c r="Y23" i="19"/>
  <c r="Y26" i="19"/>
  <c r="Y21" i="19" s="1"/>
  <c r="Y27" i="19"/>
  <c r="Y28" i="19"/>
  <c r="Y29" i="19"/>
  <c r="Y30" i="19"/>
  <c r="Y31" i="19"/>
  <c r="Y35" i="19"/>
  <c r="Y36" i="19"/>
  <c r="Y37" i="19"/>
  <c r="Y38" i="19"/>
  <c r="Y39" i="19"/>
  <c r="Y40" i="19"/>
  <c r="Y43" i="19"/>
  <c r="Y44" i="19"/>
  <c r="Z23" i="19"/>
  <c r="Z26" i="19"/>
  <c r="Z21" i="19" s="1"/>
  <c r="Z27" i="19"/>
  <c r="Z28" i="19"/>
  <c r="Z29" i="19"/>
  <c r="Z30" i="19"/>
  <c r="Z31" i="19"/>
  <c r="Z35" i="19"/>
  <c r="Z36" i="19"/>
  <c r="Z37" i="19"/>
  <c r="Z38" i="19"/>
  <c r="Z39" i="19"/>
  <c r="Z40" i="19"/>
  <c r="Z43" i="19"/>
  <c r="Z44" i="19"/>
  <c r="AA23" i="19"/>
  <c r="AA26" i="19"/>
  <c r="AA21" i="19" s="1"/>
  <c r="AA27" i="19"/>
  <c r="AA28" i="19"/>
  <c r="AA29" i="19"/>
  <c r="AA30" i="19"/>
  <c r="AA31" i="19"/>
  <c r="AA35" i="19"/>
  <c r="AA36" i="19"/>
  <c r="AA37" i="19"/>
  <c r="AA38" i="19"/>
  <c r="AA39" i="19"/>
  <c r="AA40" i="19"/>
  <c r="AA43" i="19"/>
  <c r="AA44" i="19"/>
  <c r="AB23" i="19"/>
  <c r="AB26" i="19"/>
  <c r="AB21" i="19" s="1"/>
  <c r="AB27" i="19"/>
  <c r="AB28" i="19"/>
  <c r="AB29" i="19"/>
  <c r="AB30" i="19"/>
  <c r="AB31" i="19"/>
  <c r="AB35" i="19"/>
  <c r="AB36" i="19"/>
  <c r="AB37" i="19"/>
  <c r="AB38" i="19"/>
  <c r="AB39" i="19"/>
  <c r="AB40" i="19"/>
  <c r="AB43" i="19"/>
  <c r="AB44" i="19"/>
  <c r="AC23" i="19"/>
  <c r="AC26" i="19"/>
  <c r="AC27" i="19"/>
  <c r="AC28" i="19"/>
  <c r="AC29" i="19"/>
  <c r="AC30" i="19"/>
  <c r="AC31" i="19"/>
  <c r="AC35" i="19"/>
  <c r="AC36" i="19"/>
  <c r="AC37" i="19"/>
  <c r="AC38" i="19"/>
  <c r="AC39" i="19"/>
  <c r="AC40" i="19"/>
  <c r="AC43" i="19"/>
  <c r="AC44" i="19"/>
  <c r="AD23" i="19"/>
  <c r="AD26" i="19"/>
  <c r="AD27" i="19"/>
  <c r="AD28" i="19"/>
  <c r="AD29" i="19"/>
  <c r="AD30" i="19"/>
  <c r="AD31" i="19"/>
  <c r="AD35" i="19"/>
  <c r="AD36" i="19"/>
  <c r="AD37" i="19"/>
  <c r="AD38" i="19"/>
  <c r="AD39" i="19"/>
  <c r="AD40" i="19"/>
  <c r="AD43" i="19"/>
  <c r="AD44" i="19"/>
  <c r="AH23" i="19"/>
  <c r="AH26" i="19"/>
  <c r="AH27" i="19"/>
  <c r="AH28" i="19"/>
  <c r="AH29" i="19"/>
  <c r="AH30" i="19"/>
  <c r="AH31" i="19"/>
  <c r="AH35" i="19"/>
  <c r="AH36" i="19"/>
  <c r="AH37" i="19"/>
  <c r="AH38" i="19"/>
  <c r="AH39" i="19"/>
  <c r="AH40" i="19"/>
  <c r="AH43" i="19"/>
  <c r="AH44" i="19"/>
  <c r="AI23" i="19"/>
  <c r="AI26" i="19"/>
  <c r="AI21" i="19" s="1"/>
  <c r="AI27" i="19"/>
  <c r="AI28" i="19"/>
  <c r="AI29" i="19"/>
  <c r="AI30" i="19"/>
  <c r="AI31" i="19"/>
  <c r="AI35" i="19"/>
  <c r="AI36" i="19"/>
  <c r="AI37" i="19"/>
  <c r="AI38" i="19"/>
  <c r="AI39" i="19"/>
  <c r="AI40" i="19"/>
  <c r="AI43" i="19"/>
  <c r="AI44" i="19"/>
  <c r="AJ23" i="19"/>
  <c r="AJ26" i="19"/>
  <c r="AJ21" i="19" s="1"/>
  <c r="AJ27" i="19"/>
  <c r="AJ28" i="19"/>
  <c r="AJ29" i="19"/>
  <c r="AJ30" i="19"/>
  <c r="AJ31" i="19"/>
  <c r="AJ35" i="19"/>
  <c r="AJ36" i="19"/>
  <c r="AJ37" i="19"/>
  <c r="AJ38" i="19"/>
  <c r="AJ39" i="19"/>
  <c r="AJ40" i="19"/>
  <c r="AJ43" i="19"/>
  <c r="AJ44" i="19"/>
  <c r="AK23" i="19"/>
  <c r="AK26" i="19"/>
  <c r="AK21" i="19" s="1"/>
  <c r="AK27" i="19"/>
  <c r="AK28" i="19"/>
  <c r="AK29" i="19"/>
  <c r="AK30" i="19"/>
  <c r="AK31" i="19"/>
  <c r="AK35" i="19"/>
  <c r="AK36" i="19"/>
  <c r="AK37" i="19"/>
  <c r="AK38" i="19"/>
  <c r="AK39" i="19"/>
  <c r="AK40" i="19"/>
  <c r="AK43" i="19"/>
  <c r="AK44" i="19"/>
  <c r="AL21" i="19"/>
  <c r="E64" i="19"/>
  <c r="E26" i="19" s="1"/>
  <c r="I64" i="19"/>
  <c r="M64" i="19"/>
  <c r="E65" i="19"/>
  <c r="I65" i="19"/>
  <c r="M65" i="19"/>
  <c r="M26" i="19" s="1"/>
  <c r="E66" i="19"/>
  <c r="I66" i="19"/>
  <c r="M66" i="19"/>
  <c r="E67" i="19"/>
  <c r="I67" i="19"/>
  <c r="M67" i="19"/>
  <c r="E78" i="19"/>
  <c r="I78" i="19"/>
  <c r="M78" i="19"/>
  <c r="E79" i="19"/>
  <c r="I79" i="19"/>
  <c r="M79" i="19"/>
  <c r="E80" i="19"/>
  <c r="I80" i="19"/>
  <c r="M80" i="19"/>
  <c r="E81" i="19"/>
  <c r="I81" i="19"/>
  <c r="M81" i="19"/>
  <c r="M28" i="19" s="1"/>
  <c r="E82" i="19"/>
  <c r="I82" i="19"/>
  <c r="M82" i="19"/>
  <c r="E93" i="19"/>
  <c r="I93" i="19"/>
  <c r="M93" i="19"/>
  <c r="E94" i="19"/>
  <c r="E91" i="19" s="1"/>
  <c r="E11" i="19" s="1"/>
  <c r="I94" i="19"/>
  <c r="M94" i="19"/>
  <c r="E95" i="19"/>
  <c r="I95" i="19"/>
  <c r="M95" i="19"/>
  <c r="E96" i="19"/>
  <c r="I96" i="19"/>
  <c r="I31" i="19" s="1"/>
  <c r="M96" i="19"/>
  <c r="E107" i="19"/>
  <c r="I107" i="19"/>
  <c r="M107" i="19"/>
  <c r="E108" i="19"/>
  <c r="I108" i="19"/>
  <c r="M108" i="19"/>
  <c r="E109" i="19"/>
  <c r="E37" i="19" s="1"/>
  <c r="I109" i="19"/>
  <c r="M109" i="19"/>
  <c r="M37" i="19" s="1"/>
  <c r="E120" i="19"/>
  <c r="I120" i="19"/>
  <c r="M120" i="19"/>
  <c r="E121" i="19"/>
  <c r="I121" i="19"/>
  <c r="M121" i="19"/>
  <c r="E122" i="19"/>
  <c r="I122" i="19"/>
  <c r="M122" i="19"/>
  <c r="E123" i="19"/>
  <c r="I123" i="19"/>
  <c r="Q123" i="19" s="1"/>
  <c r="M123" i="19"/>
  <c r="E124" i="19"/>
  <c r="I124" i="19"/>
  <c r="M124" i="19"/>
  <c r="E125" i="19"/>
  <c r="I125" i="19"/>
  <c r="M125" i="19"/>
  <c r="E126" i="19"/>
  <c r="I126" i="19"/>
  <c r="Q126" i="19" s="1"/>
  <c r="M126" i="19"/>
  <c r="E127" i="19"/>
  <c r="E40" i="19" s="1"/>
  <c r="I127" i="19"/>
  <c r="M127" i="19"/>
  <c r="E128" i="19"/>
  <c r="I128" i="19"/>
  <c r="M128" i="19"/>
  <c r="Q128" i="19"/>
  <c r="E139" i="19"/>
  <c r="I139" i="19"/>
  <c r="M139" i="19"/>
  <c r="E140" i="19"/>
  <c r="I140" i="19"/>
  <c r="M140" i="19"/>
  <c r="M43" i="19" s="1"/>
  <c r="E141" i="19"/>
  <c r="I141" i="19"/>
  <c r="I137" i="19" s="1"/>
  <c r="I14" i="19" s="1"/>
  <c r="M141" i="19"/>
  <c r="M44" i="19" s="1"/>
  <c r="E55" i="19"/>
  <c r="I55" i="19"/>
  <c r="M55" i="19"/>
  <c r="E56" i="19"/>
  <c r="I56" i="19"/>
  <c r="M56" i="19"/>
  <c r="E57" i="19"/>
  <c r="I57" i="19"/>
  <c r="M57" i="19"/>
  <c r="E58" i="19"/>
  <c r="I58" i="19"/>
  <c r="M58" i="19"/>
  <c r="E59" i="19"/>
  <c r="I59" i="19"/>
  <c r="M59" i="19"/>
  <c r="E60" i="19"/>
  <c r="I60" i="19"/>
  <c r="M60" i="19"/>
  <c r="E61" i="19"/>
  <c r="I61" i="19"/>
  <c r="M61" i="19"/>
  <c r="E62" i="19"/>
  <c r="I62" i="19"/>
  <c r="M62" i="19"/>
  <c r="E63" i="19"/>
  <c r="I63" i="19"/>
  <c r="M63" i="19"/>
  <c r="X137" i="19"/>
  <c r="X14" i="19"/>
  <c r="W137" i="19"/>
  <c r="W14" i="19"/>
  <c r="V137" i="19"/>
  <c r="V14" i="19" s="1"/>
  <c r="U137" i="19"/>
  <c r="U14" i="19"/>
  <c r="X118" i="19"/>
  <c r="X13" i="19"/>
  <c r="W118" i="19"/>
  <c r="W13" i="19"/>
  <c r="V118" i="19"/>
  <c r="V13" i="19" s="1"/>
  <c r="U118" i="19"/>
  <c r="U13" i="19"/>
  <c r="X105" i="19"/>
  <c r="X12" i="19"/>
  <c r="W105" i="19"/>
  <c r="W12" i="19"/>
  <c r="V105" i="19"/>
  <c r="V12" i="19" s="1"/>
  <c r="U105" i="19"/>
  <c r="U12" i="19"/>
  <c r="X91" i="19"/>
  <c r="X11" i="19"/>
  <c r="W91" i="19"/>
  <c r="W11" i="19"/>
  <c r="V91" i="19"/>
  <c r="V11" i="19" s="1"/>
  <c r="U91" i="19"/>
  <c r="U11" i="19"/>
  <c r="X76" i="19"/>
  <c r="X10" i="19"/>
  <c r="W76" i="19"/>
  <c r="W10" i="19" s="1"/>
  <c r="V76" i="19"/>
  <c r="V10" i="19" s="1"/>
  <c r="U76" i="19"/>
  <c r="U10" i="19"/>
  <c r="X53" i="19"/>
  <c r="X9" i="19"/>
  <c r="W53" i="19"/>
  <c r="W9" i="19"/>
  <c r="V53" i="19"/>
  <c r="V9" i="19" s="1"/>
  <c r="U53" i="19"/>
  <c r="U9" i="19"/>
  <c r="U7" i="19" s="1"/>
  <c r="X44" i="19"/>
  <c r="W44" i="19"/>
  <c r="V44" i="19"/>
  <c r="U44" i="19"/>
  <c r="X43" i="19"/>
  <c r="W43" i="19"/>
  <c r="V43" i="19"/>
  <c r="U43" i="19"/>
  <c r="X40" i="19"/>
  <c r="W40" i="19"/>
  <c r="V40" i="19"/>
  <c r="U40" i="19"/>
  <c r="X39" i="19"/>
  <c r="W39" i="19"/>
  <c r="V39" i="19"/>
  <c r="U39" i="19"/>
  <c r="X38" i="19"/>
  <c r="W38" i="19"/>
  <c r="V38" i="19"/>
  <c r="U38" i="19"/>
  <c r="X37" i="19"/>
  <c r="W37" i="19"/>
  <c r="V37" i="19"/>
  <c r="U37" i="19"/>
  <c r="X36" i="19"/>
  <c r="W36" i="19"/>
  <c r="V36" i="19"/>
  <c r="U36" i="19"/>
  <c r="X35" i="19"/>
  <c r="W35" i="19"/>
  <c r="V35" i="19"/>
  <c r="U35" i="19"/>
  <c r="X31" i="19"/>
  <c r="W31" i="19"/>
  <c r="V31" i="19"/>
  <c r="U31" i="19"/>
  <c r="X30" i="19"/>
  <c r="W30" i="19"/>
  <c r="V30" i="19"/>
  <c r="U30" i="19"/>
  <c r="X29" i="19"/>
  <c r="W29" i="19"/>
  <c r="V29" i="19"/>
  <c r="U29" i="19"/>
  <c r="X28" i="19"/>
  <c r="W28" i="19"/>
  <c r="V28" i="19"/>
  <c r="U28" i="19"/>
  <c r="X27" i="19"/>
  <c r="W27" i="19"/>
  <c r="V27" i="19"/>
  <c r="U27" i="19"/>
  <c r="X26" i="19"/>
  <c r="W26" i="19"/>
  <c r="V26" i="19"/>
  <c r="U26" i="19"/>
  <c r="X23" i="19"/>
  <c r="X21" i="19" s="1"/>
  <c r="W23" i="19"/>
  <c r="W21" i="19" s="1"/>
  <c r="V23" i="19"/>
  <c r="V21" i="19" s="1"/>
  <c r="U23" i="19"/>
  <c r="U21" i="19" s="1"/>
  <c r="D137" i="19"/>
  <c r="D14" i="19" s="1"/>
  <c r="F137" i="19"/>
  <c r="F14" i="19" s="1"/>
  <c r="G137" i="19"/>
  <c r="G14" i="19" s="1"/>
  <c r="H137" i="19"/>
  <c r="H14" i="19"/>
  <c r="J137" i="19"/>
  <c r="J14" i="19" s="1"/>
  <c r="K137" i="19"/>
  <c r="K14" i="19" s="1"/>
  <c r="L137" i="19"/>
  <c r="L14" i="19"/>
  <c r="N137" i="19"/>
  <c r="N14" i="19" s="1"/>
  <c r="O139" i="19"/>
  <c r="O140" i="19"/>
  <c r="O141" i="19"/>
  <c r="O44" i="19" s="1"/>
  <c r="P139" i="19"/>
  <c r="P140" i="19"/>
  <c r="P141" i="19"/>
  <c r="P44" i="19" s="1"/>
  <c r="R139" i="19"/>
  <c r="R140" i="19"/>
  <c r="R141" i="19"/>
  <c r="C137" i="19"/>
  <c r="C14" i="19"/>
  <c r="D105" i="19"/>
  <c r="D12" i="19" s="1"/>
  <c r="E105" i="19"/>
  <c r="E12" i="19" s="1"/>
  <c r="F105" i="19"/>
  <c r="G105" i="19"/>
  <c r="H105" i="19"/>
  <c r="J105" i="19"/>
  <c r="K105" i="19"/>
  <c r="K12" i="19" s="1"/>
  <c r="L105" i="19"/>
  <c r="L12" i="19" s="1"/>
  <c r="M105" i="19"/>
  <c r="M12" i="19" s="1"/>
  <c r="N105" i="19"/>
  <c r="N12" i="19" s="1"/>
  <c r="O107" i="19"/>
  <c r="O108" i="19"/>
  <c r="O109" i="19"/>
  <c r="P107" i="19"/>
  <c r="P108" i="19"/>
  <c r="P36" i="19" s="1"/>
  <c r="P109" i="19"/>
  <c r="R107" i="19"/>
  <c r="R108" i="19"/>
  <c r="R109" i="19"/>
  <c r="C105" i="19"/>
  <c r="D23" i="19"/>
  <c r="F23" i="19"/>
  <c r="G23" i="19"/>
  <c r="G21" i="19" s="1"/>
  <c r="H23" i="19"/>
  <c r="J23" i="19"/>
  <c r="K23" i="19"/>
  <c r="L23" i="19"/>
  <c r="N23" i="19"/>
  <c r="O55" i="19"/>
  <c r="O56" i="19"/>
  <c r="O57" i="19"/>
  <c r="O60" i="19"/>
  <c r="O59" i="19"/>
  <c r="O58" i="19"/>
  <c r="O61" i="19"/>
  <c r="O62" i="19"/>
  <c r="O63" i="19"/>
  <c r="P55" i="19"/>
  <c r="P56" i="19"/>
  <c r="P57" i="19"/>
  <c r="P60" i="19"/>
  <c r="P59" i="19"/>
  <c r="P58" i="19"/>
  <c r="P61" i="19"/>
  <c r="P53" i="19" s="1"/>
  <c r="P9" i="19" s="1"/>
  <c r="P62" i="19"/>
  <c r="P63" i="19"/>
  <c r="R55" i="19"/>
  <c r="R56" i="19"/>
  <c r="R57" i="19"/>
  <c r="R60" i="19"/>
  <c r="R59" i="19"/>
  <c r="R58" i="19"/>
  <c r="R61" i="19"/>
  <c r="R62" i="19"/>
  <c r="R63" i="19"/>
  <c r="D26" i="19"/>
  <c r="F26" i="19"/>
  <c r="G26" i="19"/>
  <c r="H26" i="19"/>
  <c r="I26" i="19"/>
  <c r="J26" i="19"/>
  <c r="K26" i="19"/>
  <c r="L26" i="19"/>
  <c r="N26" i="19"/>
  <c r="O64" i="19"/>
  <c r="O65" i="19"/>
  <c r="O66" i="19"/>
  <c r="O67" i="19"/>
  <c r="P64" i="19"/>
  <c r="P65" i="19"/>
  <c r="P66" i="19"/>
  <c r="P67" i="19"/>
  <c r="R64" i="19"/>
  <c r="R26" i="19" s="1"/>
  <c r="R65" i="19"/>
  <c r="R66" i="19"/>
  <c r="R67" i="19"/>
  <c r="D27" i="19"/>
  <c r="E27" i="19"/>
  <c r="F27" i="19"/>
  <c r="G27" i="19"/>
  <c r="H27" i="19"/>
  <c r="J27" i="19"/>
  <c r="K27" i="19"/>
  <c r="L27" i="19"/>
  <c r="M27" i="19"/>
  <c r="N27" i="19"/>
  <c r="O78" i="19"/>
  <c r="O79" i="19"/>
  <c r="P78" i="19"/>
  <c r="P27" i="19" s="1"/>
  <c r="P79" i="19"/>
  <c r="R78" i="19"/>
  <c r="R79" i="19"/>
  <c r="R27" i="19"/>
  <c r="D28" i="19"/>
  <c r="D21" i="19" s="1"/>
  <c r="F28" i="19"/>
  <c r="G28" i="19"/>
  <c r="H28" i="19"/>
  <c r="I28" i="19"/>
  <c r="J28" i="19"/>
  <c r="K28" i="19"/>
  <c r="L28" i="19"/>
  <c r="N28" i="19"/>
  <c r="O80" i="19"/>
  <c r="O82" i="19"/>
  <c r="O81" i="19"/>
  <c r="P80" i="19"/>
  <c r="P82" i="19"/>
  <c r="P81" i="19"/>
  <c r="R80" i="19"/>
  <c r="R82" i="19"/>
  <c r="R81" i="19"/>
  <c r="D29" i="19"/>
  <c r="E29" i="19"/>
  <c r="F29" i="19"/>
  <c r="G29" i="19"/>
  <c r="H29" i="19"/>
  <c r="J29" i="19"/>
  <c r="K29" i="19"/>
  <c r="L29" i="19"/>
  <c r="N29" i="19"/>
  <c r="O93" i="19"/>
  <c r="O94" i="19"/>
  <c r="P93" i="19"/>
  <c r="P94" i="19"/>
  <c r="R93" i="19"/>
  <c r="R94" i="19"/>
  <c r="D30" i="19"/>
  <c r="E30" i="19"/>
  <c r="F30" i="19"/>
  <c r="G30" i="19"/>
  <c r="H30" i="19"/>
  <c r="I30" i="19"/>
  <c r="J30" i="19"/>
  <c r="K30" i="19"/>
  <c r="L30" i="19"/>
  <c r="M30" i="19"/>
  <c r="N30" i="19"/>
  <c r="O95" i="19"/>
  <c r="O30" i="19" s="1"/>
  <c r="P95" i="19"/>
  <c r="P30" i="19"/>
  <c r="R95" i="19"/>
  <c r="R30" i="19"/>
  <c r="D31" i="19"/>
  <c r="E31" i="19"/>
  <c r="F31" i="19"/>
  <c r="G31" i="19"/>
  <c r="H31" i="19"/>
  <c r="J31" i="19"/>
  <c r="K31" i="19"/>
  <c r="L31" i="19"/>
  <c r="M31" i="19"/>
  <c r="N31" i="19"/>
  <c r="O96" i="19"/>
  <c r="O31" i="19"/>
  <c r="P96" i="19"/>
  <c r="P31" i="19" s="1"/>
  <c r="R96" i="19"/>
  <c r="R91" i="19" s="1"/>
  <c r="R11" i="19" s="1"/>
  <c r="D35" i="19"/>
  <c r="E35" i="19"/>
  <c r="F35" i="19"/>
  <c r="G35" i="19"/>
  <c r="H35" i="19"/>
  <c r="J35" i="19"/>
  <c r="K35" i="19"/>
  <c r="L35" i="19"/>
  <c r="M35" i="19"/>
  <c r="N35" i="19"/>
  <c r="O35" i="19"/>
  <c r="P35" i="19"/>
  <c r="R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R36" i="19"/>
  <c r="D37" i="19"/>
  <c r="F37" i="19"/>
  <c r="G37" i="19"/>
  <c r="H37" i="19"/>
  <c r="I37" i="19"/>
  <c r="J37" i="19"/>
  <c r="K37" i="19"/>
  <c r="L37" i="19"/>
  <c r="N37" i="19"/>
  <c r="O37" i="19"/>
  <c r="R37" i="19"/>
  <c r="D38" i="19"/>
  <c r="F38" i="19"/>
  <c r="G38" i="19"/>
  <c r="H38" i="19"/>
  <c r="I38" i="19"/>
  <c r="J38" i="19"/>
  <c r="K38" i="19"/>
  <c r="L38" i="19"/>
  <c r="N38" i="19"/>
  <c r="O120" i="19"/>
  <c r="O121" i="19"/>
  <c r="P120" i="19"/>
  <c r="P38" i="19" s="1"/>
  <c r="P121" i="19"/>
  <c r="R120" i="19"/>
  <c r="R121" i="19"/>
  <c r="R38" i="19"/>
  <c r="D39" i="19"/>
  <c r="F39" i="19"/>
  <c r="G39" i="19"/>
  <c r="H39" i="19"/>
  <c r="J39" i="19"/>
  <c r="K39" i="19"/>
  <c r="L39" i="19"/>
  <c r="M39" i="19"/>
  <c r="N39" i="19"/>
  <c r="O123" i="19"/>
  <c r="O124" i="19"/>
  <c r="O122" i="19"/>
  <c r="P123" i="19"/>
  <c r="P124" i="19"/>
  <c r="P122" i="19"/>
  <c r="P118" i="19" s="1"/>
  <c r="P13" i="19" s="1"/>
  <c r="R123" i="19"/>
  <c r="R124" i="19"/>
  <c r="R122" i="19"/>
  <c r="D40" i="19"/>
  <c r="F40" i="19"/>
  <c r="G40" i="19"/>
  <c r="H40" i="19"/>
  <c r="J40" i="19"/>
  <c r="K40" i="19"/>
  <c r="L40" i="19"/>
  <c r="N40" i="19"/>
  <c r="O125" i="19"/>
  <c r="O128" i="19"/>
  <c r="O127" i="19"/>
  <c r="O126" i="19"/>
  <c r="P125" i="19"/>
  <c r="P128" i="19"/>
  <c r="P127" i="19"/>
  <c r="P126" i="19"/>
  <c r="R125" i="19"/>
  <c r="R128" i="19"/>
  <c r="R127" i="19"/>
  <c r="R126" i="19"/>
  <c r="D43" i="19"/>
  <c r="F43" i="19"/>
  <c r="G43" i="19"/>
  <c r="H43" i="19"/>
  <c r="I43" i="19"/>
  <c r="J43" i="19"/>
  <c r="K43" i="19"/>
  <c r="L43" i="19"/>
  <c r="N43" i="19"/>
  <c r="O43" i="19"/>
  <c r="R43" i="19"/>
  <c r="D44" i="19"/>
  <c r="F44" i="19"/>
  <c r="G44" i="19"/>
  <c r="H44" i="19"/>
  <c r="J44" i="19"/>
  <c r="K44" i="19"/>
  <c r="L44" i="19"/>
  <c r="N44" i="19"/>
  <c r="R44" i="19"/>
  <c r="F21" i="19"/>
  <c r="C23" i="19"/>
  <c r="C26" i="19"/>
  <c r="C27" i="19"/>
  <c r="C28" i="19"/>
  <c r="C29" i="19"/>
  <c r="C30" i="19"/>
  <c r="C31" i="19"/>
  <c r="C35" i="19"/>
  <c r="C36" i="19"/>
  <c r="C37" i="19"/>
  <c r="C38" i="19"/>
  <c r="C39" i="19"/>
  <c r="C40" i="19"/>
  <c r="C43" i="19"/>
  <c r="C44" i="19"/>
  <c r="D53" i="19"/>
  <c r="D9" i="19" s="1"/>
  <c r="F53" i="19"/>
  <c r="F9" i="19"/>
  <c r="G53" i="19"/>
  <c r="G9" i="19"/>
  <c r="H53" i="19"/>
  <c r="H9" i="19" s="1"/>
  <c r="J53" i="19"/>
  <c r="J9" i="19"/>
  <c r="K53" i="19"/>
  <c r="K9" i="19"/>
  <c r="L53" i="19"/>
  <c r="L9" i="19" s="1"/>
  <c r="N53" i="19"/>
  <c r="N9" i="19"/>
  <c r="D76" i="19"/>
  <c r="D10" i="19"/>
  <c r="F76" i="19"/>
  <c r="F10" i="19" s="1"/>
  <c r="G76" i="19"/>
  <c r="G10" i="19" s="1"/>
  <c r="H76" i="19"/>
  <c r="H10" i="19"/>
  <c r="J76" i="19"/>
  <c r="J10" i="19" s="1"/>
  <c r="K76" i="19"/>
  <c r="K10" i="19" s="1"/>
  <c r="L76" i="19"/>
  <c r="L10" i="19"/>
  <c r="M76" i="19"/>
  <c r="M10" i="19"/>
  <c r="N76" i="19"/>
  <c r="N10" i="19" s="1"/>
  <c r="R76" i="19"/>
  <c r="R10" i="19"/>
  <c r="D91" i="19"/>
  <c r="D11" i="19" s="1"/>
  <c r="F91" i="19"/>
  <c r="F11" i="19"/>
  <c r="G91" i="19"/>
  <c r="G11" i="19" s="1"/>
  <c r="H91" i="19"/>
  <c r="H11" i="19" s="1"/>
  <c r="J91" i="19"/>
  <c r="J11" i="19"/>
  <c r="K91" i="19"/>
  <c r="K11" i="19" s="1"/>
  <c r="L91" i="19"/>
  <c r="L11" i="19" s="1"/>
  <c r="N91" i="19"/>
  <c r="N11" i="19"/>
  <c r="O91" i="19"/>
  <c r="O11" i="19"/>
  <c r="P91" i="19"/>
  <c r="P11" i="19" s="1"/>
  <c r="F12" i="19"/>
  <c r="G12" i="19"/>
  <c r="H12" i="19"/>
  <c r="J12" i="19"/>
  <c r="D118" i="19"/>
  <c r="D13" i="19" s="1"/>
  <c r="F118" i="19"/>
  <c r="F13" i="19" s="1"/>
  <c r="G118" i="19"/>
  <c r="G13" i="19"/>
  <c r="H118" i="19"/>
  <c r="H13" i="19"/>
  <c r="J118" i="19"/>
  <c r="J13" i="19" s="1"/>
  <c r="K118" i="19"/>
  <c r="K13" i="19" s="1"/>
  <c r="L118" i="19"/>
  <c r="L13" i="19"/>
  <c r="N118" i="19"/>
  <c r="N13" i="19" s="1"/>
  <c r="C118" i="19"/>
  <c r="C13" i="19" s="1"/>
  <c r="C12" i="19"/>
  <c r="C91" i="19"/>
  <c r="C11" i="19"/>
  <c r="C76" i="19"/>
  <c r="C10" i="19" s="1"/>
  <c r="C53" i="19"/>
  <c r="C9" i="19" s="1"/>
  <c r="Y53" i="15"/>
  <c r="Y9" i="15"/>
  <c r="Y71" i="15"/>
  <c r="Y10" i="15" s="1"/>
  <c r="Y83" i="15"/>
  <c r="Y11" i="15" s="1"/>
  <c r="Y98" i="15"/>
  <c r="Y12" i="15" s="1"/>
  <c r="Y111" i="15"/>
  <c r="Y13" i="15"/>
  <c r="Y126" i="15"/>
  <c r="Y14" i="15"/>
  <c r="Z53" i="15"/>
  <c r="Z9" i="15" s="1"/>
  <c r="Z71" i="15"/>
  <c r="Z10" i="15" s="1"/>
  <c r="Z83" i="15"/>
  <c r="Z11" i="15"/>
  <c r="Z98" i="15"/>
  <c r="Z12" i="15"/>
  <c r="Z111" i="15"/>
  <c r="Z13" i="15" s="1"/>
  <c r="Z126" i="15"/>
  <c r="Z14" i="15" s="1"/>
  <c r="AA53" i="15"/>
  <c r="AA9" i="15" s="1"/>
  <c r="AA71" i="15"/>
  <c r="AA10" i="15"/>
  <c r="AA83" i="15"/>
  <c r="AA11" i="15"/>
  <c r="AA98" i="15"/>
  <c r="AA12" i="15"/>
  <c r="AA111" i="15"/>
  <c r="AA13" i="15" s="1"/>
  <c r="AA126" i="15"/>
  <c r="AA14" i="15"/>
  <c r="AB53" i="15"/>
  <c r="AB9" i="15"/>
  <c r="AB71" i="15"/>
  <c r="AB10" i="15"/>
  <c r="AB83" i="15"/>
  <c r="AB11" i="15" s="1"/>
  <c r="AB98" i="15"/>
  <c r="AB12" i="15"/>
  <c r="AB111" i="15"/>
  <c r="AB13" i="15"/>
  <c r="AB126" i="15"/>
  <c r="AB14" i="15"/>
  <c r="AC53" i="15"/>
  <c r="AC9" i="15" s="1"/>
  <c r="AC71" i="15"/>
  <c r="AC10" i="15"/>
  <c r="AC83" i="15"/>
  <c r="AC11" i="15" s="1"/>
  <c r="AC98" i="15"/>
  <c r="AC12" i="15"/>
  <c r="AC111" i="15"/>
  <c r="AC13" i="15"/>
  <c r="AC126" i="15"/>
  <c r="AC14" i="15"/>
  <c r="AD53" i="15"/>
  <c r="AD9" i="15" s="1"/>
  <c r="AD71" i="15"/>
  <c r="AD10" i="15"/>
  <c r="AD83" i="15"/>
  <c r="AD11" i="15"/>
  <c r="AD98" i="15"/>
  <c r="AD12" i="15" s="1"/>
  <c r="AD111" i="15"/>
  <c r="AD13" i="15"/>
  <c r="AD126" i="15"/>
  <c r="AD14" i="15"/>
  <c r="AH53" i="15"/>
  <c r="AH9" i="15"/>
  <c r="AH71" i="15"/>
  <c r="AH10" i="15" s="1"/>
  <c r="AH83" i="15"/>
  <c r="AH11" i="15"/>
  <c r="AH98" i="15"/>
  <c r="AH12" i="15"/>
  <c r="AH111" i="15"/>
  <c r="AH13" i="15"/>
  <c r="AH126" i="15"/>
  <c r="AH14" i="15" s="1"/>
  <c r="AI53" i="15"/>
  <c r="AI9" i="15" s="1"/>
  <c r="AI71" i="15"/>
  <c r="AI10" i="15"/>
  <c r="AI83" i="15"/>
  <c r="AI11" i="15"/>
  <c r="AI98" i="15"/>
  <c r="AI12" i="15"/>
  <c r="AI111" i="15"/>
  <c r="AI13" i="15"/>
  <c r="AI126" i="15"/>
  <c r="AI14" i="15"/>
  <c r="AJ53" i="15"/>
  <c r="AJ9" i="15"/>
  <c r="AJ71" i="15"/>
  <c r="AJ10" i="15"/>
  <c r="AJ83" i="15"/>
  <c r="AJ11" i="15" s="1"/>
  <c r="AJ98" i="15"/>
  <c r="AJ12" i="15"/>
  <c r="AJ111" i="15"/>
  <c r="AJ13" i="15"/>
  <c r="AJ126" i="15"/>
  <c r="AJ14" i="15"/>
  <c r="AK53" i="15"/>
  <c r="AK9" i="15"/>
  <c r="AK71" i="15"/>
  <c r="AK10" i="15"/>
  <c r="AK83" i="15"/>
  <c r="AK11" i="15"/>
  <c r="AK98" i="15"/>
  <c r="AK12" i="15" s="1"/>
  <c r="AK111" i="15"/>
  <c r="AK13" i="15"/>
  <c r="AK126" i="15"/>
  <c r="AK14" i="15"/>
  <c r="AL9" i="15"/>
  <c r="AL7" i="15" s="1"/>
  <c r="AL10" i="15"/>
  <c r="AL11" i="15"/>
  <c r="AL12" i="15"/>
  <c r="AL13" i="15"/>
  <c r="AL14" i="15"/>
  <c r="Y23" i="15"/>
  <c r="Y21" i="15" s="1"/>
  <c r="Y25" i="15"/>
  <c r="Y26" i="15"/>
  <c r="Y27" i="15"/>
  <c r="Y29" i="15"/>
  <c r="Y30" i="15"/>
  <c r="Y31" i="15"/>
  <c r="Y35" i="15"/>
  <c r="Y37" i="15"/>
  <c r="Y38" i="15"/>
  <c r="Y39" i="15"/>
  <c r="Y40" i="15"/>
  <c r="Y42" i="15"/>
  <c r="Y43" i="15"/>
  <c r="Y44" i="15"/>
  <c r="Z23" i="15"/>
  <c r="Z21" i="15" s="1"/>
  <c r="Z25" i="15"/>
  <c r="Z26" i="15"/>
  <c r="Z27" i="15"/>
  <c r="Z29" i="15"/>
  <c r="Z30" i="15"/>
  <c r="Z31" i="15"/>
  <c r="Z35" i="15"/>
  <c r="Z37" i="15"/>
  <c r="Z38" i="15"/>
  <c r="Z39" i="15"/>
  <c r="Z40" i="15"/>
  <c r="Z42" i="15"/>
  <c r="Z43" i="15"/>
  <c r="Z44" i="15"/>
  <c r="AA23" i="15"/>
  <c r="AA21" i="15" s="1"/>
  <c r="AA25" i="15"/>
  <c r="AA26" i="15"/>
  <c r="AA27" i="15"/>
  <c r="AA29" i="15"/>
  <c r="AA30" i="15"/>
  <c r="AA31" i="15"/>
  <c r="AA35" i="15"/>
  <c r="AA37" i="15"/>
  <c r="AA38" i="15"/>
  <c r="AA39" i="15"/>
  <c r="AA40" i="15"/>
  <c r="AA42" i="15"/>
  <c r="AA43" i="15"/>
  <c r="AA44" i="15"/>
  <c r="AB23" i="15"/>
  <c r="AB21" i="15" s="1"/>
  <c r="AB25" i="15"/>
  <c r="AB26" i="15"/>
  <c r="AB27" i="15"/>
  <c r="AB29" i="15"/>
  <c r="AB30" i="15"/>
  <c r="AB31" i="15"/>
  <c r="AB35" i="15"/>
  <c r="AB37" i="15"/>
  <c r="AB38" i="15"/>
  <c r="AB39" i="15"/>
  <c r="AB40" i="15"/>
  <c r="AB42" i="15"/>
  <c r="AB43" i="15"/>
  <c r="AB44" i="15"/>
  <c r="AC23" i="15"/>
  <c r="AC21" i="15" s="1"/>
  <c r="AC25" i="15"/>
  <c r="AC26" i="15"/>
  <c r="AC27" i="15"/>
  <c r="AC29" i="15"/>
  <c r="AC30" i="15"/>
  <c r="AC31" i="15"/>
  <c r="AC35" i="15"/>
  <c r="AC37" i="15"/>
  <c r="AC38" i="15"/>
  <c r="AC39" i="15"/>
  <c r="AC40" i="15"/>
  <c r="AC42" i="15"/>
  <c r="AC43" i="15"/>
  <c r="AC44" i="15"/>
  <c r="AD23" i="15"/>
  <c r="AD21" i="15" s="1"/>
  <c r="AD25" i="15"/>
  <c r="AD26" i="15"/>
  <c r="AD27" i="15"/>
  <c r="AD29" i="15"/>
  <c r="AD30" i="15"/>
  <c r="AD31" i="15"/>
  <c r="AD35" i="15"/>
  <c r="AD37" i="15"/>
  <c r="AD38" i="15"/>
  <c r="AD39" i="15"/>
  <c r="AD40" i="15"/>
  <c r="AD42" i="15"/>
  <c r="AD43" i="15"/>
  <c r="AD44" i="15"/>
  <c r="AH23" i="15"/>
  <c r="AH21" i="15" s="1"/>
  <c r="AH25" i="15"/>
  <c r="AH26" i="15"/>
  <c r="AH27" i="15"/>
  <c r="AH29" i="15"/>
  <c r="AH30" i="15"/>
  <c r="AH31" i="15"/>
  <c r="AH35" i="15"/>
  <c r="AH37" i="15"/>
  <c r="AH38" i="15"/>
  <c r="AH39" i="15"/>
  <c r="AH40" i="15"/>
  <c r="AH42" i="15"/>
  <c r="AH43" i="15"/>
  <c r="AH44" i="15"/>
  <c r="AI23" i="15"/>
  <c r="AI21" i="15" s="1"/>
  <c r="AI25" i="15"/>
  <c r="AI26" i="15"/>
  <c r="AI27" i="15"/>
  <c r="AI29" i="15"/>
  <c r="AI30" i="15"/>
  <c r="AI31" i="15"/>
  <c r="AI35" i="15"/>
  <c r="AI37" i="15"/>
  <c r="AI38" i="15"/>
  <c r="AI39" i="15"/>
  <c r="AI40" i="15"/>
  <c r="AI42" i="15"/>
  <c r="AI43" i="15"/>
  <c r="AI44" i="15"/>
  <c r="AJ23" i="15"/>
  <c r="AJ21" i="15" s="1"/>
  <c r="AJ25" i="15"/>
  <c r="AJ26" i="15"/>
  <c r="AJ27" i="15"/>
  <c r="AJ29" i="15"/>
  <c r="AJ30" i="15"/>
  <c r="AJ31" i="15"/>
  <c r="AJ35" i="15"/>
  <c r="AJ37" i="15"/>
  <c r="AJ38" i="15"/>
  <c r="AJ39" i="15"/>
  <c r="AJ40" i="15"/>
  <c r="AJ42" i="15"/>
  <c r="AJ43" i="15"/>
  <c r="AJ44" i="15"/>
  <c r="AK23" i="15"/>
  <c r="AK21" i="15" s="1"/>
  <c r="AK25" i="15"/>
  <c r="AK26" i="15"/>
  <c r="AK27" i="15"/>
  <c r="AK29" i="15"/>
  <c r="AK30" i="15"/>
  <c r="AK31" i="15"/>
  <c r="AK35" i="15"/>
  <c r="AK37" i="15"/>
  <c r="AK38" i="15"/>
  <c r="AK39" i="15"/>
  <c r="AK40" i="15"/>
  <c r="AK42" i="15"/>
  <c r="AK43" i="15"/>
  <c r="AK44" i="15"/>
  <c r="AL21" i="15"/>
  <c r="E61" i="15"/>
  <c r="Q61" i="15" s="1"/>
  <c r="Q25" i="15" s="1"/>
  <c r="I61" i="15"/>
  <c r="I25" i="15" s="1"/>
  <c r="M61" i="15"/>
  <c r="M25" i="15" s="1"/>
  <c r="E62" i="15"/>
  <c r="I62" i="15"/>
  <c r="M62" i="15"/>
  <c r="M26" i="15" s="1"/>
  <c r="E73" i="15"/>
  <c r="Q73" i="15" s="1"/>
  <c r="I73" i="15"/>
  <c r="M73" i="15"/>
  <c r="E74" i="15"/>
  <c r="I74" i="15"/>
  <c r="M74" i="15"/>
  <c r="E85" i="15"/>
  <c r="I85" i="15"/>
  <c r="M85" i="15"/>
  <c r="Q85" i="15"/>
  <c r="E86" i="15"/>
  <c r="I86" i="15"/>
  <c r="M86" i="15"/>
  <c r="M29" i="15" s="1"/>
  <c r="E87" i="15"/>
  <c r="I87" i="15"/>
  <c r="M87" i="15"/>
  <c r="Q87" i="15"/>
  <c r="E88" i="15"/>
  <c r="I88" i="15"/>
  <c r="M88" i="15"/>
  <c r="M30" i="15" s="1"/>
  <c r="E89" i="15"/>
  <c r="I89" i="15"/>
  <c r="Q89" i="15" s="1"/>
  <c r="M89" i="15"/>
  <c r="M31" i="15" s="1"/>
  <c r="E100" i="15"/>
  <c r="I100" i="15"/>
  <c r="I98" i="15" s="1"/>
  <c r="I12" i="15" s="1"/>
  <c r="M100" i="15"/>
  <c r="E101" i="15"/>
  <c r="I101" i="15"/>
  <c r="Q101" i="15" s="1"/>
  <c r="M101" i="15"/>
  <c r="E102" i="15"/>
  <c r="I102" i="15"/>
  <c r="M102" i="15"/>
  <c r="E113" i="15"/>
  <c r="I113" i="15"/>
  <c r="I38" i="15" s="1"/>
  <c r="M113" i="15"/>
  <c r="E114" i="15"/>
  <c r="Q114" i="15" s="1"/>
  <c r="I114" i="15"/>
  <c r="M114" i="15"/>
  <c r="E115" i="15"/>
  <c r="E39" i="15" s="1"/>
  <c r="I115" i="15"/>
  <c r="I39" i="15" s="1"/>
  <c r="M115" i="15"/>
  <c r="E116" i="15"/>
  <c r="I116" i="15"/>
  <c r="M116" i="15"/>
  <c r="E117" i="15"/>
  <c r="I117" i="15"/>
  <c r="I40" i="15" s="1"/>
  <c r="M117" i="15"/>
  <c r="E128" i="15"/>
  <c r="I128" i="15"/>
  <c r="I42" i="15" s="1"/>
  <c r="M128" i="15"/>
  <c r="Q128" i="15"/>
  <c r="Q42" i="15" s="1"/>
  <c r="E129" i="15"/>
  <c r="I129" i="15"/>
  <c r="M129" i="15"/>
  <c r="E130" i="15"/>
  <c r="E44" i="15" s="1"/>
  <c r="I130" i="15"/>
  <c r="I44" i="15" s="1"/>
  <c r="M130" i="15"/>
  <c r="M44" i="15" s="1"/>
  <c r="Q130" i="15"/>
  <c r="Q44" i="15" s="1"/>
  <c r="E55" i="15"/>
  <c r="I55" i="15"/>
  <c r="M55" i="15"/>
  <c r="Q55" i="15"/>
  <c r="E56" i="15"/>
  <c r="I56" i="15"/>
  <c r="I23" i="15" s="1"/>
  <c r="M56" i="15"/>
  <c r="E57" i="15"/>
  <c r="I57" i="15"/>
  <c r="M57" i="15"/>
  <c r="Q57" i="15"/>
  <c r="E58" i="15"/>
  <c r="I58" i="15"/>
  <c r="M58" i="15"/>
  <c r="E59" i="15"/>
  <c r="I59" i="15"/>
  <c r="M59" i="15"/>
  <c r="Q59" i="15"/>
  <c r="E60" i="15"/>
  <c r="Q60" i="15" s="1"/>
  <c r="I60" i="15"/>
  <c r="M60" i="15"/>
  <c r="V25" i="15"/>
  <c r="W25" i="15"/>
  <c r="X25" i="15"/>
  <c r="U25" i="15"/>
  <c r="D25" i="15"/>
  <c r="E25" i="15"/>
  <c r="F25" i="15"/>
  <c r="G25" i="15"/>
  <c r="H25" i="15"/>
  <c r="J25" i="15"/>
  <c r="K25" i="15"/>
  <c r="L25" i="15"/>
  <c r="N25" i="15"/>
  <c r="O61" i="15"/>
  <c r="O25" i="15"/>
  <c r="P61" i="15"/>
  <c r="P25" i="15" s="1"/>
  <c r="R61" i="15"/>
  <c r="R25" i="15"/>
  <c r="C25" i="15"/>
  <c r="U23" i="15"/>
  <c r="U26" i="15"/>
  <c r="U27" i="15"/>
  <c r="U29" i="15"/>
  <c r="U30" i="15"/>
  <c r="U31" i="15"/>
  <c r="U35" i="15"/>
  <c r="U37" i="15"/>
  <c r="U38" i="15"/>
  <c r="U39" i="15"/>
  <c r="U40" i="15"/>
  <c r="U42" i="15"/>
  <c r="U43" i="15"/>
  <c r="U44" i="15"/>
  <c r="U21" i="15"/>
  <c r="V53" i="15"/>
  <c r="W53" i="15"/>
  <c r="X53" i="15"/>
  <c r="X126" i="15"/>
  <c r="X14" i="15" s="1"/>
  <c r="W126" i="15"/>
  <c r="W14" i="15"/>
  <c r="V126" i="15"/>
  <c r="V14" i="15" s="1"/>
  <c r="U126" i="15"/>
  <c r="U14" i="15"/>
  <c r="X111" i="15"/>
  <c r="X13" i="15" s="1"/>
  <c r="W111" i="15"/>
  <c r="W13" i="15" s="1"/>
  <c r="V111" i="15"/>
  <c r="V13" i="15"/>
  <c r="U111" i="15"/>
  <c r="U13" i="15" s="1"/>
  <c r="X98" i="15"/>
  <c r="X12" i="15" s="1"/>
  <c r="W98" i="15"/>
  <c r="W12" i="15" s="1"/>
  <c r="V98" i="15"/>
  <c r="V12" i="15" s="1"/>
  <c r="U98" i="15"/>
  <c r="U12" i="15"/>
  <c r="X83" i="15"/>
  <c r="X11" i="15" s="1"/>
  <c r="W83" i="15"/>
  <c r="W11" i="15" s="1"/>
  <c r="V83" i="15"/>
  <c r="V11" i="15"/>
  <c r="U83" i="15"/>
  <c r="U11" i="15" s="1"/>
  <c r="X71" i="15"/>
  <c r="X10" i="15" s="1"/>
  <c r="W71" i="15"/>
  <c r="W10" i="15"/>
  <c r="V71" i="15"/>
  <c r="V10" i="15"/>
  <c r="U71" i="15"/>
  <c r="U10" i="15"/>
  <c r="X9" i="15"/>
  <c r="W9" i="15"/>
  <c r="W7" i="15" s="1"/>
  <c r="V9" i="15"/>
  <c r="U53" i="15"/>
  <c r="U9" i="15"/>
  <c r="X44" i="15"/>
  <c r="W44" i="15"/>
  <c r="V44" i="15"/>
  <c r="X43" i="15"/>
  <c r="W43" i="15"/>
  <c r="V43" i="15"/>
  <c r="X42" i="15"/>
  <c r="W42" i="15"/>
  <c r="V42" i="15"/>
  <c r="X40" i="15"/>
  <c r="W40" i="15"/>
  <c r="V40" i="15"/>
  <c r="X39" i="15"/>
  <c r="W39" i="15"/>
  <c r="V39" i="15"/>
  <c r="X38" i="15"/>
  <c r="W38" i="15"/>
  <c r="V38" i="15"/>
  <c r="X37" i="15"/>
  <c r="W37" i="15"/>
  <c r="V37" i="15"/>
  <c r="X35" i="15"/>
  <c r="W35" i="15"/>
  <c r="V35" i="15"/>
  <c r="X31" i="15"/>
  <c r="W31" i="15"/>
  <c r="V31" i="15"/>
  <c r="X30" i="15"/>
  <c r="W30" i="15"/>
  <c r="V30" i="15"/>
  <c r="X29" i="15"/>
  <c r="W29" i="15"/>
  <c r="V29" i="15"/>
  <c r="X27" i="15"/>
  <c r="W27" i="15"/>
  <c r="V27" i="15"/>
  <c r="X26" i="15"/>
  <c r="W26" i="15"/>
  <c r="V26" i="15"/>
  <c r="X23" i="15"/>
  <c r="W23" i="15"/>
  <c r="V23" i="15"/>
  <c r="R128" i="15"/>
  <c r="R129" i="15"/>
  <c r="R43" i="15" s="1"/>
  <c r="R130" i="15"/>
  <c r="R44" i="15" s="1"/>
  <c r="P130" i="15"/>
  <c r="O130" i="15"/>
  <c r="P129" i="15"/>
  <c r="O129" i="15"/>
  <c r="O43" i="15" s="1"/>
  <c r="P128" i="15"/>
  <c r="P126" i="15" s="1"/>
  <c r="P14" i="15" s="1"/>
  <c r="O128" i="15"/>
  <c r="R117" i="15"/>
  <c r="R40" i="15" s="1"/>
  <c r="P117" i="15"/>
  <c r="O117" i="15"/>
  <c r="R116" i="15"/>
  <c r="P116" i="15"/>
  <c r="O116" i="15"/>
  <c r="R115" i="15"/>
  <c r="R39" i="15" s="1"/>
  <c r="P115" i="15"/>
  <c r="O115" i="15"/>
  <c r="O39" i="15" s="1"/>
  <c r="R114" i="15"/>
  <c r="P114" i="15"/>
  <c r="O114" i="15"/>
  <c r="R113" i="15"/>
  <c r="R38" i="15" s="1"/>
  <c r="P113" i="15"/>
  <c r="P38" i="15" s="1"/>
  <c r="O113" i="15"/>
  <c r="O38" i="15" s="1"/>
  <c r="R102" i="15"/>
  <c r="R37" i="15" s="1"/>
  <c r="P102" i="15"/>
  <c r="O102" i="15"/>
  <c r="R101" i="15"/>
  <c r="P101" i="15"/>
  <c r="O101" i="15"/>
  <c r="R100" i="15"/>
  <c r="R35" i="15" s="1"/>
  <c r="P100" i="15"/>
  <c r="P35" i="15" s="1"/>
  <c r="O100" i="15"/>
  <c r="R89" i="15"/>
  <c r="R31" i="15" s="1"/>
  <c r="P89" i="15"/>
  <c r="O89" i="15"/>
  <c r="R88" i="15"/>
  <c r="P88" i="15"/>
  <c r="O88" i="15"/>
  <c r="O30" i="15" s="1"/>
  <c r="R86" i="15"/>
  <c r="P86" i="15"/>
  <c r="O86" i="15"/>
  <c r="O29" i="15" s="1"/>
  <c r="R87" i="15"/>
  <c r="P87" i="15"/>
  <c r="O87" i="15"/>
  <c r="R85" i="15"/>
  <c r="P85" i="15"/>
  <c r="O85" i="15"/>
  <c r="D23" i="15"/>
  <c r="D26" i="15"/>
  <c r="D27" i="15"/>
  <c r="D29" i="15"/>
  <c r="D30" i="15"/>
  <c r="D31" i="15"/>
  <c r="D35" i="15"/>
  <c r="D37" i="15"/>
  <c r="D38" i="15"/>
  <c r="D39" i="15"/>
  <c r="D40" i="15"/>
  <c r="D42" i="15"/>
  <c r="D43" i="15"/>
  <c r="D44" i="15"/>
  <c r="E26" i="15"/>
  <c r="E27" i="15"/>
  <c r="E31" i="15"/>
  <c r="E40" i="15"/>
  <c r="E42" i="15"/>
  <c r="F23" i="15"/>
  <c r="F26" i="15"/>
  <c r="F27" i="15"/>
  <c r="F29" i="15"/>
  <c r="F30" i="15"/>
  <c r="F31" i="15"/>
  <c r="F35" i="15"/>
  <c r="F37" i="15"/>
  <c r="F38" i="15"/>
  <c r="F39" i="15"/>
  <c r="F40" i="15"/>
  <c r="F42" i="15"/>
  <c r="F43" i="15"/>
  <c r="F44" i="15"/>
  <c r="G23" i="15"/>
  <c r="G26" i="15"/>
  <c r="G27" i="15"/>
  <c r="G29" i="15"/>
  <c r="G30" i="15"/>
  <c r="G31" i="15"/>
  <c r="G35" i="15"/>
  <c r="G37" i="15"/>
  <c r="G38" i="15"/>
  <c r="G39" i="15"/>
  <c r="G40" i="15"/>
  <c r="G42" i="15"/>
  <c r="G43" i="15"/>
  <c r="G44" i="15"/>
  <c r="H23" i="15"/>
  <c r="H26" i="15"/>
  <c r="H27" i="15"/>
  <c r="H29" i="15"/>
  <c r="H30" i="15"/>
  <c r="H31" i="15"/>
  <c r="H35" i="15"/>
  <c r="H37" i="15"/>
  <c r="H38" i="15"/>
  <c r="H39" i="15"/>
  <c r="H21" i="15" s="1"/>
  <c r="H40" i="15"/>
  <c r="H42" i="15"/>
  <c r="H43" i="15"/>
  <c r="H44" i="15"/>
  <c r="I30" i="15"/>
  <c r="I31" i="15"/>
  <c r="I35" i="15"/>
  <c r="I37" i="15"/>
  <c r="I43" i="15"/>
  <c r="J23" i="15"/>
  <c r="J26" i="15"/>
  <c r="J27" i="15"/>
  <c r="J29" i="15"/>
  <c r="J30" i="15"/>
  <c r="J31" i="15"/>
  <c r="J35" i="15"/>
  <c r="J37" i="15"/>
  <c r="J38" i="15"/>
  <c r="J39" i="15"/>
  <c r="J40" i="15"/>
  <c r="J42" i="15"/>
  <c r="J43" i="15"/>
  <c r="J44" i="15"/>
  <c r="K23" i="15"/>
  <c r="K21" i="15" s="1"/>
  <c r="K26" i="15"/>
  <c r="K27" i="15"/>
  <c r="K29" i="15"/>
  <c r="K30" i="15"/>
  <c r="K31" i="15"/>
  <c r="K35" i="15"/>
  <c r="K37" i="15"/>
  <c r="K38" i="15"/>
  <c r="K39" i="15"/>
  <c r="K40" i="15"/>
  <c r="K42" i="15"/>
  <c r="K43" i="15"/>
  <c r="K44" i="15"/>
  <c r="L23" i="15"/>
  <c r="L26" i="15"/>
  <c r="L27" i="15"/>
  <c r="L29" i="15"/>
  <c r="L30" i="15"/>
  <c r="L31" i="15"/>
  <c r="L35" i="15"/>
  <c r="L37" i="15"/>
  <c r="L38" i="15"/>
  <c r="L39" i="15"/>
  <c r="L40" i="15"/>
  <c r="L42" i="15"/>
  <c r="L43" i="15"/>
  <c r="L44" i="15"/>
  <c r="M35" i="15"/>
  <c r="M37" i="15"/>
  <c r="M38" i="15"/>
  <c r="M39" i="15"/>
  <c r="M43" i="15"/>
  <c r="N23" i="15"/>
  <c r="N26" i="15"/>
  <c r="N27" i="15"/>
  <c r="N29" i="15"/>
  <c r="N30" i="15"/>
  <c r="N31" i="15"/>
  <c r="N35" i="15"/>
  <c r="N37" i="15"/>
  <c r="N38" i="15"/>
  <c r="N39" i="15"/>
  <c r="N40" i="15"/>
  <c r="N42" i="15"/>
  <c r="N43" i="15"/>
  <c r="N44" i="15"/>
  <c r="O55" i="15"/>
  <c r="O56" i="15"/>
  <c r="O57" i="15"/>
  <c r="O58" i="15"/>
  <c r="O59" i="15"/>
  <c r="O60" i="15"/>
  <c r="O62" i="15"/>
  <c r="O26" i="15"/>
  <c r="O73" i="15"/>
  <c r="O71" i="15" s="1"/>
  <c r="O10" i="15" s="1"/>
  <c r="O74" i="15"/>
  <c r="O27" i="15"/>
  <c r="O31" i="15"/>
  <c r="O37" i="15"/>
  <c r="O40" i="15"/>
  <c r="O44" i="15"/>
  <c r="P55" i="15"/>
  <c r="P56" i="15"/>
  <c r="P57" i="15"/>
  <c r="P58" i="15"/>
  <c r="P59" i="15"/>
  <c r="P60" i="15"/>
  <c r="P62" i="15"/>
  <c r="P26" i="15"/>
  <c r="P73" i="15"/>
  <c r="P74" i="15"/>
  <c r="P27" i="15"/>
  <c r="P30" i="15"/>
  <c r="P31" i="15"/>
  <c r="P40" i="15"/>
  <c r="P42" i="15"/>
  <c r="P43" i="15"/>
  <c r="P44" i="15"/>
  <c r="R55" i="15"/>
  <c r="R56" i="15"/>
  <c r="R57" i="15"/>
  <c r="R58" i="15"/>
  <c r="R59" i="15"/>
  <c r="R60" i="15"/>
  <c r="R62" i="15"/>
  <c r="R26" i="15"/>
  <c r="R73" i="15"/>
  <c r="R74" i="15"/>
  <c r="R27" i="15"/>
  <c r="R29" i="15"/>
  <c r="R30" i="15"/>
  <c r="C23" i="15"/>
  <c r="C26" i="15"/>
  <c r="C27" i="15"/>
  <c r="C29" i="15"/>
  <c r="C30" i="15"/>
  <c r="C31" i="15"/>
  <c r="C35" i="15"/>
  <c r="C37" i="15"/>
  <c r="C38" i="15"/>
  <c r="C39" i="15"/>
  <c r="C40" i="15"/>
  <c r="C42" i="15"/>
  <c r="C43" i="15"/>
  <c r="C44" i="15"/>
  <c r="G53" i="15"/>
  <c r="G9" i="15" s="1"/>
  <c r="H53" i="15"/>
  <c r="H9" i="15"/>
  <c r="I53" i="15"/>
  <c r="I9" i="15" s="1"/>
  <c r="J53" i="15"/>
  <c r="J9" i="15"/>
  <c r="K53" i="15"/>
  <c r="K9" i="15" s="1"/>
  <c r="L53" i="15"/>
  <c r="L9" i="15"/>
  <c r="N53" i="15"/>
  <c r="N9" i="15" s="1"/>
  <c r="G71" i="15"/>
  <c r="G10" i="15"/>
  <c r="H71" i="15"/>
  <c r="H10" i="15" s="1"/>
  <c r="J71" i="15"/>
  <c r="J10" i="15"/>
  <c r="K71" i="15"/>
  <c r="K10" i="15"/>
  <c r="L71" i="15"/>
  <c r="L10" i="15" s="1"/>
  <c r="N71" i="15"/>
  <c r="N10" i="15" s="1"/>
  <c r="R71" i="15"/>
  <c r="R10" i="15"/>
  <c r="G83" i="15"/>
  <c r="G11" i="15" s="1"/>
  <c r="H83" i="15"/>
  <c r="H11" i="15"/>
  <c r="J83" i="15"/>
  <c r="J11" i="15"/>
  <c r="K83" i="15"/>
  <c r="K11" i="15" s="1"/>
  <c r="L83" i="15"/>
  <c r="L11" i="15"/>
  <c r="N83" i="15"/>
  <c r="N11" i="15" s="1"/>
  <c r="G98" i="15"/>
  <c r="G12" i="15"/>
  <c r="H98" i="15"/>
  <c r="H12" i="15" s="1"/>
  <c r="J98" i="15"/>
  <c r="J12" i="15"/>
  <c r="K98" i="15"/>
  <c r="K12" i="15" s="1"/>
  <c r="L98" i="15"/>
  <c r="L12" i="15" s="1"/>
  <c r="M98" i="15"/>
  <c r="M12" i="15"/>
  <c r="N98" i="15"/>
  <c r="N12" i="15"/>
  <c r="G111" i="15"/>
  <c r="G13" i="15"/>
  <c r="H111" i="15"/>
  <c r="H13" i="15"/>
  <c r="I111" i="15"/>
  <c r="I13" i="15" s="1"/>
  <c r="J111" i="15"/>
  <c r="J13" i="15"/>
  <c r="K111" i="15"/>
  <c r="K13" i="15"/>
  <c r="L111" i="15"/>
  <c r="L13" i="15"/>
  <c r="M111" i="15"/>
  <c r="M13" i="15" s="1"/>
  <c r="N111" i="15"/>
  <c r="N13" i="15"/>
  <c r="G126" i="15"/>
  <c r="G14" i="15"/>
  <c r="H126" i="15"/>
  <c r="H14" i="15"/>
  <c r="I126" i="15"/>
  <c r="I14" i="15"/>
  <c r="J126" i="15"/>
  <c r="J14" i="15" s="1"/>
  <c r="K126" i="15"/>
  <c r="K14" i="15"/>
  <c r="L126" i="15"/>
  <c r="L14" i="15"/>
  <c r="N126" i="15"/>
  <c r="N14" i="15" s="1"/>
  <c r="F53" i="15"/>
  <c r="F9" i="15" s="1"/>
  <c r="F7" i="15" s="1"/>
  <c r="F71" i="15"/>
  <c r="F10" i="15"/>
  <c r="F83" i="15"/>
  <c r="F11" i="15"/>
  <c r="F98" i="15"/>
  <c r="F12" i="15" s="1"/>
  <c r="F111" i="15"/>
  <c r="F13" i="15" s="1"/>
  <c r="F126" i="15"/>
  <c r="F14" i="15"/>
  <c r="E71" i="15"/>
  <c r="E10" i="15" s="1"/>
  <c r="E126" i="15"/>
  <c r="E14" i="15" s="1"/>
  <c r="D53" i="15"/>
  <c r="D9" i="15" s="1"/>
  <c r="D71" i="15"/>
  <c r="D10" i="15" s="1"/>
  <c r="D83" i="15"/>
  <c r="D11" i="15"/>
  <c r="D98" i="15"/>
  <c r="D12" i="15"/>
  <c r="D111" i="15"/>
  <c r="D13" i="15"/>
  <c r="D126" i="15"/>
  <c r="D14" i="15" s="1"/>
  <c r="C126" i="15"/>
  <c r="C14" i="15"/>
  <c r="C111" i="15"/>
  <c r="C13" i="15" s="1"/>
  <c r="C98" i="15"/>
  <c r="C12" i="15"/>
  <c r="C83" i="15"/>
  <c r="C11" i="15" s="1"/>
  <c r="C71" i="15"/>
  <c r="C10" i="15"/>
  <c r="C53" i="15"/>
  <c r="C9" i="15"/>
  <c r="Y55" i="7"/>
  <c r="Y9" i="7" s="1"/>
  <c r="Y87" i="7"/>
  <c r="Y10" i="7"/>
  <c r="Y109" i="7"/>
  <c r="Y11" i="7"/>
  <c r="Y145" i="7"/>
  <c r="Y12" i="7"/>
  <c r="Y179" i="7"/>
  <c r="Y13" i="7" s="1"/>
  <c r="Y210" i="7"/>
  <c r="Y14" i="7"/>
  <c r="Z55" i="7"/>
  <c r="Z9" i="7" s="1"/>
  <c r="Z87" i="7"/>
  <c r="Z10" i="7"/>
  <c r="Z109" i="7"/>
  <c r="Z11" i="7"/>
  <c r="Z145" i="7"/>
  <c r="Z12" i="7"/>
  <c r="Z179" i="7"/>
  <c r="Z13" i="7" s="1"/>
  <c r="Z210" i="7"/>
  <c r="Z14" i="7"/>
  <c r="Q55" i="7"/>
  <c r="Q9" i="7"/>
  <c r="S55" i="7"/>
  <c r="S9" i="7" s="1"/>
  <c r="U55" i="7"/>
  <c r="U9" i="7" s="1"/>
  <c r="W55" i="7"/>
  <c r="W9" i="7"/>
  <c r="Q87" i="7"/>
  <c r="Q10" i="7"/>
  <c r="S87" i="7"/>
  <c r="S10" i="7" s="1"/>
  <c r="U87" i="7"/>
  <c r="U10" i="7"/>
  <c r="W87" i="7"/>
  <c r="W10" i="7" s="1"/>
  <c r="Q109" i="7"/>
  <c r="Q11" i="7"/>
  <c r="S109" i="7"/>
  <c r="S11" i="7"/>
  <c r="U109" i="7"/>
  <c r="U11" i="7"/>
  <c r="W109" i="7"/>
  <c r="W11" i="7" s="1"/>
  <c r="W7" i="7" s="1"/>
  <c r="Q145" i="7"/>
  <c r="Q12" i="7"/>
  <c r="AA12" i="7" s="1"/>
  <c r="S145" i="7"/>
  <c r="S12" i="7" s="1"/>
  <c r="U145" i="7"/>
  <c r="U12" i="7"/>
  <c r="W145" i="7"/>
  <c r="W12" i="7" s="1"/>
  <c r="Q179" i="7"/>
  <c r="Q13" i="7" s="1"/>
  <c r="S179" i="7"/>
  <c r="S13" i="7" s="1"/>
  <c r="U179" i="7"/>
  <c r="U13" i="7"/>
  <c r="W179" i="7"/>
  <c r="W13" i="7"/>
  <c r="Q210" i="7"/>
  <c r="Q14" i="7"/>
  <c r="AA14" i="7" s="1"/>
  <c r="S210" i="7"/>
  <c r="S14" i="7" s="1"/>
  <c r="U210" i="7"/>
  <c r="U14" i="7"/>
  <c r="W210" i="7"/>
  <c r="W14" i="7"/>
  <c r="R55" i="7"/>
  <c r="R9" i="7"/>
  <c r="T55" i="7"/>
  <c r="T9" i="7"/>
  <c r="V55" i="7"/>
  <c r="V9" i="7" s="1"/>
  <c r="V7" i="7" s="1"/>
  <c r="X55" i="7"/>
  <c r="X9" i="7"/>
  <c r="R87" i="7"/>
  <c r="R10" i="7"/>
  <c r="T87" i="7"/>
  <c r="T10" i="7"/>
  <c r="V87" i="7"/>
  <c r="V10" i="7"/>
  <c r="X87" i="7"/>
  <c r="X10" i="7" s="1"/>
  <c r="R109" i="7"/>
  <c r="R11" i="7" s="1"/>
  <c r="T109" i="7"/>
  <c r="T11" i="7"/>
  <c r="V109" i="7"/>
  <c r="V11" i="7"/>
  <c r="X109" i="7"/>
  <c r="X11" i="7"/>
  <c r="R145" i="7"/>
  <c r="R12" i="7" s="1"/>
  <c r="T145" i="7"/>
  <c r="T12" i="7" s="1"/>
  <c r="V145" i="7"/>
  <c r="V12" i="7"/>
  <c r="X145" i="7"/>
  <c r="X12" i="7"/>
  <c r="R179" i="7"/>
  <c r="R13" i="7"/>
  <c r="T179" i="7"/>
  <c r="T13" i="7" s="1"/>
  <c r="V179" i="7"/>
  <c r="V13" i="7"/>
  <c r="X179" i="7"/>
  <c r="X13" i="7" s="1"/>
  <c r="R210" i="7"/>
  <c r="R14" i="7"/>
  <c r="T210" i="7"/>
  <c r="T14" i="7"/>
  <c r="AB14" i="7" s="1"/>
  <c r="V210" i="7"/>
  <c r="V14" i="7"/>
  <c r="X210" i="7"/>
  <c r="X14" i="7" s="1"/>
  <c r="AE55" i="7"/>
  <c r="AE9" i="7"/>
  <c r="AE87" i="7"/>
  <c r="AE10" i="7"/>
  <c r="AE109" i="7"/>
  <c r="AE11" i="7" s="1"/>
  <c r="AE145" i="7"/>
  <c r="AE12" i="7" s="1"/>
  <c r="AE179" i="7"/>
  <c r="AE13" i="7"/>
  <c r="AE210" i="7"/>
  <c r="AE14" i="7"/>
  <c r="AF55" i="7"/>
  <c r="AF9" i="7"/>
  <c r="AF87" i="7"/>
  <c r="AF10" i="7" s="1"/>
  <c r="AF109" i="7"/>
  <c r="AF11" i="7"/>
  <c r="AF145" i="7"/>
  <c r="AF12" i="7"/>
  <c r="AF179" i="7"/>
  <c r="AF13" i="7"/>
  <c r="AF210" i="7"/>
  <c r="AF14" i="7" s="1"/>
  <c r="AG55" i="7"/>
  <c r="AG9" i="7" s="1"/>
  <c r="AG87" i="7"/>
  <c r="AG10" i="7"/>
  <c r="AG109" i="7"/>
  <c r="AG11" i="7"/>
  <c r="AG145" i="7"/>
  <c r="AG12" i="7"/>
  <c r="AG179" i="7"/>
  <c r="AG13" i="7" s="1"/>
  <c r="AG210" i="7"/>
  <c r="AG14" i="7"/>
  <c r="AH55" i="7"/>
  <c r="AH9" i="7" s="1"/>
  <c r="AH87" i="7"/>
  <c r="AH10" i="7"/>
  <c r="AH109" i="7"/>
  <c r="AH11" i="7" s="1"/>
  <c r="AH145" i="7"/>
  <c r="AH12" i="7"/>
  <c r="AH179" i="7"/>
  <c r="AH13" i="7"/>
  <c r="AH210" i="7"/>
  <c r="AH14" i="7"/>
  <c r="AI55" i="7"/>
  <c r="AI9" i="7"/>
  <c r="AI87" i="7"/>
  <c r="AI10" i="7" s="1"/>
  <c r="AI109" i="7"/>
  <c r="AI11" i="7" s="1"/>
  <c r="AI145" i="7"/>
  <c r="AI12" i="7"/>
  <c r="AI179" i="7"/>
  <c r="AI13" i="7"/>
  <c r="AI210" i="7"/>
  <c r="AI14" i="7"/>
  <c r="AJ55" i="7"/>
  <c r="AJ9" i="7" s="1"/>
  <c r="AJ87" i="7"/>
  <c r="AJ10" i="7"/>
  <c r="AJ109" i="7"/>
  <c r="AJ11" i="7"/>
  <c r="AJ145" i="7"/>
  <c r="AJ12" i="7" s="1"/>
  <c r="AJ179" i="7"/>
  <c r="AJ13" i="7" s="1"/>
  <c r="AJ210" i="7"/>
  <c r="AJ14" i="7"/>
  <c r="AK55" i="7"/>
  <c r="AK9" i="7"/>
  <c r="AK87" i="7"/>
  <c r="AK10" i="7"/>
  <c r="AK109" i="7"/>
  <c r="AK11" i="7"/>
  <c r="AK145" i="7"/>
  <c r="AK12" i="7" s="1"/>
  <c r="AK179" i="7"/>
  <c r="AK13" i="7"/>
  <c r="AK210" i="7"/>
  <c r="AK14" i="7"/>
  <c r="AL55" i="7"/>
  <c r="AL9" i="7"/>
  <c r="AL87" i="7"/>
  <c r="AL10" i="7" s="1"/>
  <c r="AL109" i="7"/>
  <c r="AL11" i="7"/>
  <c r="AL145" i="7"/>
  <c r="AL12" i="7" s="1"/>
  <c r="AL179" i="7"/>
  <c r="AL13" i="7"/>
  <c r="AL210" i="7"/>
  <c r="AL14" i="7"/>
  <c r="AM55" i="7"/>
  <c r="AM9" i="7"/>
  <c r="AM87" i="7"/>
  <c r="AM10" i="7" s="1"/>
  <c r="AM109" i="7"/>
  <c r="AM11" i="7"/>
  <c r="AM145" i="7"/>
  <c r="AM12" i="7"/>
  <c r="AM179" i="7"/>
  <c r="AM13" i="7" s="1"/>
  <c r="AM210" i="7"/>
  <c r="AM14" i="7" s="1"/>
  <c r="AN55" i="7"/>
  <c r="AN9" i="7"/>
  <c r="AN87" i="7"/>
  <c r="AN10" i="7"/>
  <c r="AN109" i="7"/>
  <c r="AN11" i="7"/>
  <c r="AN7" i="7" s="1"/>
  <c r="AN145" i="7"/>
  <c r="AN12" i="7" s="1"/>
  <c r="AN179" i="7"/>
  <c r="AN13" i="7"/>
  <c r="AN210" i="7"/>
  <c r="AN14" i="7"/>
  <c r="AO55" i="7"/>
  <c r="AO9" i="7"/>
  <c r="AO87" i="7"/>
  <c r="AO10" i="7"/>
  <c r="AO109" i="7"/>
  <c r="AO11" i="7" s="1"/>
  <c r="AO145" i="7"/>
  <c r="AO12" i="7"/>
  <c r="AO179" i="7"/>
  <c r="AO13" i="7" s="1"/>
  <c r="AO210" i="7"/>
  <c r="AO14" i="7"/>
  <c r="AP55" i="7"/>
  <c r="AP9" i="7" s="1"/>
  <c r="AP87" i="7"/>
  <c r="AP10" i="7"/>
  <c r="AP109" i="7"/>
  <c r="AP11" i="7" s="1"/>
  <c r="AP145" i="7"/>
  <c r="AP12" i="7"/>
  <c r="AP179" i="7"/>
  <c r="AP13" i="7" s="1"/>
  <c r="AP210" i="7"/>
  <c r="AP14" i="7"/>
  <c r="AQ55" i="7"/>
  <c r="AQ9" i="7"/>
  <c r="AQ87" i="7"/>
  <c r="AQ10" i="7"/>
  <c r="AQ109" i="7"/>
  <c r="AQ11" i="7" s="1"/>
  <c r="AQ145" i="7"/>
  <c r="AQ12" i="7"/>
  <c r="AQ179" i="7"/>
  <c r="AQ13" i="7" s="1"/>
  <c r="AQ210" i="7"/>
  <c r="AQ14" i="7"/>
  <c r="AR55" i="7"/>
  <c r="AR9" i="7" s="1"/>
  <c r="AR87" i="7"/>
  <c r="AR10" i="7"/>
  <c r="AR109" i="7"/>
  <c r="AR11" i="7"/>
  <c r="AR145" i="7"/>
  <c r="AR12" i="7"/>
  <c r="AR179" i="7"/>
  <c r="AR13" i="7" s="1"/>
  <c r="AR210" i="7"/>
  <c r="AR14" i="7"/>
  <c r="AS55" i="7"/>
  <c r="AS9" i="7"/>
  <c r="AS87" i="7"/>
  <c r="AS10" i="7"/>
  <c r="AS109" i="7"/>
  <c r="AS11" i="7" s="1"/>
  <c r="AS145" i="7"/>
  <c r="AS12" i="7"/>
  <c r="AS179" i="7"/>
  <c r="AS13" i="7" s="1"/>
  <c r="AS210" i="7"/>
  <c r="AS14" i="7"/>
  <c r="AT55" i="7"/>
  <c r="AT9" i="7" s="1"/>
  <c r="AT87" i="7"/>
  <c r="AT10" i="7"/>
  <c r="AT109" i="7"/>
  <c r="AT11" i="7" s="1"/>
  <c r="AT145" i="7"/>
  <c r="AT12" i="7"/>
  <c r="AT179" i="7"/>
  <c r="AT13" i="7" s="1"/>
  <c r="AT210" i="7"/>
  <c r="AT14" i="7"/>
  <c r="Y23" i="7"/>
  <c r="Y24" i="7"/>
  <c r="Y25" i="7"/>
  <c r="Y26" i="7"/>
  <c r="Y27" i="7"/>
  <c r="Y28" i="7"/>
  <c r="Y29" i="7"/>
  <c r="Y30" i="7"/>
  <c r="Y31" i="7"/>
  <c r="Y32" i="7"/>
  <c r="AA32" i="7" s="1"/>
  <c r="Y33" i="7"/>
  <c r="Y34" i="7"/>
  <c r="Y35" i="7"/>
  <c r="Y36" i="7"/>
  <c r="Y37" i="7"/>
  <c r="Y38" i="7"/>
  <c r="Y39" i="7"/>
  <c r="Y40" i="7"/>
  <c r="Y41" i="7"/>
  <c r="Y42" i="7"/>
  <c r="Y43" i="7"/>
  <c r="Y44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39" i="7"/>
  <c r="Z40" i="7"/>
  <c r="Z41" i="7"/>
  <c r="Z42" i="7"/>
  <c r="Z43" i="7"/>
  <c r="Z44" i="7"/>
  <c r="Q23" i="7"/>
  <c r="S23" i="7"/>
  <c r="U23" i="7"/>
  <c r="W23" i="7"/>
  <c r="Q24" i="7"/>
  <c r="S24" i="7"/>
  <c r="U24" i="7"/>
  <c r="W24" i="7"/>
  <c r="Q25" i="7"/>
  <c r="S25" i="7"/>
  <c r="U25" i="7"/>
  <c r="W25" i="7"/>
  <c r="Q26" i="7"/>
  <c r="S26" i="7"/>
  <c r="AA26" i="7"/>
  <c r="U26" i="7"/>
  <c r="W26" i="7"/>
  <c r="Q27" i="7"/>
  <c r="S27" i="7"/>
  <c r="U27" i="7"/>
  <c r="AA27" i="7" s="1"/>
  <c r="W27" i="7"/>
  <c r="Q28" i="7"/>
  <c r="S28" i="7"/>
  <c r="U28" i="7"/>
  <c r="W28" i="7"/>
  <c r="Q29" i="7"/>
  <c r="S29" i="7"/>
  <c r="U29" i="7"/>
  <c r="W29" i="7"/>
  <c r="AA29" i="7"/>
  <c r="Q30" i="7"/>
  <c r="S30" i="7"/>
  <c r="U30" i="7"/>
  <c r="W30" i="7"/>
  <c r="Q31" i="7"/>
  <c r="S31" i="7"/>
  <c r="U31" i="7"/>
  <c r="W31" i="7"/>
  <c r="Q32" i="7"/>
  <c r="S32" i="7"/>
  <c r="U32" i="7"/>
  <c r="W32" i="7"/>
  <c r="Q33" i="7"/>
  <c r="S33" i="7"/>
  <c r="S21" i="7" s="1"/>
  <c r="U33" i="7"/>
  <c r="W33" i="7"/>
  <c r="Q34" i="7"/>
  <c r="S34" i="7"/>
  <c r="U34" i="7"/>
  <c r="W34" i="7"/>
  <c r="AA34" i="7"/>
  <c r="Q35" i="7"/>
  <c r="S35" i="7"/>
  <c r="U35" i="7"/>
  <c r="AA35" i="7" s="1"/>
  <c r="W35" i="7"/>
  <c r="Q36" i="7"/>
  <c r="S36" i="7"/>
  <c r="U36" i="7"/>
  <c r="W36" i="7"/>
  <c r="Q37" i="7"/>
  <c r="S37" i="7"/>
  <c r="U37" i="7"/>
  <c r="W37" i="7"/>
  <c r="AA37" i="7"/>
  <c r="Q38" i="7"/>
  <c r="S38" i="7"/>
  <c r="U38" i="7"/>
  <c r="W38" i="7"/>
  <c r="Q39" i="7"/>
  <c r="AA39" i="7" s="1"/>
  <c r="S39" i="7"/>
  <c r="U39" i="7"/>
  <c r="W39" i="7"/>
  <c r="Q40" i="7"/>
  <c r="S40" i="7"/>
  <c r="U40" i="7"/>
  <c r="W40" i="7"/>
  <c r="AA40" i="7"/>
  <c r="Q41" i="7"/>
  <c r="S41" i="7"/>
  <c r="U41" i="7"/>
  <c r="W41" i="7"/>
  <c r="Q42" i="7"/>
  <c r="S42" i="7"/>
  <c r="U42" i="7"/>
  <c r="AA42" i="7" s="1"/>
  <c r="W42" i="7"/>
  <c r="Q43" i="7"/>
  <c r="S43" i="7"/>
  <c r="U43" i="7"/>
  <c r="AA43" i="7" s="1"/>
  <c r="W43" i="7"/>
  <c r="Q44" i="7"/>
  <c r="S44" i="7"/>
  <c r="AA44" i="7"/>
  <c r="U44" i="7"/>
  <c r="W44" i="7"/>
  <c r="R23" i="7"/>
  <c r="T23" i="7"/>
  <c r="V23" i="7"/>
  <c r="X23" i="7"/>
  <c r="X21" i="7" s="1"/>
  <c r="AB23" i="7"/>
  <c r="R24" i="7"/>
  <c r="T24" i="7"/>
  <c r="V24" i="7"/>
  <c r="X24" i="7"/>
  <c r="R25" i="7"/>
  <c r="T25" i="7"/>
  <c r="V25" i="7"/>
  <c r="X25" i="7"/>
  <c r="R26" i="7"/>
  <c r="T26" i="7"/>
  <c r="V26" i="7"/>
  <c r="X26" i="7"/>
  <c r="AB26" i="7"/>
  <c r="R27" i="7"/>
  <c r="T27" i="7"/>
  <c r="T21" i="7" s="1"/>
  <c r="V27" i="7"/>
  <c r="X27" i="7"/>
  <c r="R28" i="7"/>
  <c r="T28" i="7"/>
  <c r="V28" i="7"/>
  <c r="X28" i="7"/>
  <c r="AB28" i="7"/>
  <c r="R29" i="7"/>
  <c r="T29" i="7"/>
  <c r="AB29" i="7"/>
  <c r="V29" i="7"/>
  <c r="X29" i="7"/>
  <c r="R30" i="7"/>
  <c r="T30" i="7"/>
  <c r="V30" i="7"/>
  <c r="X30" i="7"/>
  <c r="R31" i="7"/>
  <c r="AB31" i="7" s="1"/>
  <c r="T31" i="7"/>
  <c r="V31" i="7"/>
  <c r="X31" i="7"/>
  <c r="R32" i="7"/>
  <c r="T32" i="7"/>
  <c r="V32" i="7"/>
  <c r="X32" i="7"/>
  <c r="R33" i="7"/>
  <c r="T33" i="7"/>
  <c r="V33" i="7"/>
  <c r="X33" i="7"/>
  <c r="R34" i="7"/>
  <c r="T34" i="7"/>
  <c r="V34" i="7"/>
  <c r="X34" i="7"/>
  <c r="AB34" i="7"/>
  <c r="R35" i="7"/>
  <c r="T35" i="7"/>
  <c r="V35" i="7"/>
  <c r="X35" i="7"/>
  <c r="R36" i="7"/>
  <c r="T36" i="7"/>
  <c r="V36" i="7"/>
  <c r="AB36" i="7" s="1"/>
  <c r="X36" i="7"/>
  <c r="R37" i="7"/>
  <c r="T37" i="7"/>
  <c r="AB37" i="7"/>
  <c r="V37" i="7"/>
  <c r="X37" i="7"/>
  <c r="R38" i="7"/>
  <c r="AB38" i="7" s="1"/>
  <c r="T38" i="7"/>
  <c r="V38" i="7"/>
  <c r="X38" i="7"/>
  <c r="R39" i="7"/>
  <c r="T39" i="7"/>
  <c r="V39" i="7"/>
  <c r="X39" i="7"/>
  <c r="R40" i="7"/>
  <c r="AB40" i="7" s="1"/>
  <c r="T40" i="7"/>
  <c r="V40" i="7"/>
  <c r="X40" i="7"/>
  <c r="R41" i="7"/>
  <c r="T41" i="7"/>
  <c r="AB41" i="7" s="1"/>
  <c r="V41" i="7"/>
  <c r="X41" i="7"/>
  <c r="R42" i="7"/>
  <c r="T42" i="7"/>
  <c r="V42" i="7"/>
  <c r="X42" i="7"/>
  <c r="AB42" i="7"/>
  <c r="R43" i="7"/>
  <c r="T43" i="7"/>
  <c r="V43" i="7"/>
  <c r="X43" i="7"/>
  <c r="R44" i="7"/>
  <c r="T44" i="7"/>
  <c r="V44" i="7"/>
  <c r="X44" i="7"/>
  <c r="AB44" i="7" s="1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36" i="7"/>
  <c r="AE37" i="7"/>
  <c r="AE38" i="7"/>
  <c r="AE39" i="7"/>
  <c r="AE40" i="7"/>
  <c r="AE41" i="7"/>
  <c r="AE42" i="7"/>
  <c r="AE43" i="7"/>
  <c r="AE44" i="7"/>
  <c r="AE21" i="7"/>
  <c r="AF23" i="7"/>
  <c r="AF24" i="7"/>
  <c r="AF25" i="7"/>
  <c r="AF26" i="7"/>
  <c r="AF27" i="7"/>
  <c r="AF28" i="7"/>
  <c r="AF29" i="7"/>
  <c r="AF30" i="7"/>
  <c r="AF31" i="7"/>
  <c r="AF32" i="7"/>
  <c r="AF33" i="7"/>
  <c r="AF34" i="7"/>
  <c r="AF35" i="7"/>
  <c r="AF36" i="7"/>
  <c r="AF37" i="7"/>
  <c r="AF38" i="7"/>
  <c r="AF39" i="7"/>
  <c r="AF40" i="7"/>
  <c r="AF41" i="7"/>
  <c r="AF42" i="7"/>
  <c r="AF43" i="7"/>
  <c r="AF44" i="7"/>
  <c r="AG23" i="7"/>
  <c r="AG24" i="7"/>
  <c r="AG25" i="7"/>
  <c r="AG26" i="7"/>
  <c r="AG27" i="7"/>
  <c r="AG28" i="7"/>
  <c r="AG29" i="7"/>
  <c r="AG30" i="7"/>
  <c r="AG31" i="7"/>
  <c r="AG32" i="7"/>
  <c r="AG33" i="7"/>
  <c r="AG34" i="7"/>
  <c r="AG35" i="7"/>
  <c r="AG36" i="7"/>
  <c r="AG37" i="7"/>
  <c r="AG38" i="7"/>
  <c r="AG39" i="7"/>
  <c r="AG40" i="7"/>
  <c r="AG41" i="7"/>
  <c r="AG42" i="7"/>
  <c r="AG43" i="7"/>
  <c r="AG44" i="7"/>
  <c r="AH23" i="7"/>
  <c r="AH21" i="7" s="1"/>
  <c r="AH24" i="7"/>
  <c r="AH25" i="7"/>
  <c r="AH26" i="7"/>
  <c r="AH27" i="7"/>
  <c r="AH28" i="7"/>
  <c r="AH29" i="7"/>
  <c r="AH30" i="7"/>
  <c r="AH31" i="7"/>
  <c r="AH32" i="7"/>
  <c r="AH33" i="7"/>
  <c r="AH34" i="7"/>
  <c r="AH35" i="7"/>
  <c r="AH36" i="7"/>
  <c r="AH37" i="7"/>
  <c r="AH38" i="7"/>
  <c r="AH39" i="7"/>
  <c r="AH40" i="7"/>
  <c r="AH41" i="7"/>
  <c r="AH42" i="7"/>
  <c r="AH43" i="7"/>
  <c r="AH44" i="7"/>
  <c r="AI23" i="7"/>
  <c r="AI24" i="7"/>
  <c r="AI25" i="7"/>
  <c r="AI26" i="7"/>
  <c r="AI27" i="7"/>
  <c r="AI28" i="7"/>
  <c r="AI29" i="7"/>
  <c r="AI30" i="7"/>
  <c r="AI31" i="7"/>
  <c r="AI32" i="7"/>
  <c r="AI33" i="7"/>
  <c r="AI34" i="7"/>
  <c r="AI35" i="7"/>
  <c r="AI36" i="7"/>
  <c r="AI37" i="7"/>
  <c r="AI38" i="7"/>
  <c r="AI39" i="7"/>
  <c r="AI40" i="7"/>
  <c r="AI41" i="7"/>
  <c r="AI42" i="7"/>
  <c r="AI43" i="7"/>
  <c r="AI44" i="7"/>
  <c r="AJ23" i="7"/>
  <c r="AJ24" i="7"/>
  <c r="AJ25" i="7"/>
  <c r="AJ21" i="7" s="1"/>
  <c r="AJ26" i="7"/>
  <c r="AJ27" i="7"/>
  <c r="AJ28" i="7"/>
  <c r="AJ29" i="7"/>
  <c r="AJ30" i="7"/>
  <c r="AJ31" i="7"/>
  <c r="AJ32" i="7"/>
  <c r="AJ33" i="7"/>
  <c r="AJ34" i="7"/>
  <c r="AJ35" i="7"/>
  <c r="AJ36" i="7"/>
  <c r="AJ37" i="7"/>
  <c r="AJ38" i="7"/>
  <c r="AJ39" i="7"/>
  <c r="AJ40" i="7"/>
  <c r="AJ41" i="7"/>
  <c r="AJ42" i="7"/>
  <c r="AJ43" i="7"/>
  <c r="AJ44" i="7"/>
  <c r="AK23" i="7"/>
  <c r="AK24" i="7"/>
  <c r="AK25" i="7"/>
  <c r="AK26" i="7"/>
  <c r="AK27" i="7"/>
  <c r="AK28" i="7"/>
  <c r="AK29" i="7"/>
  <c r="AK30" i="7"/>
  <c r="AK31" i="7"/>
  <c r="AK32" i="7"/>
  <c r="AK33" i="7"/>
  <c r="AK34" i="7"/>
  <c r="AK35" i="7"/>
  <c r="AK36" i="7"/>
  <c r="AK37" i="7"/>
  <c r="AK38" i="7"/>
  <c r="AK39" i="7"/>
  <c r="AK40" i="7"/>
  <c r="AK41" i="7"/>
  <c r="AK42" i="7"/>
  <c r="AK43" i="7"/>
  <c r="AK44" i="7"/>
  <c r="AL23" i="7"/>
  <c r="AL24" i="7"/>
  <c r="AL25" i="7"/>
  <c r="AL26" i="7"/>
  <c r="AL27" i="7"/>
  <c r="AL28" i="7"/>
  <c r="AL29" i="7"/>
  <c r="AL30" i="7"/>
  <c r="AL31" i="7"/>
  <c r="AL32" i="7"/>
  <c r="AL33" i="7"/>
  <c r="AL34" i="7"/>
  <c r="AL35" i="7"/>
  <c r="AL36" i="7"/>
  <c r="AL37" i="7"/>
  <c r="AL38" i="7"/>
  <c r="AL39" i="7"/>
  <c r="AL40" i="7"/>
  <c r="AL41" i="7"/>
  <c r="AL42" i="7"/>
  <c r="AL43" i="7"/>
  <c r="AL44" i="7"/>
  <c r="AM23" i="7"/>
  <c r="AM24" i="7"/>
  <c r="AM25" i="7"/>
  <c r="AM26" i="7"/>
  <c r="AM27" i="7"/>
  <c r="AM28" i="7"/>
  <c r="AM21" i="7" s="1"/>
  <c r="AM29" i="7"/>
  <c r="AM30" i="7"/>
  <c r="AM31" i="7"/>
  <c r="AM32" i="7"/>
  <c r="AM33" i="7"/>
  <c r="AM34" i="7"/>
  <c r="AM35" i="7"/>
  <c r="AM36" i="7"/>
  <c r="AM37" i="7"/>
  <c r="AM38" i="7"/>
  <c r="AM39" i="7"/>
  <c r="AM40" i="7"/>
  <c r="AM41" i="7"/>
  <c r="AM42" i="7"/>
  <c r="AM43" i="7"/>
  <c r="AM44" i="7"/>
  <c r="AN23" i="7"/>
  <c r="AN24" i="7"/>
  <c r="AN25" i="7"/>
  <c r="AN26" i="7"/>
  <c r="AN27" i="7"/>
  <c r="AN28" i="7"/>
  <c r="AN29" i="7"/>
  <c r="AN30" i="7"/>
  <c r="AN31" i="7"/>
  <c r="AN32" i="7"/>
  <c r="AN33" i="7"/>
  <c r="AN34" i="7"/>
  <c r="AN35" i="7"/>
  <c r="AN36" i="7"/>
  <c r="AN37" i="7"/>
  <c r="AN38" i="7"/>
  <c r="AN39" i="7"/>
  <c r="AN40" i="7"/>
  <c r="AN41" i="7"/>
  <c r="AN42" i="7"/>
  <c r="AN43" i="7"/>
  <c r="AN44" i="7"/>
  <c r="AO23" i="7"/>
  <c r="AO21" i="7" s="1"/>
  <c r="AO24" i="7"/>
  <c r="AO25" i="7"/>
  <c r="AO26" i="7"/>
  <c r="AO27" i="7"/>
  <c r="AO28" i="7"/>
  <c r="AO29" i="7"/>
  <c r="AO30" i="7"/>
  <c r="AO31" i="7"/>
  <c r="AO32" i="7"/>
  <c r="AO33" i="7"/>
  <c r="AO34" i="7"/>
  <c r="AO35" i="7"/>
  <c r="AO36" i="7"/>
  <c r="AO37" i="7"/>
  <c r="AO38" i="7"/>
  <c r="AO39" i="7"/>
  <c r="AO40" i="7"/>
  <c r="AO41" i="7"/>
  <c r="AO42" i="7"/>
  <c r="AO43" i="7"/>
  <c r="AO44" i="7"/>
  <c r="AP23" i="7"/>
  <c r="AP24" i="7"/>
  <c r="AP25" i="7"/>
  <c r="AP26" i="7"/>
  <c r="AP27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Q23" i="7"/>
  <c r="AQ24" i="7"/>
  <c r="AQ25" i="7"/>
  <c r="AQ26" i="7"/>
  <c r="AQ27" i="7"/>
  <c r="AQ28" i="7"/>
  <c r="AQ29" i="7"/>
  <c r="AQ30" i="7"/>
  <c r="AQ31" i="7"/>
  <c r="AQ32" i="7"/>
  <c r="AQ33" i="7"/>
  <c r="AQ34" i="7"/>
  <c r="AQ35" i="7"/>
  <c r="AQ36" i="7"/>
  <c r="AQ37" i="7"/>
  <c r="AQ38" i="7"/>
  <c r="AQ39" i="7"/>
  <c r="AQ40" i="7"/>
  <c r="AQ41" i="7"/>
  <c r="AQ42" i="7"/>
  <c r="AQ43" i="7"/>
  <c r="AQ44" i="7"/>
  <c r="AR23" i="7"/>
  <c r="AR24" i="7"/>
  <c r="AR25" i="7"/>
  <c r="AR21" i="7" s="1"/>
  <c r="AR26" i="7"/>
  <c r="AR27" i="7"/>
  <c r="AR28" i="7"/>
  <c r="AR29" i="7"/>
  <c r="AR30" i="7"/>
  <c r="AR31" i="7"/>
  <c r="AR32" i="7"/>
  <c r="AR33" i="7"/>
  <c r="AR34" i="7"/>
  <c r="AR35" i="7"/>
  <c r="AR36" i="7"/>
  <c r="AR37" i="7"/>
  <c r="AR38" i="7"/>
  <c r="AR39" i="7"/>
  <c r="AR40" i="7"/>
  <c r="AR41" i="7"/>
  <c r="AR42" i="7"/>
  <c r="AR43" i="7"/>
  <c r="AR44" i="7"/>
  <c r="AS23" i="7"/>
  <c r="AS24" i="7"/>
  <c r="AS25" i="7"/>
  <c r="AS26" i="7"/>
  <c r="AS27" i="7"/>
  <c r="AS28" i="7"/>
  <c r="AS29" i="7"/>
  <c r="AS30" i="7"/>
  <c r="AS31" i="7"/>
  <c r="AS32" i="7"/>
  <c r="AS33" i="7"/>
  <c r="AS34" i="7"/>
  <c r="AS35" i="7"/>
  <c r="AS36" i="7"/>
  <c r="AS37" i="7"/>
  <c r="AS38" i="7"/>
  <c r="AS39" i="7"/>
  <c r="AS40" i="7"/>
  <c r="AS41" i="7"/>
  <c r="AS42" i="7"/>
  <c r="AS43" i="7"/>
  <c r="AS44" i="7"/>
  <c r="AT23" i="7"/>
  <c r="AT24" i="7"/>
  <c r="AT25" i="7"/>
  <c r="AT26" i="7"/>
  <c r="AT27" i="7"/>
  <c r="AT28" i="7"/>
  <c r="AT29" i="7"/>
  <c r="AT30" i="7"/>
  <c r="AT31" i="7"/>
  <c r="AT32" i="7"/>
  <c r="AT33" i="7"/>
  <c r="AT34" i="7"/>
  <c r="AT35" i="7"/>
  <c r="AT36" i="7"/>
  <c r="AT37" i="7"/>
  <c r="AT38" i="7"/>
  <c r="AT39" i="7"/>
  <c r="AT40" i="7"/>
  <c r="AT41" i="7"/>
  <c r="AT42" i="7"/>
  <c r="AT43" i="7"/>
  <c r="AT44" i="7"/>
  <c r="AA55" i="7"/>
  <c r="AB55" i="7"/>
  <c r="AA87" i="7"/>
  <c r="AB87" i="7"/>
  <c r="AA109" i="7"/>
  <c r="AB109" i="7"/>
  <c r="AA145" i="7"/>
  <c r="AB145" i="7"/>
  <c r="AR178" i="7"/>
  <c r="AA179" i="7"/>
  <c r="AB179" i="7"/>
  <c r="AA210" i="7"/>
  <c r="AB210" i="7"/>
  <c r="C55" i="7"/>
  <c r="C9" i="7"/>
  <c r="M9" i="7"/>
  <c r="E55" i="7"/>
  <c r="E9" i="7"/>
  <c r="G55" i="7"/>
  <c r="G9" i="7" s="1"/>
  <c r="I55" i="7"/>
  <c r="I9" i="7"/>
  <c r="K55" i="7"/>
  <c r="K9" i="7"/>
  <c r="C87" i="7"/>
  <c r="C10" i="7"/>
  <c r="E87" i="7"/>
  <c r="E10" i="7" s="1"/>
  <c r="G87" i="7"/>
  <c r="G10" i="7"/>
  <c r="I87" i="7"/>
  <c r="I10" i="7" s="1"/>
  <c r="K87" i="7"/>
  <c r="K10" i="7"/>
  <c r="C109" i="7"/>
  <c r="C11" i="7" s="1"/>
  <c r="M11" i="7" s="1"/>
  <c r="E109" i="7"/>
  <c r="E11" i="7" s="1"/>
  <c r="G109" i="7"/>
  <c r="G11" i="7"/>
  <c r="I109" i="7"/>
  <c r="I11" i="7"/>
  <c r="K109" i="7"/>
  <c r="K11" i="7" s="1"/>
  <c r="C145" i="7"/>
  <c r="C12" i="7" s="1"/>
  <c r="E145" i="7"/>
  <c r="E12" i="7" s="1"/>
  <c r="G145" i="7"/>
  <c r="G12" i="7"/>
  <c r="I145" i="7"/>
  <c r="I12" i="7"/>
  <c r="K145" i="7"/>
  <c r="K12" i="7"/>
  <c r="C179" i="7"/>
  <c r="C13" i="7" s="1"/>
  <c r="E179" i="7"/>
  <c r="E13" i="7"/>
  <c r="G179" i="7"/>
  <c r="G13" i="7"/>
  <c r="I179" i="7"/>
  <c r="I13" i="7"/>
  <c r="K179" i="7"/>
  <c r="K13" i="7" s="1"/>
  <c r="C210" i="7"/>
  <c r="C14" i="7" s="1"/>
  <c r="E210" i="7"/>
  <c r="E14" i="7"/>
  <c r="G210" i="7"/>
  <c r="G14" i="7"/>
  <c r="I210" i="7"/>
  <c r="I14" i="7"/>
  <c r="K210" i="7"/>
  <c r="K14" i="7" s="1"/>
  <c r="C23" i="7"/>
  <c r="E23" i="7"/>
  <c r="G23" i="7"/>
  <c r="I23" i="7"/>
  <c r="K23" i="7"/>
  <c r="C24" i="7"/>
  <c r="E24" i="7"/>
  <c r="G24" i="7"/>
  <c r="I24" i="7"/>
  <c r="K24" i="7"/>
  <c r="C25" i="7"/>
  <c r="E25" i="7"/>
  <c r="G25" i="7"/>
  <c r="I25" i="7"/>
  <c r="K25" i="7"/>
  <c r="C26" i="7"/>
  <c r="E26" i="7"/>
  <c r="G26" i="7"/>
  <c r="I26" i="7"/>
  <c r="K26" i="7"/>
  <c r="C27" i="7"/>
  <c r="E27" i="7"/>
  <c r="G27" i="7"/>
  <c r="I27" i="7"/>
  <c r="K27" i="7"/>
  <c r="C28" i="7"/>
  <c r="E28" i="7"/>
  <c r="G28" i="7"/>
  <c r="I28" i="7"/>
  <c r="K28" i="7"/>
  <c r="C29" i="7"/>
  <c r="E29" i="7"/>
  <c r="G29" i="7"/>
  <c r="I29" i="7"/>
  <c r="K29" i="7"/>
  <c r="M29" i="7"/>
  <c r="C30" i="7"/>
  <c r="M30" i="7" s="1"/>
  <c r="E30" i="7"/>
  <c r="G30" i="7"/>
  <c r="I30" i="7"/>
  <c r="K30" i="7"/>
  <c r="C31" i="7"/>
  <c r="E31" i="7"/>
  <c r="G31" i="7"/>
  <c r="I31" i="7"/>
  <c r="K31" i="7"/>
  <c r="C32" i="7"/>
  <c r="E32" i="7"/>
  <c r="G32" i="7"/>
  <c r="I32" i="7"/>
  <c r="K32" i="7"/>
  <c r="M32" i="7"/>
  <c r="C33" i="7"/>
  <c r="E33" i="7"/>
  <c r="G33" i="7"/>
  <c r="I33" i="7"/>
  <c r="K33" i="7"/>
  <c r="M33" i="7"/>
  <c r="C34" i="7"/>
  <c r="E34" i="7"/>
  <c r="G34" i="7"/>
  <c r="I34" i="7"/>
  <c r="K34" i="7"/>
  <c r="C35" i="7"/>
  <c r="E35" i="7"/>
  <c r="G35" i="7"/>
  <c r="I35" i="7"/>
  <c r="K35" i="7"/>
  <c r="C36" i="7"/>
  <c r="M36" i="7" s="1"/>
  <c r="E36" i="7"/>
  <c r="G36" i="7"/>
  <c r="I36" i="7"/>
  <c r="K36" i="7"/>
  <c r="C37" i="7"/>
  <c r="E37" i="7"/>
  <c r="G37" i="7"/>
  <c r="I37" i="7"/>
  <c r="K37" i="7"/>
  <c r="C38" i="7"/>
  <c r="E38" i="7"/>
  <c r="G38" i="7"/>
  <c r="I38" i="7"/>
  <c r="K38" i="7"/>
  <c r="C39" i="7"/>
  <c r="E39" i="7"/>
  <c r="G39" i="7"/>
  <c r="I39" i="7"/>
  <c r="K39" i="7"/>
  <c r="C40" i="7"/>
  <c r="M40" i="7" s="1"/>
  <c r="E40" i="7"/>
  <c r="G40" i="7"/>
  <c r="I40" i="7"/>
  <c r="K40" i="7"/>
  <c r="C41" i="7"/>
  <c r="E41" i="7"/>
  <c r="G41" i="7"/>
  <c r="I41" i="7"/>
  <c r="K41" i="7"/>
  <c r="C42" i="7"/>
  <c r="E42" i="7"/>
  <c r="G42" i="7"/>
  <c r="I42" i="7"/>
  <c r="K42" i="7"/>
  <c r="C43" i="7"/>
  <c r="M43" i="7" s="1"/>
  <c r="E43" i="7"/>
  <c r="G43" i="7"/>
  <c r="I43" i="7"/>
  <c r="K43" i="7"/>
  <c r="C44" i="7"/>
  <c r="E44" i="7"/>
  <c r="G44" i="7"/>
  <c r="I44" i="7"/>
  <c r="K44" i="7"/>
  <c r="D55" i="7"/>
  <c r="D9" i="7"/>
  <c r="F55" i="7"/>
  <c r="F9" i="7" s="1"/>
  <c r="H55" i="7"/>
  <c r="H9" i="7"/>
  <c r="J55" i="7"/>
  <c r="J9" i="7"/>
  <c r="L55" i="7"/>
  <c r="L9" i="7"/>
  <c r="D87" i="7"/>
  <c r="D10" i="7" s="1"/>
  <c r="F87" i="7"/>
  <c r="F10" i="7"/>
  <c r="H87" i="7"/>
  <c r="H10" i="7"/>
  <c r="J87" i="7"/>
  <c r="J10" i="7" s="1"/>
  <c r="L87" i="7"/>
  <c r="L10" i="7" s="1"/>
  <c r="D109" i="7"/>
  <c r="D11" i="7" s="1"/>
  <c r="F109" i="7"/>
  <c r="F11" i="7" s="1"/>
  <c r="H109" i="7"/>
  <c r="H11" i="7"/>
  <c r="J109" i="7"/>
  <c r="J11" i="7" s="1"/>
  <c r="L109" i="7"/>
  <c r="L11" i="7"/>
  <c r="D145" i="7"/>
  <c r="D12" i="7"/>
  <c r="F145" i="7"/>
  <c r="F12" i="7"/>
  <c r="H145" i="7"/>
  <c r="H12" i="7" s="1"/>
  <c r="J145" i="7"/>
  <c r="J12" i="7"/>
  <c r="L145" i="7"/>
  <c r="L12" i="7" s="1"/>
  <c r="D179" i="7"/>
  <c r="D13" i="7"/>
  <c r="F179" i="7"/>
  <c r="F13" i="7"/>
  <c r="H179" i="7"/>
  <c r="H13" i="7"/>
  <c r="J179" i="7"/>
  <c r="J13" i="7" s="1"/>
  <c r="L179" i="7"/>
  <c r="L13" i="7" s="1"/>
  <c r="D210" i="7"/>
  <c r="D14" i="7" s="1"/>
  <c r="F210" i="7"/>
  <c r="F14" i="7"/>
  <c r="H210" i="7"/>
  <c r="H14" i="7" s="1"/>
  <c r="J210" i="7"/>
  <c r="J14" i="7" s="1"/>
  <c r="L210" i="7"/>
  <c r="L14" i="7"/>
  <c r="U7" i="7"/>
  <c r="T7" i="7"/>
  <c r="D23" i="7"/>
  <c r="N23" i="7" s="1"/>
  <c r="F23" i="7"/>
  <c r="H23" i="7"/>
  <c r="J23" i="7"/>
  <c r="L23" i="7"/>
  <c r="D24" i="7"/>
  <c r="F24" i="7"/>
  <c r="H24" i="7"/>
  <c r="J24" i="7"/>
  <c r="L24" i="7"/>
  <c r="D25" i="7"/>
  <c r="F25" i="7"/>
  <c r="H25" i="7"/>
  <c r="J25" i="7"/>
  <c r="L25" i="7"/>
  <c r="D26" i="7"/>
  <c r="F26" i="7"/>
  <c r="H26" i="7"/>
  <c r="J26" i="7"/>
  <c r="L26" i="7"/>
  <c r="D27" i="7"/>
  <c r="F27" i="7"/>
  <c r="H27" i="7"/>
  <c r="J27" i="7"/>
  <c r="L27" i="7"/>
  <c r="D28" i="7"/>
  <c r="F28" i="7"/>
  <c r="H28" i="7"/>
  <c r="J28" i="7"/>
  <c r="L28" i="7"/>
  <c r="D29" i="7"/>
  <c r="F29" i="7"/>
  <c r="H29" i="7"/>
  <c r="J29" i="7"/>
  <c r="L29" i="7"/>
  <c r="D30" i="7"/>
  <c r="N30" i="7" s="1"/>
  <c r="F30" i="7"/>
  <c r="H30" i="7"/>
  <c r="J30" i="7"/>
  <c r="L30" i="7"/>
  <c r="D31" i="7"/>
  <c r="N31" i="7" s="1"/>
  <c r="F31" i="7"/>
  <c r="H31" i="7"/>
  <c r="J31" i="7"/>
  <c r="L31" i="7"/>
  <c r="D32" i="7"/>
  <c r="N32" i="7" s="1"/>
  <c r="F32" i="7"/>
  <c r="H32" i="7"/>
  <c r="J32" i="7"/>
  <c r="L32" i="7"/>
  <c r="D33" i="7"/>
  <c r="F33" i="7"/>
  <c r="N33" i="7" s="1"/>
  <c r="H33" i="7"/>
  <c r="J33" i="7"/>
  <c r="L33" i="7"/>
  <c r="D34" i="7"/>
  <c r="N34" i="7" s="1"/>
  <c r="F34" i="7"/>
  <c r="H34" i="7"/>
  <c r="J34" i="7"/>
  <c r="L34" i="7"/>
  <c r="D35" i="7"/>
  <c r="F35" i="7"/>
  <c r="H35" i="7"/>
  <c r="J35" i="7"/>
  <c r="L35" i="7"/>
  <c r="D36" i="7"/>
  <c r="F36" i="7"/>
  <c r="H36" i="7"/>
  <c r="N36" i="7" s="1"/>
  <c r="J36" i="7"/>
  <c r="L36" i="7"/>
  <c r="D37" i="7"/>
  <c r="F37" i="7"/>
  <c r="H37" i="7"/>
  <c r="J37" i="7"/>
  <c r="L37" i="7"/>
  <c r="D38" i="7"/>
  <c r="N38" i="7" s="1"/>
  <c r="F38" i="7"/>
  <c r="H38" i="7"/>
  <c r="J38" i="7"/>
  <c r="L38" i="7"/>
  <c r="D39" i="7"/>
  <c r="N39" i="7" s="1"/>
  <c r="F39" i="7"/>
  <c r="H39" i="7"/>
  <c r="J39" i="7"/>
  <c r="L39" i="7"/>
  <c r="D40" i="7"/>
  <c r="N40" i="7" s="1"/>
  <c r="F40" i="7"/>
  <c r="H40" i="7"/>
  <c r="J40" i="7"/>
  <c r="L40" i="7"/>
  <c r="D41" i="7"/>
  <c r="F41" i="7"/>
  <c r="F21" i="7" s="1"/>
  <c r="H41" i="7"/>
  <c r="J41" i="7"/>
  <c r="L41" i="7"/>
  <c r="D42" i="7"/>
  <c r="N42" i="7" s="1"/>
  <c r="F42" i="7"/>
  <c r="H42" i="7"/>
  <c r="J42" i="7"/>
  <c r="L42" i="7"/>
  <c r="D43" i="7"/>
  <c r="F43" i="7"/>
  <c r="H43" i="7"/>
  <c r="J43" i="7"/>
  <c r="L43" i="7"/>
  <c r="D44" i="7"/>
  <c r="N44" i="7" s="1"/>
  <c r="F44" i="7"/>
  <c r="H44" i="7"/>
  <c r="J44" i="7"/>
  <c r="L44" i="7"/>
  <c r="M210" i="7"/>
  <c r="N210" i="7"/>
  <c r="N41" i="7"/>
  <c r="N43" i="7"/>
  <c r="N26" i="7"/>
  <c r="N27" i="7"/>
  <c r="N28" i="7"/>
  <c r="N29" i="7"/>
  <c r="N35" i="7"/>
  <c r="N37" i="7"/>
  <c r="H21" i="7"/>
  <c r="I21" i="7"/>
  <c r="M55" i="7"/>
  <c r="N55" i="7"/>
  <c r="M87" i="7"/>
  <c r="N87" i="7"/>
  <c r="M109" i="7"/>
  <c r="N109" i="7"/>
  <c r="M145" i="7"/>
  <c r="N145" i="7"/>
  <c r="M179" i="7"/>
  <c r="N179" i="7"/>
  <c r="Y55" i="4"/>
  <c r="Y9" i="4"/>
  <c r="Y87" i="4"/>
  <c r="Y10" i="4" s="1"/>
  <c r="Y109" i="4"/>
  <c r="Y11" i="4" s="1"/>
  <c r="Y145" i="4"/>
  <c r="Y12" i="4" s="1"/>
  <c r="Y179" i="4"/>
  <c r="Y13" i="4"/>
  <c r="Y210" i="4"/>
  <c r="Y14" i="4" s="1"/>
  <c r="Z55" i="4"/>
  <c r="Z9" i="4" s="1"/>
  <c r="Z87" i="4"/>
  <c r="Z10" i="4"/>
  <c r="Z109" i="4"/>
  <c r="Z11" i="4" s="1"/>
  <c r="Z145" i="4"/>
  <c r="Z12" i="4"/>
  <c r="Z179" i="4"/>
  <c r="Z13" i="4"/>
  <c r="Z210" i="4"/>
  <c r="Z14" i="4" s="1"/>
  <c r="Q55" i="4"/>
  <c r="Q9" i="4" s="1"/>
  <c r="S55" i="4"/>
  <c r="S9" i="4"/>
  <c r="U55" i="4"/>
  <c r="U9" i="4"/>
  <c r="W55" i="4"/>
  <c r="W9" i="4" s="1"/>
  <c r="Q87" i="4"/>
  <c r="Q10" i="4" s="1"/>
  <c r="S87" i="4"/>
  <c r="S10" i="4" s="1"/>
  <c r="U87" i="4"/>
  <c r="U10" i="4"/>
  <c r="W87" i="4"/>
  <c r="W10" i="4"/>
  <c r="Q109" i="4"/>
  <c r="Q11" i="4" s="1"/>
  <c r="S109" i="4"/>
  <c r="S11" i="4" s="1"/>
  <c r="U109" i="4"/>
  <c r="U11" i="4"/>
  <c r="W109" i="4"/>
  <c r="W11" i="4"/>
  <c r="Q145" i="4"/>
  <c r="Q12" i="4" s="1"/>
  <c r="S145" i="4"/>
  <c r="S12" i="4"/>
  <c r="U145" i="4"/>
  <c r="U12" i="4" s="1"/>
  <c r="W145" i="4"/>
  <c r="W12" i="4" s="1"/>
  <c r="Q179" i="4"/>
  <c r="Q13" i="4"/>
  <c r="S179" i="4"/>
  <c r="S13" i="4"/>
  <c r="U179" i="4"/>
  <c r="U13" i="4" s="1"/>
  <c r="W179" i="4"/>
  <c r="W13" i="4" s="1"/>
  <c r="Q210" i="4"/>
  <c r="Q14" i="4"/>
  <c r="S210" i="4"/>
  <c r="S14" i="4"/>
  <c r="U210" i="4"/>
  <c r="U14" i="4"/>
  <c r="W210" i="4"/>
  <c r="W14" i="4" s="1"/>
  <c r="R55" i="4"/>
  <c r="R9" i="4" s="1"/>
  <c r="T55" i="4"/>
  <c r="T9" i="4"/>
  <c r="V55" i="4"/>
  <c r="V9" i="4" s="1"/>
  <c r="AB9" i="4" s="1"/>
  <c r="X55" i="4"/>
  <c r="X9" i="4"/>
  <c r="R87" i="4"/>
  <c r="R10" i="4"/>
  <c r="T87" i="4"/>
  <c r="T10" i="4" s="1"/>
  <c r="V87" i="4"/>
  <c r="V10" i="4" s="1"/>
  <c r="X87" i="4"/>
  <c r="X10" i="4"/>
  <c r="R109" i="4"/>
  <c r="R11" i="4"/>
  <c r="AB11" i="4" s="1"/>
  <c r="T109" i="4"/>
  <c r="T11" i="4"/>
  <c r="V109" i="4"/>
  <c r="V11" i="4" s="1"/>
  <c r="X109" i="4"/>
  <c r="X11" i="4" s="1"/>
  <c r="R145" i="4"/>
  <c r="R12" i="4"/>
  <c r="T145" i="4"/>
  <c r="T12" i="4" s="1"/>
  <c r="V145" i="4"/>
  <c r="V12" i="4" s="1"/>
  <c r="X145" i="4"/>
  <c r="X12" i="4"/>
  <c r="R179" i="4"/>
  <c r="R13" i="4"/>
  <c r="T179" i="4"/>
  <c r="T13" i="4" s="1"/>
  <c r="V179" i="4"/>
  <c r="V13" i="4"/>
  <c r="X179" i="4"/>
  <c r="X13" i="4"/>
  <c r="R210" i="4"/>
  <c r="R14" i="4"/>
  <c r="T210" i="4"/>
  <c r="T14" i="4" s="1"/>
  <c r="V210" i="4"/>
  <c r="V14" i="4" s="1"/>
  <c r="X210" i="4"/>
  <c r="X14" i="4" s="1"/>
  <c r="AE55" i="4"/>
  <c r="AE9" i="4"/>
  <c r="AE87" i="4"/>
  <c r="AE10" i="4" s="1"/>
  <c r="AE109" i="4"/>
  <c r="AE11" i="4" s="1"/>
  <c r="AE145" i="4"/>
  <c r="AE12" i="4"/>
  <c r="AE179" i="4"/>
  <c r="AE13" i="4" s="1"/>
  <c r="AE210" i="4"/>
  <c r="AE14" i="4" s="1"/>
  <c r="AF55" i="4"/>
  <c r="AF9" i="4" s="1"/>
  <c r="AF7" i="4" s="1"/>
  <c r="AF87" i="4"/>
  <c r="AF10" i="4"/>
  <c r="AF109" i="4"/>
  <c r="AF11" i="4" s="1"/>
  <c r="AF145" i="4"/>
  <c r="AF12" i="4"/>
  <c r="AF179" i="4"/>
  <c r="AF13" i="4"/>
  <c r="AF210" i="4"/>
  <c r="AF14" i="4"/>
  <c r="AG55" i="4"/>
  <c r="AG9" i="4" s="1"/>
  <c r="AG87" i="4"/>
  <c r="AG10" i="4"/>
  <c r="AG109" i="4"/>
  <c r="AG11" i="4"/>
  <c r="AG145" i="4"/>
  <c r="AG12" i="4" s="1"/>
  <c r="AG179" i="4"/>
  <c r="AG13" i="4" s="1"/>
  <c r="AG210" i="4"/>
  <c r="AG14" i="4"/>
  <c r="AH55" i="4"/>
  <c r="AH9" i="4"/>
  <c r="AH87" i="4"/>
  <c r="AH10" i="4"/>
  <c r="AH109" i="4"/>
  <c r="AH11" i="4" s="1"/>
  <c r="AH145" i="4"/>
  <c r="AH12" i="4"/>
  <c r="AH179" i="4"/>
  <c r="AH13" i="4"/>
  <c r="AH210" i="4"/>
  <c r="AH14" i="4" s="1"/>
  <c r="AI55" i="4"/>
  <c r="AI9" i="4" s="1"/>
  <c r="AI87" i="4"/>
  <c r="AI10" i="4" s="1"/>
  <c r="AI109" i="4"/>
  <c r="AI11" i="4"/>
  <c r="AI145" i="4"/>
  <c r="AI12" i="4" s="1"/>
  <c r="AI179" i="4"/>
  <c r="AI13" i="4" s="1"/>
  <c r="AI210" i="4"/>
  <c r="AI14" i="4" s="1"/>
  <c r="AJ55" i="4"/>
  <c r="AJ9" i="4"/>
  <c r="AJ87" i="4"/>
  <c r="AJ10" i="4"/>
  <c r="AJ109" i="4"/>
  <c r="AJ11" i="4" s="1"/>
  <c r="AJ145" i="4"/>
  <c r="AJ12" i="4" s="1"/>
  <c r="AJ179" i="4"/>
  <c r="AJ13" i="4"/>
  <c r="AJ210" i="4"/>
  <c r="AJ14" i="4"/>
  <c r="AK55" i="4"/>
  <c r="AK9" i="4" s="1"/>
  <c r="AK87" i="4"/>
  <c r="AK10" i="4" s="1"/>
  <c r="AK7" i="4" s="1"/>
  <c r="AK109" i="4"/>
  <c r="AK11" i="4" s="1"/>
  <c r="AK145" i="4"/>
  <c r="AK12" i="4"/>
  <c r="AK179" i="4"/>
  <c r="AK13" i="4" s="1"/>
  <c r="AK210" i="4"/>
  <c r="AK14" i="4" s="1"/>
  <c r="AL55" i="4"/>
  <c r="AL9" i="4"/>
  <c r="AL87" i="4"/>
  <c r="AL10" i="4" s="1"/>
  <c r="AL109" i="4"/>
  <c r="AL11" i="4"/>
  <c r="AL145" i="4"/>
  <c r="AL12" i="4"/>
  <c r="AL179" i="4"/>
  <c r="AL13" i="4"/>
  <c r="AL210" i="4"/>
  <c r="AL14" i="4" s="1"/>
  <c r="AM55" i="4"/>
  <c r="AM9" i="4"/>
  <c r="AM87" i="4"/>
  <c r="AM10" i="4"/>
  <c r="AM109" i="4"/>
  <c r="AM11" i="4"/>
  <c r="AM7" i="4" s="1"/>
  <c r="AM145" i="4"/>
  <c r="AM12" i="4" s="1"/>
  <c r="AM179" i="4"/>
  <c r="AM13" i="4"/>
  <c r="AM210" i="4"/>
  <c r="AM14" i="4"/>
  <c r="AN55" i="4"/>
  <c r="AN9" i="4"/>
  <c r="AN87" i="4"/>
  <c r="AN10" i="4" s="1"/>
  <c r="AN109" i="4"/>
  <c r="AN11" i="4" s="1"/>
  <c r="AN145" i="4"/>
  <c r="AN12" i="4" s="1"/>
  <c r="AN179" i="4"/>
  <c r="AN13" i="4" s="1"/>
  <c r="AN210" i="4"/>
  <c r="AN14" i="4" s="1"/>
  <c r="AO55" i="4"/>
  <c r="AO9" i="4" s="1"/>
  <c r="AO87" i="4"/>
  <c r="AO10" i="4"/>
  <c r="AO109" i="4"/>
  <c r="AO11" i="4" s="1"/>
  <c r="AO145" i="4"/>
  <c r="AO12" i="4" s="1"/>
  <c r="AO179" i="4"/>
  <c r="AO13" i="4" s="1"/>
  <c r="AO210" i="4"/>
  <c r="AO14" i="4"/>
  <c r="AP55" i="4"/>
  <c r="AP9" i="4" s="1"/>
  <c r="AP87" i="4"/>
  <c r="AP10" i="4"/>
  <c r="AP109" i="4"/>
  <c r="AP11" i="4"/>
  <c r="AP145" i="4"/>
  <c r="AP12" i="4"/>
  <c r="AP179" i="4"/>
  <c r="AP13" i="4" s="1"/>
  <c r="AP210" i="4"/>
  <c r="AP14" i="4"/>
  <c r="AQ55" i="4"/>
  <c r="AQ9" i="4"/>
  <c r="AQ87" i="4"/>
  <c r="AQ10" i="4"/>
  <c r="AQ109" i="4"/>
  <c r="AQ11" i="4" s="1"/>
  <c r="AQ145" i="4"/>
  <c r="AQ12" i="4"/>
  <c r="AQ179" i="4"/>
  <c r="AQ13" i="4"/>
  <c r="AQ210" i="4"/>
  <c r="AQ14" i="4" s="1"/>
  <c r="AR55" i="4"/>
  <c r="AR9" i="4" s="1"/>
  <c r="AR87" i="4"/>
  <c r="AR10" i="4"/>
  <c r="AR109" i="4"/>
  <c r="AR11" i="4" s="1"/>
  <c r="AR145" i="4"/>
  <c r="AR12" i="4" s="1"/>
  <c r="AR179" i="4"/>
  <c r="AR13" i="4"/>
  <c r="AR210" i="4"/>
  <c r="AR14" i="4"/>
  <c r="AS55" i="4"/>
  <c r="AS9" i="4" s="1"/>
  <c r="AS87" i="4"/>
  <c r="AS10" i="4" s="1"/>
  <c r="AS109" i="4"/>
  <c r="AS11" i="4"/>
  <c r="AS145" i="4"/>
  <c r="AS12" i="4"/>
  <c r="AS179" i="4"/>
  <c r="AS13" i="4"/>
  <c r="AS210" i="4"/>
  <c r="AS14" i="4" s="1"/>
  <c r="AT55" i="4"/>
  <c r="AT9" i="4"/>
  <c r="AT87" i="4"/>
  <c r="AT10" i="4"/>
  <c r="AT109" i="4"/>
  <c r="AT11" i="4"/>
  <c r="AT145" i="4"/>
  <c r="AT12" i="4" s="1"/>
  <c r="AT179" i="4"/>
  <c r="AT13" i="4" s="1"/>
  <c r="AT210" i="4"/>
  <c r="AT14" i="4"/>
  <c r="AU55" i="4"/>
  <c r="AU9" i="4"/>
  <c r="AU87" i="4"/>
  <c r="AU10" i="4" s="1"/>
  <c r="AU109" i="4"/>
  <c r="AU11" i="4" s="1"/>
  <c r="AU145" i="4"/>
  <c r="AU12" i="4" s="1"/>
  <c r="AU179" i="4"/>
  <c r="AU13" i="4"/>
  <c r="AU210" i="4"/>
  <c r="AU14" i="4" s="1"/>
  <c r="AV55" i="4"/>
  <c r="AV9" i="4" s="1"/>
  <c r="AV87" i="4"/>
  <c r="AV10" i="4"/>
  <c r="AV109" i="4"/>
  <c r="AV11" i="4" s="1"/>
  <c r="AV145" i="4"/>
  <c r="AV12" i="4" s="1"/>
  <c r="AV179" i="4"/>
  <c r="AV13" i="4" s="1"/>
  <c r="AV210" i="4"/>
  <c r="AV14" i="4"/>
  <c r="AW55" i="4"/>
  <c r="AW9" i="4" s="1"/>
  <c r="AW87" i="4"/>
  <c r="AW10" i="4"/>
  <c r="AW109" i="4"/>
  <c r="AW11" i="4"/>
  <c r="AW145" i="4"/>
  <c r="AW12" i="4"/>
  <c r="AW179" i="4"/>
  <c r="AW13" i="4" s="1"/>
  <c r="AW210" i="4"/>
  <c r="AW14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Q23" i="4"/>
  <c r="S23" i="4"/>
  <c r="U23" i="4"/>
  <c r="W23" i="4"/>
  <c r="Q24" i="4"/>
  <c r="S24" i="4"/>
  <c r="U24" i="4"/>
  <c r="W24" i="4"/>
  <c r="Q25" i="4"/>
  <c r="S25" i="4"/>
  <c r="U25" i="4"/>
  <c r="W25" i="4"/>
  <c r="Q26" i="4"/>
  <c r="S26" i="4"/>
  <c r="U26" i="4"/>
  <c r="W26" i="4"/>
  <c r="Q27" i="4"/>
  <c r="S27" i="4"/>
  <c r="U27" i="4"/>
  <c r="W27" i="4"/>
  <c r="Q28" i="4"/>
  <c r="S28" i="4"/>
  <c r="U28" i="4"/>
  <c r="AA28" i="4" s="1"/>
  <c r="W28" i="4"/>
  <c r="Q29" i="4"/>
  <c r="AA29" i="4" s="1"/>
  <c r="S29" i="4"/>
  <c r="U29" i="4"/>
  <c r="W29" i="4"/>
  <c r="Q30" i="4"/>
  <c r="S30" i="4"/>
  <c r="U30" i="4"/>
  <c r="AA30" i="4" s="1"/>
  <c r="W30" i="4"/>
  <c r="Q31" i="4"/>
  <c r="S31" i="4"/>
  <c r="U31" i="4"/>
  <c r="W31" i="4"/>
  <c r="AA31" i="4"/>
  <c r="Q32" i="4"/>
  <c r="S32" i="4"/>
  <c r="U32" i="4"/>
  <c r="W32" i="4"/>
  <c r="Q33" i="4"/>
  <c r="S33" i="4"/>
  <c r="U33" i="4"/>
  <c r="W33" i="4"/>
  <c r="AA33" i="4"/>
  <c r="Q34" i="4"/>
  <c r="AA34" i="4" s="1"/>
  <c r="S34" i="4"/>
  <c r="U34" i="4"/>
  <c r="W34" i="4"/>
  <c r="Q35" i="4"/>
  <c r="AA35" i="4" s="1"/>
  <c r="S35" i="4"/>
  <c r="U35" i="4"/>
  <c r="W35" i="4"/>
  <c r="Q36" i="4"/>
  <c r="S36" i="4"/>
  <c r="AA36" i="4"/>
  <c r="U36" i="4"/>
  <c r="W36" i="4"/>
  <c r="Q37" i="4"/>
  <c r="AA37" i="4" s="1"/>
  <c r="S37" i="4"/>
  <c r="U37" i="4"/>
  <c r="W37" i="4"/>
  <c r="Q38" i="4"/>
  <c r="AA38" i="4" s="1"/>
  <c r="S38" i="4"/>
  <c r="U38" i="4"/>
  <c r="W38" i="4"/>
  <c r="Q39" i="4"/>
  <c r="S39" i="4"/>
  <c r="U39" i="4"/>
  <c r="W39" i="4"/>
  <c r="AA39" i="4" s="1"/>
  <c r="Q40" i="4"/>
  <c r="S40" i="4"/>
  <c r="U40" i="4"/>
  <c r="W40" i="4"/>
  <c r="Q41" i="4"/>
  <c r="S41" i="4"/>
  <c r="U41" i="4"/>
  <c r="W41" i="4"/>
  <c r="Q42" i="4"/>
  <c r="S42" i="4"/>
  <c r="U42" i="4"/>
  <c r="W42" i="4"/>
  <c r="Q43" i="4"/>
  <c r="S43" i="4"/>
  <c r="U43" i="4"/>
  <c r="W43" i="4"/>
  <c r="Q44" i="4"/>
  <c r="S44" i="4"/>
  <c r="U44" i="4"/>
  <c r="AA44" i="4" s="1"/>
  <c r="W44" i="4"/>
  <c r="R23" i="4"/>
  <c r="T23" i="4"/>
  <c r="V23" i="4"/>
  <c r="X23" i="4"/>
  <c r="R24" i="4"/>
  <c r="T24" i="4"/>
  <c r="V24" i="4"/>
  <c r="X24" i="4"/>
  <c r="R25" i="4"/>
  <c r="T25" i="4"/>
  <c r="AB25" i="4" s="1"/>
  <c r="V25" i="4"/>
  <c r="X25" i="4"/>
  <c r="R26" i="4"/>
  <c r="T26" i="4"/>
  <c r="V26" i="4"/>
  <c r="X26" i="4"/>
  <c r="R27" i="4"/>
  <c r="T27" i="4"/>
  <c r="AB27" i="4" s="1"/>
  <c r="V27" i="4"/>
  <c r="X27" i="4"/>
  <c r="R28" i="4"/>
  <c r="T28" i="4"/>
  <c r="V28" i="4"/>
  <c r="X28" i="4"/>
  <c r="AB28" i="4"/>
  <c r="R29" i="4"/>
  <c r="AB29" i="4" s="1"/>
  <c r="T29" i="4"/>
  <c r="V29" i="4"/>
  <c r="X29" i="4"/>
  <c r="R30" i="4"/>
  <c r="T30" i="4"/>
  <c r="V30" i="4"/>
  <c r="AB30" i="4" s="1"/>
  <c r="X30" i="4"/>
  <c r="R31" i="4"/>
  <c r="AB31" i="4" s="1"/>
  <c r="T31" i="4"/>
  <c r="V31" i="4"/>
  <c r="X31" i="4"/>
  <c r="R32" i="4"/>
  <c r="AB32" i="4" s="1"/>
  <c r="T32" i="4"/>
  <c r="V32" i="4"/>
  <c r="X32" i="4"/>
  <c r="R33" i="4"/>
  <c r="T33" i="4"/>
  <c r="V33" i="4"/>
  <c r="X33" i="4"/>
  <c r="R34" i="4"/>
  <c r="AB34" i="4" s="1"/>
  <c r="T34" i="4"/>
  <c r="V34" i="4"/>
  <c r="X34" i="4"/>
  <c r="R35" i="4"/>
  <c r="T35" i="4"/>
  <c r="V35" i="4"/>
  <c r="X35" i="4"/>
  <c r="R36" i="4"/>
  <c r="T36" i="4"/>
  <c r="V36" i="4"/>
  <c r="X36" i="4"/>
  <c r="AB36" i="4"/>
  <c r="R37" i="4"/>
  <c r="T37" i="4"/>
  <c r="AB37" i="4"/>
  <c r="V37" i="4"/>
  <c r="X37" i="4"/>
  <c r="R38" i="4"/>
  <c r="T38" i="4"/>
  <c r="V38" i="4"/>
  <c r="X38" i="4"/>
  <c r="AB38" i="4"/>
  <c r="R39" i="4"/>
  <c r="AB39" i="4" s="1"/>
  <c r="T39" i="4"/>
  <c r="V39" i="4"/>
  <c r="X39" i="4"/>
  <c r="R40" i="4"/>
  <c r="T40" i="4"/>
  <c r="V40" i="4"/>
  <c r="X40" i="4"/>
  <c r="R41" i="4"/>
  <c r="T41" i="4"/>
  <c r="AB41" i="4" s="1"/>
  <c r="V41" i="4"/>
  <c r="X41" i="4"/>
  <c r="R42" i="4"/>
  <c r="T42" i="4"/>
  <c r="V42" i="4"/>
  <c r="X42" i="4"/>
  <c r="R43" i="4"/>
  <c r="T43" i="4"/>
  <c r="AB43" i="4" s="1"/>
  <c r="V43" i="4"/>
  <c r="X43" i="4"/>
  <c r="R44" i="4"/>
  <c r="T44" i="4"/>
  <c r="V44" i="4"/>
  <c r="X44" i="4"/>
  <c r="AB44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F23" i="4"/>
  <c r="AF21" i="4" s="1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N23" i="4"/>
  <c r="AN24" i="4"/>
  <c r="AN25" i="4"/>
  <c r="AN21" i="4" s="1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43" i="4"/>
  <c r="AN44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P23" i="4"/>
  <c r="AP24" i="4"/>
  <c r="AP25" i="4"/>
  <c r="AP26" i="4"/>
  <c r="AP27" i="4"/>
  <c r="AP21" i="4" s="1"/>
  <c r="AP28" i="4"/>
  <c r="AP29" i="4"/>
  <c r="AP30" i="4"/>
  <c r="AP31" i="4"/>
  <c r="AP32" i="4"/>
  <c r="AP33" i="4"/>
  <c r="AP34" i="4"/>
  <c r="AP35" i="4"/>
  <c r="AP36" i="4"/>
  <c r="AP37" i="4"/>
  <c r="AP38" i="4"/>
  <c r="AP39" i="4"/>
  <c r="AP40" i="4"/>
  <c r="AP41" i="4"/>
  <c r="AP42" i="4"/>
  <c r="AP43" i="4"/>
  <c r="AP44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21" i="4"/>
  <c r="AR23" i="4"/>
  <c r="AR21" i="4" s="1"/>
  <c r="AR24" i="4"/>
  <c r="AR25" i="4"/>
  <c r="AR26" i="4"/>
  <c r="AR27" i="4"/>
  <c r="AR28" i="4"/>
  <c r="AR29" i="4"/>
  <c r="AR30" i="4"/>
  <c r="AR31" i="4"/>
  <c r="AR32" i="4"/>
  <c r="AR33" i="4"/>
  <c r="AR34" i="4"/>
  <c r="AR35" i="4"/>
  <c r="AR36" i="4"/>
  <c r="AR37" i="4"/>
  <c r="AR38" i="4"/>
  <c r="AR39" i="4"/>
  <c r="AR40" i="4"/>
  <c r="AR41" i="4"/>
  <c r="AR42" i="4"/>
  <c r="AR43" i="4"/>
  <c r="AR44" i="4"/>
  <c r="AS23" i="4"/>
  <c r="AS24" i="4"/>
  <c r="AS25" i="4"/>
  <c r="AS26" i="4"/>
  <c r="AS27" i="4"/>
  <c r="AS28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43" i="4"/>
  <c r="AS44" i="4"/>
  <c r="AS21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T44" i="4"/>
  <c r="AU23" i="4"/>
  <c r="AU24" i="4"/>
  <c r="AU25" i="4"/>
  <c r="AU26" i="4"/>
  <c r="AU27" i="4"/>
  <c r="AU28" i="4"/>
  <c r="AU29" i="4"/>
  <c r="AU30" i="4"/>
  <c r="AU31" i="4"/>
  <c r="AU32" i="4"/>
  <c r="AU33" i="4"/>
  <c r="AU34" i="4"/>
  <c r="AU35" i="4"/>
  <c r="AU36" i="4"/>
  <c r="AU37" i="4"/>
  <c r="AU38" i="4"/>
  <c r="AU39" i="4"/>
  <c r="AU40" i="4"/>
  <c r="AU41" i="4"/>
  <c r="AU42" i="4"/>
  <c r="AU43" i="4"/>
  <c r="AU44" i="4"/>
  <c r="AV23" i="4"/>
  <c r="AV24" i="4"/>
  <c r="AV25" i="4"/>
  <c r="AV26" i="4"/>
  <c r="AV27" i="4"/>
  <c r="AV28" i="4"/>
  <c r="AV29" i="4"/>
  <c r="AV30" i="4"/>
  <c r="AV31" i="4"/>
  <c r="AV32" i="4"/>
  <c r="AV33" i="4"/>
  <c r="AV34" i="4"/>
  <c r="AV35" i="4"/>
  <c r="AV36" i="4"/>
  <c r="AV37" i="4"/>
  <c r="AV38" i="4"/>
  <c r="AV39" i="4"/>
  <c r="AV40" i="4"/>
  <c r="AV41" i="4"/>
  <c r="AV42" i="4"/>
  <c r="AV43" i="4"/>
  <c r="AV44" i="4"/>
  <c r="AW23" i="4"/>
  <c r="AW24" i="4"/>
  <c r="AW25" i="4"/>
  <c r="AW26" i="4"/>
  <c r="AW27" i="4"/>
  <c r="AW28" i="4"/>
  <c r="AW29" i="4"/>
  <c r="AW30" i="4"/>
  <c r="AW31" i="4"/>
  <c r="AW32" i="4"/>
  <c r="AW33" i="4"/>
  <c r="AW34" i="4"/>
  <c r="AW35" i="4"/>
  <c r="AW36" i="4"/>
  <c r="AW37" i="4"/>
  <c r="AW38" i="4"/>
  <c r="AW39" i="4"/>
  <c r="AW40" i="4"/>
  <c r="AW41" i="4"/>
  <c r="AW42" i="4"/>
  <c r="AW43" i="4"/>
  <c r="AW44" i="4"/>
  <c r="AA55" i="4"/>
  <c r="AB55" i="4"/>
  <c r="AA87" i="4"/>
  <c r="AB87" i="4"/>
  <c r="AA109" i="4"/>
  <c r="AB109" i="4"/>
  <c r="AA145" i="4"/>
  <c r="AB145" i="4"/>
  <c r="AA179" i="4"/>
  <c r="AB179" i="4"/>
  <c r="AA210" i="4"/>
  <c r="AB210" i="4"/>
  <c r="C24" i="4"/>
  <c r="M24" i="4" s="1"/>
  <c r="E24" i="4"/>
  <c r="G24" i="4"/>
  <c r="I24" i="4"/>
  <c r="K24" i="4"/>
  <c r="C25" i="4"/>
  <c r="E25" i="4"/>
  <c r="G25" i="4"/>
  <c r="I25" i="4"/>
  <c r="K25" i="4"/>
  <c r="C26" i="4"/>
  <c r="E26" i="4"/>
  <c r="G26" i="4"/>
  <c r="I26" i="4"/>
  <c r="K26" i="4"/>
  <c r="M26" i="4"/>
  <c r="C27" i="4"/>
  <c r="E27" i="4"/>
  <c r="G27" i="4"/>
  <c r="I27" i="4"/>
  <c r="K27" i="4"/>
  <c r="M27" i="4"/>
  <c r="C28" i="4"/>
  <c r="E28" i="4"/>
  <c r="G28" i="4"/>
  <c r="I28" i="4"/>
  <c r="K28" i="4"/>
  <c r="C29" i="4"/>
  <c r="E29" i="4"/>
  <c r="G29" i="4"/>
  <c r="I29" i="4"/>
  <c r="K29" i="4"/>
  <c r="C30" i="4"/>
  <c r="E30" i="4"/>
  <c r="G30" i="4"/>
  <c r="M30" i="4" s="1"/>
  <c r="I30" i="4"/>
  <c r="K30" i="4"/>
  <c r="C31" i="4"/>
  <c r="E31" i="4"/>
  <c r="G31" i="4"/>
  <c r="I31" i="4"/>
  <c r="K31" i="4"/>
  <c r="M31" i="4" s="1"/>
  <c r="C32" i="4"/>
  <c r="E32" i="4"/>
  <c r="G32" i="4"/>
  <c r="I32" i="4"/>
  <c r="K32" i="4"/>
  <c r="C33" i="4"/>
  <c r="E33" i="4"/>
  <c r="G33" i="4"/>
  <c r="I33" i="4"/>
  <c r="K33" i="4"/>
  <c r="C34" i="4"/>
  <c r="E34" i="4"/>
  <c r="G34" i="4"/>
  <c r="M34" i="4" s="1"/>
  <c r="I34" i="4"/>
  <c r="K34" i="4"/>
  <c r="C35" i="4"/>
  <c r="E35" i="4"/>
  <c r="G35" i="4"/>
  <c r="I35" i="4"/>
  <c r="K35" i="4"/>
  <c r="M35" i="4" s="1"/>
  <c r="C36" i="4"/>
  <c r="M36" i="4" s="1"/>
  <c r="E36" i="4"/>
  <c r="G36" i="4"/>
  <c r="I36" i="4"/>
  <c r="K36" i="4"/>
  <c r="C37" i="4"/>
  <c r="M37" i="4" s="1"/>
  <c r="E37" i="4"/>
  <c r="G37" i="4"/>
  <c r="I37" i="4"/>
  <c r="K37" i="4"/>
  <c r="C38" i="4"/>
  <c r="E38" i="4"/>
  <c r="G38" i="4"/>
  <c r="M38" i="4" s="1"/>
  <c r="I38" i="4"/>
  <c r="K38" i="4"/>
  <c r="C39" i="4"/>
  <c r="E39" i="4"/>
  <c r="G39" i="4"/>
  <c r="I39" i="4"/>
  <c r="K39" i="4"/>
  <c r="M39" i="4"/>
  <c r="C40" i="4"/>
  <c r="M40" i="4" s="1"/>
  <c r="E40" i="4"/>
  <c r="G40" i="4"/>
  <c r="I40" i="4"/>
  <c r="K40" i="4"/>
  <c r="C41" i="4"/>
  <c r="E41" i="4"/>
  <c r="G41" i="4"/>
  <c r="I41" i="4"/>
  <c r="K41" i="4"/>
  <c r="C42" i="4"/>
  <c r="E42" i="4"/>
  <c r="G42" i="4"/>
  <c r="I42" i="4"/>
  <c r="K42" i="4"/>
  <c r="M42" i="4"/>
  <c r="C43" i="4"/>
  <c r="E43" i="4"/>
  <c r="G43" i="4"/>
  <c r="I43" i="4"/>
  <c r="K43" i="4"/>
  <c r="M43" i="4"/>
  <c r="C44" i="4"/>
  <c r="E44" i="4"/>
  <c r="G44" i="4"/>
  <c r="I44" i="4"/>
  <c r="K44" i="4"/>
  <c r="C23" i="4"/>
  <c r="E23" i="4"/>
  <c r="G23" i="4"/>
  <c r="I23" i="4"/>
  <c r="K23" i="4"/>
  <c r="C55" i="4"/>
  <c r="C9" i="4" s="1"/>
  <c r="E55" i="4"/>
  <c r="E9" i="4" s="1"/>
  <c r="G55" i="4"/>
  <c r="G9" i="4" s="1"/>
  <c r="I55" i="4"/>
  <c r="I9" i="4"/>
  <c r="K55" i="4"/>
  <c r="K9" i="4"/>
  <c r="C87" i="4"/>
  <c r="C10" i="4"/>
  <c r="E87" i="4"/>
  <c r="E10" i="4" s="1"/>
  <c r="G87" i="4"/>
  <c r="G10" i="4"/>
  <c r="I87" i="4"/>
  <c r="I10" i="4"/>
  <c r="K87" i="4"/>
  <c r="K10" i="4" s="1"/>
  <c r="C109" i="4"/>
  <c r="C11" i="4" s="1"/>
  <c r="E109" i="4"/>
  <c r="E11" i="4" s="1"/>
  <c r="G109" i="4"/>
  <c r="G11" i="4"/>
  <c r="I109" i="4"/>
  <c r="I11" i="4"/>
  <c r="K109" i="4"/>
  <c r="K11" i="4" s="1"/>
  <c r="C145" i="4"/>
  <c r="C12" i="4" s="1"/>
  <c r="E145" i="4"/>
  <c r="E12" i="4" s="1"/>
  <c r="G145" i="4"/>
  <c r="G12" i="4"/>
  <c r="I145" i="4"/>
  <c r="I12" i="4" s="1"/>
  <c r="K145" i="4"/>
  <c r="K12" i="4" s="1"/>
  <c r="C179" i="4"/>
  <c r="C13" i="4" s="1"/>
  <c r="M13" i="4" s="1"/>
  <c r="E179" i="4"/>
  <c r="E13" i="4" s="1"/>
  <c r="G179" i="4"/>
  <c r="G13" i="4"/>
  <c r="I179" i="4"/>
  <c r="I13" i="4"/>
  <c r="K179" i="4"/>
  <c r="K13" i="4" s="1"/>
  <c r="C210" i="4"/>
  <c r="C14" i="4" s="1"/>
  <c r="E210" i="4"/>
  <c r="E14" i="4"/>
  <c r="G210" i="4"/>
  <c r="G14" i="4"/>
  <c r="I210" i="4"/>
  <c r="I14" i="4" s="1"/>
  <c r="K210" i="4"/>
  <c r="K14" i="4" s="1"/>
  <c r="H35" i="4"/>
  <c r="J35" i="4"/>
  <c r="D55" i="4"/>
  <c r="D9" i="4"/>
  <c r="F55" i="4"/>
  <c r="F9" i="4"/>
  <c r="H55" i="4"/>
  <c r="H9" i="4" s="1"/>
  <c r="J55" i="4"/>
  <c r="J9" i="4"/>
  <c r="L55" i="4"/>
  <c r="L9" i="4"/>
  <c r="D87" i="4"/>
  <c r="D10" i="4"/>
  <c r="F87" i="4"/>
  <c r="F10" i="4" s="1"/>
  <c r="H87" i="4"/>
  <c r="H10" i="4"/>
  <c r="J87" i="4"/>
  <c r="J10" i="4"/>
  <c r="L87" i="4"/>
  <c r="L10" i="4"/>
  <c r="D109" i="4"/>
  <c r="D11" i="4" s="1"/>
  <c r="F109" i="4"/>
  <c r="F11" i="4"/>
  <c r="H109" i="4"/>
  <c r="H11" i="4"/>
  <c r="J109" i="4"/>
  <c r="J11" i="4" s="1"/>
  <c r="L109" i="4"/>
  <c r="L11" i="4" s="1"/>
  <c r="D145" i="4"/>
  <c r="D12" i="4"/>
  <c r="F145" i="4"/>
  <c r="F12" i="4"/>
  <c r="H145" i="4"/>
  <c r="H12" i="4" s="1"/>
  <c r="J145" i="4"/>
  <c r="J12" i="4" s="1"/>
  <c r="L145" i="4"/>
  <c r="L12" i="4"/>
  <c r="D179" i="4"/>
  <c r="D13" i="4"/>
  <c r="F179" i="4"/>
  <c r="F13" i="4"/>
  <c r="H179" i="4"/>
  <c r="H13" i="4" s="1"/>
  <c r="J179" i="4"/>
  <c r="J13" i="4"/>
  <c r="L179" i="4"/>
  <c r="L13" i="4"/>
  <c r="D210" i="4"/>
  <c r="D14" i="4" s="1"/>
  <c r="F210" i="4"/>
  <c r="F14" i="4" s="1"/>
  <c r="H210" i="4"/>
  <c r="H14" i="4"/>
  <c r="J210" i="4"/>
  <c r="J14" i="4"/>
  <c r="L210" i="4"/>
  <c r="L14" i="4" s="1"/>
  <c r="D33" i="4"/>
  <c r="F33" i="4"/>
  <c r="H33" i="4"/>
  <c r="J33" i="4"/>
  <c r="L33" i="4"/>
  <c r="N33" i="4" s="1"/>
  <c r="D23" i="4"/>
  <c r="F23" i="4"/>
  <c r="H23" i="4"/>
  <c r="J23" i="4"/>
  <c r="L23" i="4"/>
  <c r="N23" i="4"/>
  <c r="D24" i="4"/>
  <c r="F24" i="4"/>
  <c r="H24" i="4"/>
  <c r="J24" i="4"/>
  <c r="L24" i="4"/>
  <c r="D25" i="4"/>
  <c r="F25" i="4"/>
  <c r="H25" i="4"/>
  <c r="J25" i="4"/>
  <c r="J21" i="4" s="1"/>
  <c r="L25" i="4"/>
  <c r="D26" i="4"/>
  <c r="F26" i="4"/>
  <c r="H26" i="4"/>
  <c r="J26" i="4"/>
  <c r="L26" i="4"/>
  <c r="N26" i="4"/>
  <c r="D27" i="4"/>
  <c r="F27" i="4"/>
  <c r="H27" i="4"/>
  <c r="J27" i="4"/>
  <c r="L27" i="4"/>
  <c r="N27" i="4" s="1"/>
  <c r="D28" i="4"/>
  <c r="F28" i="4"/>
  <c r="H28" i="4"/>
  <c r="J28" i="4"/>
  <c r="L28" i="4"/>
  <c r="D29" i="4"/>
  <c r="N29" i="4" s="1"/>
  <c r="F29" i="4"/>
  <c r="H29" i="4"/>
  <c r="J29" i="4"/>
  <c r="L29" i="4"/>
  <c r="D30" i="4"/>
  <c r="F30" i="4"/>
  <c r="H30" i="4"/>
  <c r="N30" i="4" s="1"/>
  <c r="J30" i="4"/>
  <c r="L30" i="4"/>
  <c r="D31" i="4"/>
  <c r="F31" i="4"/>
  <c r="H31" i="4"/>
  <c r="J31" i="4"/>
  <c r="L31" i="4"/>
  <c r="N31" i="4"/>
  <c r="D32" i="4"/>
  <c r="F32" i="4"/>
  <c r="H32" i="4"/>
  <c r="J32" i="4"/>
  <c r="L32" i="4"/>
  <c r="D34" i="4"/>
  <c r="N34" i="4" s="1"/>
  <c r="F34" i="4"/>
  <c r="H34" i="4"/>
  <c r="J34" i="4"/>
  <c r="L34" i="4"/>
  <c r="D35" i="4"/>
  <c r="F35" i="4"/>
  <c r="L35" i="4"/>
  <c r="N35" i="4" s="1"/>
  <c r="D36" i="4"/>
  <c r="F36" i="4"/>
  <c r="H36" i="4"/>
  <c r="J36" i="4"/>
  <c r="L36" i="4"/>
  <c r="N36" i="4"/>
  <c r="D37" i="4"/>
  <c r="N37" i="4" s="1"/>
  <c r="F37" i="4"/>
  <c r="H37" i="4"/>
  <c r="J37" i="4"/>
  <c r="L37" i="4"/>
  <c r="D38" i="4"/>
  <c r="F38" i="4"/>
  <c r="H38" i="4"/>
  <c r="J38" i="4"/>
  <c r="L38" i="4"/>
  <c r="D39" i="4"/>
  <c r="F39" i="4"/>
  <c r="H39" i="4"/>
  <c r="J39" i="4"/>
  <c r="L39" i="4"/>
  <c r="N39" i="4"/>
  <c r="D40" i="4"/>
  <c r="N40" i="4" s="1"/>
  <c r="F40" i="4"/>
  <c r="H40" i="4"/>
  <c r="J40" i="4"/>
  <c r="L40" i="4"/>
  <c r="D41" i="4"/>
  <c r="F41" i="4"/>
  <c r="F21" i="4" s="1"/>
  <c r="H41" i="4"/>
  <c r="J41" i="4"/>
  <c r="L41" i="4"/>
  <c r="D42" i="4"/>
  <c r="F42" i="4"/>
  <c r="H42" i="4"/>
  <c r="J42" i="4"/>
  <c r="L42" i="4"/>
  <c r="D43" i="4"/>
  <c r="F43" i="4"/>
  <c r="H43" i="4"/>
  <c r="J43" i="4"/>
  <c r="L43" i="4"/>
  <c r="N43" i="4"/>
  <c r="D44" i="4"/>
  <c r="N44" i="4" s="1"/>
  <c r="F44" i="4"/>
  <c r="H44" i="4"/>
  <c r="J44" i="4"/>
  <c r="L44" i="4"/>
  <c r="K21" i="4"/>
  <c r="M55" i="4"/>
  <c r="N55" i="4"/>
  <c r="M87" i="4"/>
  <c r="N87" i="4"/>
  <c r="M109" i="4"/>
  <c r="N109" i="4"/>
  <c r="M145" i="4"/>
  <c r="N145" i="4"/>
  <c r="M179" i="4"/>
  <c r="N179" i="4"/>
  <c r="M210" i="4"/>
  <c r="N210" i="4"/>
  <c r="AA7" i="8"/>
  <c r="AB7" i="8"/>
  <c r="AC7" i="8"/>
  <c r="AD7" i="8"/>
  <c r="AE7" i="8"/>
  <c r="AF7" i="8"/>
  <c r="AG7" i="8"/>
  <c r="AH7" i="8"/>
  <c r="AI7" i="8"/>
  <c r="AJ7" i="8"/>
  <c r="AK7" i="8"/>
  <c r="AL7" i="8"/>
  <c r="AM7" i="8"/>
  <c r="AA23" i="8"/>
  <c r="AA24" i="8"/>
  <c r="AA25" i="8"/>
  <c r="AA26" i="8"/>
  <c r="AA27" i="8"/>
  <c r="AA28" i="8"/>
  <c r="AA29" i="8"/>
  <c r="AA21" i="8" s="1"/>
  <c r="AA30" i="8"/>
  <c r="AA31" i="8"/>
  <c r="AA32" i="8"/>
  <c r="AA33" i="8"/>
  <c r="AA34" i="8"/>
  <c r="AA35" i="8"/>
  <c r="AA36" i="8"/>
  <c r="AA37" i="8"/>
  <c r="AA38" i="8"/>
  <c r="AA39" i="8"/>
  <c r="AA40" i="8"/>
  <c r="AA41" i="8"/>
  <c r="AA42" i="8"/>
  <c r="AA43" i="8"/>
  <c r="AA44" i="8"/>
  <c r="AB23" i="8"/>
  <c r="AB21" i="8" s="1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C23" i="8"/>
  <c r="AC24" i="8"/>
  <c r="AC25" i="8"/>
  <c r="AC26" i="8"/>
  <c r="AC27" i="8"/>
  <c r="AC28" i="8"/>
  <c r="AC29" i="8"/>
  <c r="AC30" i="8"/>
  <c r="AC31" i="8"/>
  <c r="AC32" i="8"/>
  <c r="AC33" i="8"/>
  <c r="AC34" i="8"/>
  <c r="AC35" i="8"/>
  <c r="AC36" i="8"/>
  <c r="AC37" i="8"/>
  <c r="AC38" i="8"/>
  <c r="AC39" i="8"/>
  <c r="AC40" i="8"/>
  <c r="AC41" i="8"/>
  <c r="AC42" i="8"/>
  <c r="AC43" i="8"/>
  <c r="AC44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E23" i="8"/>
  <c r="AE21" i="8" s="1"/>
  <c r="AE24" i="8"/>
  <c r="AE25" i="8"/>
  <c r="AE26" i="8"/>
  <c r="AE27" i="8"/>
  <c r="AE28" i="8"/>
  <c r="AE29" i="8"/>
  <c r="AE30" i="8"/>
  <c r="AE31" i="8"/>
  <c r="AE32" i="8"/>
  <c r="AE33" i="8"/>
  <c r="AE34" i="8"/>
  <c r="AE35" i="8"/>
  <c r="AE36" i="8"/>
  <c r="AE37" i="8"/>
  <c r="AE38" i="8"/>
  <c r="AE39" i="8"/>
  <c r="AE40" i="8"/>
  <c r="AE41" i="8"/>
  <c r="AE42" i="8"/>
  <c r="AE43" i="8"/>
  <c r="AE44" i="8"/>
  <c r="AF23" i="8"/>
  <c r="AF21" i="8" s="1"/>
  <c r="AF24" i="8"/>
  <c r="AF25" i="8"/>
  <c r="AF26" i="8"/>
  <c r="AF27" i="8"/>
  <c r="AF28" i="8"/>
  <c r="AF29" i="8"/>
  <c r="AF30" i="8"/>
  <c r="AF31" i="8"/>
  <c r="AF32" i="8"/>
  <c r="AF33" i="8"/>
  <c r="AF34" i="8"/>
  <c r="AF35" i="8"/>
  <c r="AF36" i="8"/>
  <c r="AF37" i="8"/>
  <c r="AF38" i="8"/>
  <c r="AF39" i="8"/>
  <c r="AF40" i="8"/>
  <c r="AF41" i="8"/>
  <c r="AF42" i="8"/>
  <c r="AF43" i="8"/>
  <c r="AF44" i="8"/>
  <c r="AG23" i="8"/>
  <c r="AG24" i="8"/>
  <c r="AG25" i="8"/>
  <c r="AG21" i="8" s="1"/>
  <c r="AG26" i="8"/>
  <c r="AG27" i="8"/>
  <c r="AG28" i="8"/>
  <c r="AG29" i="8"/>
  <c r="AG30" i="8"/>
  <c r="AG31" i="8"/>
  <c r="AG32" i="8"/>
  <c r="AG33" i="8"/>
  <c r="AG34" i="8"/>
  <c r="AG35" i="8"/>
  <c r="AG36" i="8"/>
  <c r="AG37" i="8"/>
  <c r="AG38" i="8"/>
  <c r="AG39" i="8"/>
  <c r="AG40" i="8"/>
  <c r="AG41" i="8"/>
  <c r="AG42" i="8"/>
  <c r="AG43" i="8"/>
  <c r="AG44" i="8"/>
  <c r="AH23" i="8"/>
  <c r="AH24" i="8"/>
  <c r="AH25" i="8"/>
  <c r="AH26" i="8"/>
  <c r="AH21" i="8" s="1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I23" i="8"/>
  <c r="AI24" i="8"/>
  <c r="AI25" i="8"/>
  <c r="AI26" i="8"/>
  <c r="AI27" i="8"/>
  <c r="AI21" i="8" s="1"/>
  <c r="AI28" i="8"/>
  <c r="AI29" i="8"/>
  <c r="AI30" i="8"/>
  <c r="AI31" i="8"/>
  <c r="AI32" i="8"/>
  <c r="AI33" i="8"/>
  <c r="AI34" i="8"/>
  <c r="AI35" i="8"/>
  <c r="AI36" i="8"/>
  <c r="AI37" i="8"/>
  <c r="AI38" i="8"/>
  <c r="AI39" i="8"/>
  <c r="AI40" i="8"/>
  <c r="AI41" i="8"/>
  <c r="AI42" i="8"/>
  <c r="AI43" i="8"/>
  <c r="AI44" i="8"/>
  <c r="AJ23" i="8"/>
  <c r="AJ21" i="8" s="1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21" i="8" s="1"/>
  <c r="AK37" i="8"/>
  <c r="AK38" i="8"/>
  <c r="AK39" i="8"/>
  <c r="AK40" i="8"/>
  <c r="AK41" i="8"/>
  <c r="AK42" i="8"/>
  <c r="AK43" i="8"/>
  <c r="AK44" i="8"/>
  <c r="AL23" i="8"/>
  <c r="AL24" i="8"/>
  <c r="AL25" i="8"/>
  <c r="AL26" i="8"/>
  <c r="AL27" i="8"/>
  <c r="AL28" i="8"/>
  <c r="AL29" i="8"/>
  <c r="AL30" i="8"/>
  <c r="AL31" i="8"/>
  <c r="AL32" i="8"/>
  <c r="AL33" i="8"/>
  <c r="AL34" i="8"/>
  <c r="AL35" i="8"/>
  <c r="AL36" i="8"/>
  <c r="AL37" i="8"/>
  <c r="AL38" i="8"/>
  <c r="AL39" i="8"/>
  <c r="AL40" i="8"/>
  <c r="AL41" i="8"/>
  <c r="AL42" i="8"/>
  <c r="AL43" i="8"/>
  <c r="AL44" i="8"/>
  <c r="AM23" i="8"/>
  <c r="AM24" i="8"/>
  <c r="AM25" i="8"/>
  <c r="AM26" i="8"/>
  <c r="AM27" i="8"/>
  <c r="AM28" i="8"/>
  <c r="AM29" i="8"/>
  <c r="AM30" i="8"/>
  <c r="AM31" i="8"/>
  <c r="AM32" i="8"/>
  <c r="AM33" i="8"/>
  <c r="AM34" i="8"/>
  <c r="AM35" i="8"/>
  <c r="AM36" i="8"/>
  <c r="AM37" i="8"/>
  <c r="AM38" i="8"/>
  <c r="AM39" i="8"/>
  <c r="AM40" i="8"/>
  <c r="AM41" i="8"/>
  <c r="AM42" i="8"/>
  <c r="AM43" i="8"/>
  <c r="AM44" i="8"/>
  <c r="AA55" i="8"/>
  <c r="AB55" i="8"/>
  <c r="AC55" i="8"/>
  <c r="AD55" i="8"/>
  <c r="AE55" i="8"/>
  <c r="AF55" i="8"/>
  <c r="AG55" i="8"/>
  <c r="AH55" i="8"/>
  <c r="AI55" i="8"/>
  <c r="AJ55" i="8"/>
  <c r="AK55" i="8"/>
  <c r="AL55" i="8"/>
  <c r="AM55" i="8"/>
  <c r="AA87" i="8"/>
  <c r="AB87" i="8"/>
  <c r="AC87" i="8"/>
  <c r="AD87" i="8"/>
  <c r="AE87" i="8"/>
  <c r="AF87" i="8"/>
  <c r="AG87" i="8"/>
  <c r="AH87" i="8"/>
  <c r="AI87" i="8"/>
  <c r="AJ87" i="8"/>
  <c r="AK87" i="8"/>
  <c r="AL87" i="8"/>
  <c r="AM87" i="8"/>
  <c r="AA109" i="8"/>
  <c r="AB109" i="8"/>
  <c r="AC109" i="8"/>
  <c r="AD109" i="8"/>
  <c r="AE109" i="8"/>
  <c r="AF109" i="8"/>
  <c r="AG109" i="8"/>
  <c r="AH109" i="8"/>
  <c r="AI109" i="8"/>
  <c r="AJ109" i="8"/>
  <c r="AK109" i="8"/>
  <c r="AL109" i="8"/>
  <c r="AM109" i="8"/>
  <c r="AA145" i="8"/>
  <c r="AB145" i="8"/>
  <c r="AC145" i="8"/>
  <c r="AD145" i="8"/>
  <c r="AE145" i="8"/>
  <c r="AF145" i="8"/>
  <c r="AG145" i="8"/>
  <c r="AH145" i="8"/>
  <c r="AI145" i="8"/>
  <c r="AJ145" i="8"/>
  <c r="AK145" i="8"/>
  <c r="AL145" i="8"/>
  <c r="AM145" i="8"/>
  <c r="AA178" i="8"/>
  <c r="AB178" i="8"/>
  <c r="AC178" i="8"/>
  <c r="AD178" i="8"/>
  <c r="AE178" i="8"/>
  <c r="AF178" i="8"/>
  <c r="AG178" i="8"/>
  <c r="AH178" i="8"/>
  <c r="AI178" i="8"/>
  <c r="AJ178" i="8"/>
  <c r="AK178" i="8"/>
  <c r="AL178" i="8"/>
  <c r="AM178" i="8"/>
  <c r="AA208" i="8"/>
  <c r="AB208" i="8"/>
  <c r="AC208" i="8"/>
  <c r="AD208" i="8"/>
  <c r="AE208" i="8"/>
  <c r="AF208" i="8"/>
  <c r="AG208" i="8"/>
  <c r="AH208" i="8"/>
  <c r="AI208" i="8"/>
  <c r="AJ208" i="8"/>
  <c r="AK208" i="8"/>
  <c r="AL208" i="8"/>
  <c r="AM208" i="8"/>
  <c r="C55" i="8"/>
  <c r="C9" i="8"/>
  <c r="E55" i="8"/>
  <c r="E9" i="8"/>
  <c r="E7" i="8" s="1"/>
  <c r="G55" i="8"/>
  <c r="G9" i="8" s="1"/>
  <c r="G7" i="8" s="1"/>
  <c r="I55" i="8"/>
  <c r="I9" i="8" s="1"/>
  <c r="C87" i="8"/>
  <c r="C10" i="8"/>
  <c r="E87" i="8"/>
  <c r="E10" i="8"/>
  <c r="G87" i="8"/>
  <c r="G10" i="8"/>
  <c r="I87" i="8"/>
  <c r="I10" i="8" s="1"/>
  <c r="C109" i="8"/>
  <c r="C11" i="8"/>
  <c r="E109" i="8"/>
  <c r="E11" i="8"/>
  <c r="G109" i="8"/>
  <c r="G11" i="8"/>
  <c r="I109" i="8"/>
  <c r="I11" i="8" s="1"/>
  <c r="C145" i="8"/>
  <c r="C12" i="8"/>
  <c r="E145" i="8"/>
  <c r="E12" i="8"/>
  <c r="G145" i="8"/>
  <c r="G12" i="8"/>
  <c r="I145" i="8"/>
  <c r="I12" i="8" s="1"/>
  <c r="C178" i="8"/>
  <c r="C13" i="8"/>
  <c r="E178" i="8"/>
  <c r="E13" i="8"/>
  <c r="G178" i="8"/>
  <c r="G13" i="8" s="1"/>
  <c r="I178" i="8"/>
  <c r="I13" i="8" s="1"/>
  <c r="C208" i="8"/>
  <c r="C14" i="8"/>
  <c r="E208" i="8"/>
  <c r="E14" i="8"/>
  <c r="G208" i="8"/>
  <c r="G14" i="8" s="1"/>
  <c r="I208" i="8"/>
  <c r="I14" i="8" s="1"/>
  <c r="D55" i="8"/>
  <c r="D9" i="8"/>
  <c r="F55" i="8"/>
  <c r="F9" i="8"/>
  <c r="H55" i="8"/>
  <c r="H9" i="8"/>
  <c r="J55" i="8"/>
  <c r="J9" i="8" s="1"/>
  <c r="D87" i="8"/>
  <c r="D10" i="8"/>
  <c r="F87" i="8"/>
  <c r="F10" i="8"/>
  <c r="H87" i="8"/>
  <c r="H10" i="8" s="1"/>
  <c r="H7" i="8" s="1"/>
  <c r="J87" i="8"/>
  <c r="J10" i="8" s="1"/>
  <c r="D109" i="8"/>
  <c r="D11" i="8"/>
  <c r="F109" i="8"/>
  <c r="F11" i="8"/>
  <c r="H109" i="8"/>
  <c r="H11" i="8" s="1"/>
  <c r="J109" i="8"/>
  <c r="J11" i="8" s="1"/>
  <c r="D145" i="8"/>
  <c r="D12" i="8"/>
  <c r="F145" i="8"/>
  <c r="F12" i="8"/>
  <c r="H145" i="8"/>
  <c r="H12" i="8"/>
  <c r="J145" i="8"/>
  <c r="J12" i="8" s="1"/>
  <c r="D178" i="8"/>
  <c r="D13" i="8"/>
  <c r="F178" i="8"/>
  <c r="F13" i="8"/>
  <c r="H178" i="8"/>
  <c r="H13" i="8"/>
  <c r="J178" i="8"/>
  <c r="J13" i="8" s="1"/>
  <c r="J7" i="8" s="1"/>
  <c r="D208" i="8"/>
  <c r="D14" i="8"/>
  <c r="F208" i="8"/>
  <c r="F14" i="8"/>
  <c r="H208" i="8"/>
  <c r="H14" i="8"/>
  <c r="J208" i="8"/>
  <c r="J14" i="8" s="1"/>
  <c r="O55" i="8"/>
  <c r="O9" i="8"/>
  <c r="Q55" i="8"/>
  <c r="Q9" i="8"/>
  <c r="S55" i="8"/>
  <c r="S9" i="8" s="1"/>
  <c r="W9" i="8" s="1"/>
  <c r="U55" i="8"/>
  <c r="U9" i="8" s="1"/>
  <c r="O87" i="8"/>
  <c r="O10" i="8"/>
  <c r="W10" i="8" s="1"/>
  <c r="Q87" i="8"/>
  <c r="Q10" i="8"/>
  <c r="S87" i="8"/>
  <c r="S10" i="8" s="1"/>
  <c r="U87" i="8"/>
  <c r="U10" i="8" s="1"/>
  <c r="O109" i="8"/>
  <c r="O11" i="8"/>
  <c r="Q109" i="8"/>
  <c r="Q11" i="8"/>
  <c r="S109" i="8"/>
  <c r="S11" i="8"/>
  <c r="U109" i="8"/>
  <c r="U11" i="8" s="1"/>
  <c r="O145" i="8"/>
  <c r="O12" i="8"/>
  <c r="Q145" i="8"/>
  <c r="Q12" i="8"/>
  <c r="S145" i="8"/>
  <c r="S12" i="8" s="1"/>
  <c r="U145" i="8"/>
  <c r="U12" i="8" s="1"/>
  <c r="O178" i="8"/>
  <c r="O13" i="8"/>
  <c r="Q178" i="8"/>
  <c r="Q13" i="8"/>
  <c r="S178" i="8"/>
  <c r="S13" i="8" s="1"/>
  <c r="U178" i="8"/>
  <c r="U13" i="8" s="1"/>
  <c r="O208" i="8"/>
  <c r="O14" i="8"/>
  <c r="Q208" i="8"/>
  <c r="Q14" i="8"/>
  <c r="S208" i="8"/>
  <c r="S14" i="8" s="1"/>
  <c r="U208" i="8"/>
  <c r="U14" i="8" s="1"/>
  <c r="P55" i="8"/>
  <c r="P9" i="8"/>
  <c r="R55" i="8"/>
  <c r="R9" i="8"/>
  <c r="T55" i="8"/>
  <c r="T9" i="8" s="1"/>
  <c r="V55" i="8"/>
  <c r="V9" i="8" s="1"/>
  <c r="P87" i="8"/>
  <c r="P10" i="8"/>
  <c r="R87" i="8"/>
  <c r="R10" i="8"/>
  <c r="T87" i="8"/>
  <c r="T10" i="8" s="1"/>
  <c r="V87" i="8"/>
  <c r="V10" i="8" s="1"/>
  <c r="P109" i="8"/>
  <c r="P11" i="8"/>
  <c r="R109" i="8"/>
  <c r="R11" i="8"/>
  <c r="T109" i="8"/>
  <c r="T11" i="8" s="1"/>
  <c r="V109" i="8"/>
  <c r="V11" i="8" s="1"/>
  <c r="P145" i="8"/>
  <c r="P12" i="8"/>
  <c r="R145" i="8"/>
  <c r="R12" i="8"/>
  <c r="T145" i="8"/>
  <c r="T12" i="8" s="1"/>
  <c r="V145" i="8"/>
  <c r="V12" i="8" s="1"/>
  <c r="P178" i="8"/>
  <c r="P13" i="8"/>
  <c r="R178" i="8"/>
  <c r="R13" i="8"/>
  <c r="T178" i="8"/>
  <c r="T13" i="8" s="1"/>
  <c r="V178" i="8"/>
  <c r="V13" i="8" s="1"/>
  <c r="P208" i="8"/>
  <c r="P14" i="8"/>
  <c r="R208" i="8"/>
  <c r="R14" i="8"/>
  <c r="T208" i="8"/>
  <c r="T14" i="8" s="1"/>
  <c r="V208" i="8"/>
  <c r="V14" i="8" s="1"/>
  <c r="K55" i="8"/>
  <c r="K9" i="8"/>
  <c r="K87" i="8"/>
  <c r="K10" i="8"/>
  <c r="K109" i="8"/>
  <c r="K11" i="8" s="1"/>
  <c r="K145" i="8"/>
  <c r="K12" i="8" s="1"/>
  <c r="K178" i="8"/>
  <c r="K13" i="8"/>
  <c r="K208" i="8"/>
  <c r="K14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W208" i="8"/>
  <c r="W178" i="8"/>
  <c r="W145" i="8"/>
  <c r="W109" i="8"/>
  <c r="W87" i="8"/>
  <c r="W55" i="8"/>
  <c r="X44" i="8"/>
  <c r="W44" i="8"/>
  <c r="V44" i="8"/>
  <c r="U44" i="8"/>
  <c r="T44" i="8"/>
  <c r="S44" i="8"/>
  <c r="R44" i="8"/>
  <c r="Q44" i="8"/>
  <c r="P44" i="8"/>
  <c r="O44" i="8"/>
  <c r="X43" i="8"/>
  <c r="W43" i="8"/>
  <c r="V43" i="8"/>
  <c r="U43" i="8"/>
  <c r="T43" i="8"/>
  <c r="S43" i="8"/>
  <c r="R43" i="8"/>
  <c r="Q43" i="8"/>
  <c r="P43" i="8"/>
  <c r="O43" i="8"/>
  <c r="X42" i="8"/>
  <c r="W42" i="8"/>
  <c r="V42" i="8"/>
  <c r="U42" i="8"/>
  <c r="T42" i="8"/>
  <c r="S42" i="8"/>
  <c r="R42" i="8"/>
  <c r="Q42" i="8"/>
  <c r="P42" i="8"/>
  <c r="O42" i="8"/>
  <c r="X41" i="8"/>
  <c r="W41" i="8"/>
  <c r="V41" i="8"/>
  <c r="U41" i="8"/>
  <c r="T41" i="8"/>
  <c r="S41" i="8"/>
  <c r="R41" i="8"/>
  <c r="Q41" i="8"/>
  <c r="P41" i="8"/>
  <c r="O41" i="8"/>
  <c r="X40" i="8"/>
  <c r="W40" i="8"/>
  <c r="V40" i="8"/>
  <c r="U40" i="8"/>
  <c r="T40" i="8"/>
  <c r="S40" i="8"/>
  <c r="R40" i="8"/>
  <c r="Q40" i="8"/>
  <c r="P40" i="8"/>
  <c r="O40" i="8"/>
  <c r="X39" i="8"/>
  <c r="W39" i="8"/>
  <c r="V39" i="8"/>
  <c r="U39" i="8"/>
  <c r="T39" i="8"/>
  <c r="S39" i="8"/>
  <c r="R39" i="8"/>
  <c r="Q39" i="8"/>
  <c r="P39" i="8"/>
  <c r="O39" i="8"/>
  <c r="X38" i="8"/>
  <c r="W38" i="8"/>
  <c r="V38" i="8"/>
  <c r="U38" i="8"/>
  <c r="T38" i="8"/>
  <c r="S38" i="8"/>
  <c r="R38" i="8"/>
  <c r="Q38" i="8"/>
  <c r="P38" i="8"/>
  <c r="O38" i="8"/>
  <c r="X37" i="8"/>
  <c r="W37" i="8"/>
  <c r="V37" i="8"/>
  <c r="U37" i="8"/>
  <c r="T37" i="8"/>
  <c r="S37" i="8"/>
  <c r="R37" i="8"/>
  <c r="Q37" i="8"/>
  <c r="P37" i="8"/>
  <c r="O37" i="8"/>
  <c r="X36" i="8"/>
  <c r="W36" i="8"/>
  <c r="V36" i="8"/>
  <c r="U36" i="8"/>
  <c r="T36" i="8"/>
  <c r="S36" i="8"/>
  <c r="R36" i="8"/>
  <c r="Q36" i="8"/>
  <c r="P36" i="8"/>
  <c r="O36" i="8"/>
  <c r="X35" i="8"/>
  <c r="W35" i="8"/>
  <c r="V35" i="8"/>
  <c r="U35" i="8"/>
  <c r="T35" i="8"/>
  <c r="S35" i="8"/>
  <c r="R35" i="8"/>
  <c r="Q35" i="8"/>
  <c r="P35" i="8"/>
  <c r="O35" i="8"/>
  <c r="X34" i="8"/>
  <c r="W34" i="8"/>
  <c r="V34" i="8"/>
  <c r="U34" i="8"/>
  <c r="T34" i="8"/>
  <c r="S34" i="8"/>
  <c r="R34" i="8"/>
  <c r="Q34" i="8"/>
  <c r="P34" i="8"/>
  <c r="O34" i="8"/>
  <c r="X33" i="8"/>
  <c r="W33" i="8"/>
  <c r="V33" i="8"/>
  <c r="U33" i="8"/>
  <c r="T33" i="8"/>
  <c r="S33" i="8"/>
  <c r="R33" i="8"/>
  <c r="Q33" i="8"/>
  <c r="P33" i="8"/>
  <c r="O33" i="8"/>
  <c r="X32" i="8"/>
  <c r="W32" i="8"/>
  <c r="V32" i="8"/>
  <c r="U32" i="8"/>
  <c r="T32" i="8"/>
  <c r="S32" i="8"/>
  <c r="R32" i="8"/>
  <c r="Q32" i="8"/>
  <c r="P32" i="8"/>
  <c r="O32" i="8"/>
  <c r="X31" i="8"/>
  <c r="W31" i="8"/>
  <c r="V31" i="8"/>
  <c r="U31" i="8"/>
  <c r="T31" i="8"/>
  <c r="S31" i="8"/>
  <c r="R31" i="8"/>
  <c r="Q31" i="8"/>
  <c r="P31" i="8"/>
  <c r="O31" i="8"/>
  <c r="X30" i="8"/>
  <c r="W30" i="8"/>
  <c r="V30" i="8"/>
  <c r="U30" i="8"/>
  <c r="T30" i="8"/>
  <c r="S30" i="8"/>
  <c r="R30" i="8"/>
  <c r="Q30" i="8"/>
  <c r="P30" i="8"/>
  <c r="O30" i="8"/>
  <c r="X29" i="8"/>
  <c r="W29" i="8"/>
  <c r="V29" i="8"/>
  <c r="U29" i="8"/>
  <c r="T29" i="8"/>
  <c r="S29" i="8"/>
  <c r="R29" i="8"/>
  <c r="Q29" i="8"/>
  <c r="P29" i="8"/>
  <c r="O29" i="8"/>
  <c r="X28" i="8"/>
  <c r="W28" i="8"/>
  <c r="V28" i="8"/>
  <c r="U28" i="8"/>
  <c r="T28" i="8"/>
  <c r="S28" i="8"/>
  <c r="R28" i="8"/>
  <c r="Q28" i="8"/>
  <c r="P28" i="8"/>
  <c r="O28" i="8"/>
  <c r="X27" i="8"/>
  <c r="W27" i="8"/>
  <c r="V27" i="8"/>
  <c r="U27" i="8"/>
  <c r="T27" i="8"/>
  <c r="S27" i="8"/>
  <c r="R27" i="8"/>
  <c r="Q27" i="8"/>
  <c r="P27" i="8"/>
  <c r="O27" i="8"/>
  <c r="X26" i="8"/>
  <c r="W26" i="8"/>
  <c r="V26" i="8"/>
  <c r="U26" i="8"/>
  <c r="T26" i="8"/>
  <c r="S26" i="8"/>
  <c r="R26" i="8"/>
  <c r="R21" i="8" s="1"/>
  <c r="Q26" i="8"/>
  <c r="P26" i="8"/>
  <c r="O26" i="8"/>
  <c r="X25" i="8"/>
  <c r="W25" i="8"/>
  <c r="V25" i="8"/>
  <c r="U25" i="8"/>
  <c r="T25" i="8"/>
  <c r="T21" i="8" s="1"/>
  <c r="S25" i="8"/>
  <c r="R25" i="8"/>
  <c r="Q25" i="8"/>
  <c r="P25" i="8"/>
  <c r="O25" i="8"/>
  <c r="X24" i="8"/>
  <c r="W24" i="8"/>
  <c r="V24" i="8"/>
  <c r="V21" i="8" s="1"/>
  <c r="U24" i="8"/>
  <c r="T24" i="8"/>
  <c r="S24" i="8"/>
  <c r="R24" i="8"/>
  <c r="Q24" i="8"/>
  <c r="P24" i="8"/>
  <c r="O24" i="8"/>
  <c r="X23" i="8"/>
  <c r="X21" i="8" s="1"/>
  <c r="W23" i="8"/>
  <c r="V23" i="8"/>
  <c r="U23" i="8"/>
  <c r="U21" i="8" s="1"/>
  <c r="T23" i="8"/>
  <c r="S23" i="8"/>
  <c r="R23" i="8"/>
  <c r="Q23" i="8"/>
  <c r="Q21" i="8" s="1"/>
  <c r="P23" i="8"/>
  <c r="P21" i="8" s="1"/>
  <c r="O23" i="8"/>
  <c r="D23" i="8"/>
  <c r="E23" i="8"/>
  <c r="F23" i="8"/>
  <c r="G23" i="8"/>
  <c r="H23" i="8"/>
  <c r="I23" i="8"/>
  <c r="J23" i="8"/>
  <c r="L23" i="8"/>
  <c r="L21" i="8" s="1"/>
  <c r="D24" i="8"/>
  <c r="E24" i="8"/>
  <c r="F24" i="8"/>
  <c r="G24" i="8"/>
  <c r="H24" i="8"/>
  <c r="I24" i="8"/>
  <c r="J24" i="8"/>
  <c r="L24" i="8"/>
  <c r="D25" i="8"/>
  <c r="E25" i="8"/>
  <c r="F25" i="8"/>
  <c r="G25" i="8"/>
  <c r="H25" i="8"/>
  <c r="I25" i="8"/>
  <c r="J25" i="8"/>
  <c r="L25" i="8"/>
  <c r="D26" i="8"/>
  <c r="E26" i="8"/>
  <c r="F26" i="8"/>
  <c r="G26" i="8"/>
  <c r="H26" i="8"/>
  <c r="I26" i="8"/>
  <c r="J26" i="8"/>
  <c r="L26" i="8"/>
  <c r="D27" i="8"/>
  <c r="E27" i="8"/>
  <c r="F27" i="8"/>
  <c r="G27" i="8"/>
  <c r="H27" i="8"/>
  <c r="I27" i="8"/>
  <c r="J27" i="8"/>
  <c r="L27" i="8"/>
  <c r="D28" i="8"/>
  <c r="E28" i="8"/>
  <c r="F28" i="8"/>
  <c r="G28" i="8"/>
  <c r="H28" i="8"/>
  <c r="I28" i="8"/>
  <c r="J28" i="8"/>
  <c r="L28" i="8"/>
  <c r="D29" i="8"/>
  <c r="E29" i="8"/>
  <c r="F29" i="8"/>
  <c r="G29" i="8"/>
  <c r="H29" i="8"/>
  <c r="I29" i="8"/>
  <c r="J29" i="8"/>
  <c r="L29" i="8"/>
  <c r="D30" i="8"/>
  <c r="E30" i="8"/>
  <c r="F30" i="8"/>
  <c r="G30" i="8"/>
  <c r="H30" i="8"/>
  <c r="I30" i="8"/>
  <c r="J30" i="8"/>
  <c r="L30" i="8"/>
  <c r="D31" i="8"/>
  <c r="E31" i="8"/>
  <c r="F31" i="8"/>
  <c r="G31" i="8"/>
  <c r="H31" i="8"/>
  <c r="I31" i="8"/>
  <c r="J31" i="8"/>
  <c r="L31" i="8"/>
  <c r="D32" i="8"/>
  <c r="E32" i="8"/>
  <c r="F32" i="8"/>
  <c r="G32" i="8"/>
  <c r="H32" i="8"/>
  <c r="I32" i="8"/>
  <c r="J32" i="8"/>
  <c r="L32" i="8"/>
  <c r="D33" i="8"/>
  <c r="E33" i="8"/>
  <c r="F33" i="8"/>
  <c r="G33" i="8"/>
  <c r="H33" i="8"/>
  <c r="I33" i="8"/>
  <c r="J33" i="8"/>
  <c r="L33" i="8"/>
  <c r="D34" i="8"/>
  <c r="E34" i="8"/>
  <c r="F34" i="8"/>
  <c r="G34" i="8"/>
  <c r="H34" i="8"/>
  <c r="I34" i="8"/>
  <c r="J34" i="8"/>
  <c r="L34" i="8"/>
  <c r="D35" i="8"/>
  <c r="E35" i="8"/>
  <c r="F35" i="8"/>
  <c r="G35" i="8"/>
  <c r="H35" i="8"/>
  <c r="I35" i="8"/>
  <c r="J35" i="8"/>
  <c r="L35" i="8"/>
  <c r="D36" i="8"/>
  <c r="E36" i="8"/>
  <c r="F36" i="8"/>
  <c r="G36" i="8"/>
  <c r="H36" i="8"/>
  <c r="I36" i="8"/>
  <c r="J36" i="8"/>
  <c r="L36" i="8"/>
  <c r="D37" i="8"/>
  <c r="E37" i="8"/>
  <c r="F37" i="8"/>
  <c r="G37" i="8"/>
  <c r="H37" i="8"/>
  <c r="I37" i="8"/>
  <c r="J37" i="8"/>
  <c r="L37" i="8"/>
  <c r="D38" i="8"/>
  <c r="E38" i="8"/>
  <c r="F38" i="8"/>
  <c r="G38" i="8"/>
  <c r="H38" i="8"/>
  <c r="I38" i="8"/>
  <c r="J38" i="8"/>
  <c r="L38" i="8"/>
  <c r="D39" i="8"/>
  <c r="E39" i="8"/>
  <c r="F39" i="8"/>
  <c r="G39" i="8"/>
  <c r="H39" i="8"/>
  <c r="I39" i="8"/>
  <c r="J39" i="8"/>
  <c r="L39" i="8"/>
  <c r="D40" i="8"/>
  <c r="E40" i="8"/>
  <c r="F40" i="8"/>
  <c r="G40" i="8"/>
  <c r="H40" i="8"/>
  <c r="I40" i="8"/>
  <c r="J40" i="8"/>
  <c r="L40" i="8"/>
  <c r="D41" i="8"/>
  <c r="E41" i="8"/>
  <c r="F41" i="8"/>
  <c r="G41" i="8"/>
  <c r="H41" i="8"/>
  <c r="I41" i="8"/>
  <c r="J41" i="8"/>
  <c r="L41" i="8"/>
  <c r="D42" i="8"/>
  <c r="E42" i="8"/>
  <c r="F42" i="8"/>
  <c r="G42" i="8"/>
  <c r="H42" i="8"/>
  <c r="I42" i="8"/>
  <c r="J42" i="8"/>
  <c r="L42" i="8"/>
  <c r="D43" i="8"/>
  <c r="E43" i="8"/>
  <c r="F43" i="8"/>
  <c r="G43" i="8"/>
  <c r="G21" i="8" s="1"/>
  <c r="H43" i="8"/>
  <c r="I43" i="8"/>
  <c r="J43" i="8"/>
  <c r="L43" i="8"/>
  <c r="D44" i="8"/>
  <c r="E44" i="8"/>
  <c r="F44" i="8"/>
  <c r="G44" i="8"/>
  <c r="H44" i="8"/>
  <c r="I44" i="8"/>
  <c r="J44" i="8"/>
  <c r="L44" i="8"/>
  <c r="C28" i="8"/>
  <c r="C27" i="8"/>
  <c r="C26" i="8"/>
  <c r="C25" i="8"/>
  <c r="C24" i="8"/>
  <c r="C21" i="8" s="1"/>
  <c r="C23" i="8"/>
  <c r="C42" i="8"/>
  <c r="C44" i="8"/>
  <c r="C43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L55" i="8"/>
  <c r="L9" i="8" s="1"/>
  <c r="L87" i="8"/>
  <c r="L10" i="8" s="1"/>
  <c r="L109" i="8"/>
  <c r="L11" i="8"/>
  <c r="L145" i="8"/>
  <c r="L12" i="8"/>
  <c r="L178" i="8"/>
  <c r="L13" i="8" s="1"/>
  <c r="L208" i="8"/>
  <c r="L14" i="8" s="1"/>
  <c r="X208" i="8"/>
  <c r="X178" i="8"/>
  <c r="X145" i="8"/>
  <c r="X109" i="8"/>
  <c r="X87" i="8"/>
  <c r="X55" i="8"/>
  <c r="D7" i="8"/>
  <c r="C7" i="8"/>
  <c r="F21" i="8"/>
  <c r="E21" i="8"/>
  <c r="S21" i="8"/>
  <c r="I55" i="5"/>
  <c r="I9" i="5"/>
  <c r="I87" i="5"/>
  <c r="I10" i="5"/>
  <c r="I109" i="5"/>
  <c r="I11" i="5" s="1"/>
  <c r="I145" i="5"/>
  <c r="I12" i="5"/>
  <c r="I178" i="5"/>
  <c r="I13" i="5"/>
  <c r="I208" i="5"/>
  <c r="I14" i="5"/>
  <c r="AA55" i="5"/>
  <c r="AA9" i="5" s="1"/>
  <c r="AA7" i="5" s="1"/>
  <c r="AA87" i="5"/>
  <c r="AA10" i="5" s="1"/>
  <c r="AA109" i="5"/>
  <c r="AA11" i="5" s="1"/>
  <c r="AA145" i="5"/>
  <c r="AA12" i="5" s="1"/>
  <c r="AA178" i="5"/>
  <c r="AA13" i="5" s="1"/>
  <c r="AA208" i="5"/>
  <c r="AA14" i="5" s="1"/>
  <c r="AB55" i="5"/>
  <c r="AB9" i="5"/>
  <c r="AB87" i="5"/>
  <c r="AB10" i="5" s="1"/>
  <c r="AB109" i="5"/>
  <c r="AB11" i="5" s="1"/>
  <c r="AB145" i="5"/>
  <c r="AB12" i="5" s="1"/>
  <c r="AB178" i="5"/>
  <c r="AB13" i="5" s="1"/>
  <c r="AB208" i="5"/>
  <c r="AB14" i="5"/>
  <c r="AC55" i="5"/>
  <c r="AC9" i="5" s="1"/>
  <c r="AC7" i="5" s="1"/>
  <c r="AC87" i="5"/>
  <c r="AC10" i="5"/>
  <c r="AC109" i="5"/>
  <c r="AC11" i="5" s="1"/>
  <c r="AC145" i="5"/>
  <c r="AC12" i="5"/>
  <c r="AC178" i="5"/>
  <c r="AC13" i="5"/>
  <c r="AC208" i="5"/>
  <c r="AC14" i="5"/>
  <c r="AD55" i="5"/>
  <c r="AD9" i="5" s="1"/>
  <c r="AD87" i="5"/>
  <c r="AD10" i="5"/>
  <c r="AD109" i="5"/>
  <c r="AD11" i="5"/>
  <c r="AD145" i="5"/>
  <c r="AD12" i="5"/>
  <c r="AD178" i="5"/>
  <c r="AD13" i="5" s="1"/>
  <c r="AD208" i="5"/>
  <c r="AD14" i="5"/>
  <c r="AE55" i="5"/>
  <c r="AE9" i="5"/>
  <c r="AE87" i="5"/>
  <c r="AE10" i="5" s="1"/>
  <c r="AE109" i="5"/>
  <c r="AE11" i="5" s="1"/>
  <c r="AE145" i="5"/>
  <c r="AE12" i="5" s="1"/>
  <c r="AE178" i="5"/>
  <c r="AE13" i="5" s="1"/>
  <c r="AE208" i="5"/>
  <c r="AE14" i="5" s="1"/>
  <c r="AF55" i="5"/>
  <c r="AF9" i="5" s="1"/>
  <c r="AF87" i="5"/>
  <c r="AF10" i="5" s="1"/>
  <c r="AF109" i="5"/>
  <c r="AF11" i="5" s="1"/>
  <c r="AF145" i="5"/>
  <c r="AF12" i="5" s="1"/>
  <c r="AF178" i="5"/>
  <c r="AF13" i="5"/>
  <c r="AF208" i="5"/>
  <c r="AF14" i="5"/>
  <c r="AG55" i="5"/>
  <c r="AG9" i="5" s="1"/>
  <c r="AG87" i="5"/>
  <c r="AG10" i="5" s="1"/>
  <c r="AG109" i="5"/>
  <c r="AG11" i="5" s="1"/>
  <c r="AG145" i="5"/>
  <c r="AG12" i="5" s="1"/>
  <c r="AG178" i="5"/>
  <c r="AG13" i="5"/>
  <c r="AG208" i="5"/>
  <c r="AG14" i="5" s="1"/>
  <c r="AH55" i="5"/>
  <c r="AH9" i="5" s="1"/>
  <c r="AH87" i="5"/>
  <c r="AH10" i="5" s="1"/>
  <c r="AH109" i="5"/>
  <c r="AH11" i="5"/>
  <c r="AH145" i="5"/>
  <c r="AH12" i="5" s="1"/>
  <c r="AH178" i="5"/>
  <c r="AH13" i="5" s="1"/>
  <c r="AH208" i="5"/>
  <c r="AH14" i="5" s="1"/>
  <c r="AI55" i="5"/>
  <c r="AI9" i="5"/>
  <c r="AI87" i="5"/>
  <c r="AI10" i="5"/>
  <c r="AI109" i="5"/>
  <c r="AI11" i="5"/>
  <c r="AI145" i="5"/>
  <c r="AI12" i="5" s="1"/>
  <c r="AI178" i="5"/>
  <c r="AI13" i="5" s="1"/>
  <c r="AI208" i="5"/>
  <c r="AI14" i="5"/>
  <c r="AJ55" i="5"/>
  <c r="AJ9" i="5"/>
  <c r="AJ87" i="5"/>
  <c r="AJ10" i="5" s="1"/>
  <c r="AJ109" i="5"/>
  <c r="AJ11" i="5" s="1"/>
  <c r="AJ145" i="5"/>
  <c r="AJ12" i="5"/>
  <c r="AJ178" i="5"/>
  <c r="AJ13" i="5"/>
  <c r="AJ208" i="5"/>
  <c r="AJ14" i="5" s="1"/>
  <c r="AK55" i="5"/>
  <c r="AK9" i="5" s="1"/>
  <c r="AK87" i="5"/>
  <c r="AK10" i="5" s="1"/>
  <c r="AK109" i="5"/>
  <c r="AK11" i="5" s="1"/>
  <c r="AK145" i="5"/>
  <c r="AK12" i="5"/>
  <c r="AK178" i="5"/>
  <c r="AK13" i="5" s="1"/>
  <c r="AK208" i="5"/>
  <c r="AK14" i="5" s="1"/>
  <c r="AL55" i="5"/>
  <c r="AL9" i="5" s="1"/>
  <c r="AL87" i="5"/>
  <c r="AL10" i="5"/>
  <c r="AL109" i="5"/>
  <c r="AL11" i="5" s="1"/>
  <c r="AL145" i="5"/>
  <c r="AL12" i="5" s="1"/>
  <c r="AL178" i="5"/>
  <c r="AL13" i="5" s="1"/>
  <c r="AL208" i="5"/>
  <c r="AL14" i="5"/>
  <c r="AM55" i="5"/>
  <c r="AM9" i="5" s="1"/>
  <c r="AM87" i="5"/>
  <c r="AM10" i="5"/>
  <c r="AM109" i="5"/>
  <c r="AM11" i="5" s="1"/>
  <c r="AM145" i="5"/>
  <c r="AM12" i="5" s="1"/>
  <c r="AM178" i="5"/>
  <c r="AM13" i="5"/>
  <c r="AM208" i="5"/>
  <c r="AM14" i="5"/>
  <c r="AN55" i="5"/>
  <c r="AN9" i="5" s="1"/>
  <c r="AN87" i="5"/>
  <c r="AN10" i="5" s="1"/>
  <c r="AN109" i="5"/>
  <c r="AN11" i="5"/>
  <c r="AN145" i="5"/>
  <c r="AN12" i="5"/>
  <c r="AN178" i="5"/>
  <c r="AN13" i="5" s="1"/>
  <c r="AN208" i="5"/>
  <c r="AN14" i="5" s="1"/>
  <c r="AO55" i="5"/>
  <c r="AO9" i="5"/>
  <c r="AO87" i="5"/>
  <c r="AO10" i="5"/>
  <c r="AO109" i="5"/>
  <c r="AO11" i="5" s="1"/>
  <c r="AO145" i="5"/>
  <c r="AO12" i="5" s="1"/>
  <c r="AO178" i="5"/>
  <c r="AO13" i="5"/>
  <c r="AO208" i="5"/>
  <c r="AO14" i="5"/>
  <c r="AP9" i="5"/>
  <c r="AP87" i="5"/>
  <c r="AP10" i="5" s="1"/>
  <c r="AP109" i="5"/>
  <c r="AP11" i="5"/>
  <c r="AP145" i="5"/>
  <c r="AP12" i="5"/>
  <c r="AP178" i="5"/>
  <c r="AP13" i="5" s="1"/>
  <c r="AP208" i="5"/>
  <c r="AP14" i="5" s="1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4" i="5"/>
  <c r="AD23" i="5"/>
  <c r="AD24" i="5"/>
  <c r="AD25" i="5"/>
  <c r="AD26" i="5"/>
  <c r="AD27" i="5"/>
  <c r="AD21" i="5" s="1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21" i="5"/>
  <c r="AG23" i="5"/>
  <c r="AG21" i="5" s="1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H40" i="5"/>
  <c r="AH41" i="5"/>
  <c r="AH42" i="5"/>
  <c r="AH43" i="5"/>
  <c r="AH44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43" i="5"/>
  <c r="AK44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21" i="5"/>
  <c r="AM23" i="5"/>
  <c r="AM24" i="5"/>
  <c r="AM25" i="5"/>
  <c r="AM26" i="5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M42" i="5"/>
  <c r="AM43" i="5"/>
  <c r="AM44" i="5"/>
  <c r="AN23" i="5"/>
  <c r="AN21" i="5" s="1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2" i="5"/>
  <c r="AN43" i="5"/>
  <c r="AN44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P23" i="5"/>
  <c r="AP24" i="5"/>
  <c r="AP25" i="5"/>
  <c r="AP26" i="5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P42" i="5"/>
  <c r="AP43" i="5"/>
  <c r="AP44" i="5"/>
  <c r="C55" i="5"/>
  <c r="C9" i="5"/>
  <c r="E55" i="5"/>
  <c r="E9" i="5"/>
  <c r="G55" i="5"/>
  <c r="G9" i="5" s="1"/>
  <c r="C87" i="5"/>
  <c r="C10" i="5" s="1"/>
  <c r="E87" i="5"/>
  <c r="E10" i="5"/>
  <c r="G87" i="5"/>
  <c r="G10" i="5"/>
  <c r="C109" i="5"/>
  <c r="C11" i="5" s="1"/>
  <c r="E109" i="5"/>
  <c r="E11" i="5" s="1"/>
  <c r="G109" i="5"/>
  <c r="G11" i="5"/>
  <c r="C145" i="5"/>
  <c r="C12" i="5"/>
  <c r="E145" i="5"/>
  <c r="E12" i="5" s="1"/>
  <c r="G145" i="5"/>
  <c r="G12" i="5" s="1"/>
  <c r="C178" i="5"/>
  <c r="C13" i="5"/>
  <c r="E178" i="5"/>
  <c r="E13" i="5"/>
  <c r="G178" i="5"/>
  <c r="G13" i="5" s="1"/>
  <c r="C208" i="5"/>
  <c r="C14" i="5" s="1"/>
  <c r="E208" i="5"/>
  <c r="E14" i="5"/>
  <c r="G208" i="5"/>
  <c r="G14" i="5"/>
  <c r="D55" i="5"/>
  <c r="D9" i="5" s="1"/>
  <c r="F55" i="5"/>
  <c r="F9" i="5" s="1"/>
  <c r="H55" i="5"/>
  <c r="H9" i="5"/>
  <c r="J55" i="5"/>
  <c r="J9" i="5"/>
  <c r="D87" i="5"/>
  <c r="D10" i="5" s="1"/>
  <c r="F87" i="5"/>
  <c r="F10" i="5" s="1"/>
  <c r="H87" i="5"/>
  <c r="H10" i="5"/>
  <c r="J87" i="5"/>
  <c r="J10" i="5"/>
  <c r="D109" i="5"/>
  <c r="D11" i="5" s="1"/>
  <c r="F109" i="5"/>
  <c r="F11" i="5" s="1"/>
  <c r="H109" i="5"/>
  <c r="H11" i="5"/>
  <c r="J109" i="5"/>
  <c r="J11" i="5"/>
  <c r="D145" i="5"/>
  <c r="D12" i="5" s="1"/>
  <c r="F145" i="5"/>
  <c r="F12" i="5" s="1"/>
  <c r="H145" i="5"/>
  <c r="H12" i="5"/>
  <c r="J145" i="5"/>
  <c r="J12" i="5"/>
  <c r="D178" i="5"/>
  <c r="D13" i="5" s="1"/>
  <c r="F178" i="5"/>
  <c r="F13" i="5" s="1"/>
  <c r="H178" i="5"/>
  <c r="H13" i="5"/>
  <c r="J178" i="5"/>
  <c r="J13" i="5"/>
  <c r="D208" i="5"/>
  <c r="D14" i="5" s="1"/>
  <c r="F208" i="5"/>
  <c r="F14" i="5" s="1"/>
  <c r="H208" i="5"/>
  <c r="H14" i="5"/>
  <c r="J208" i="5"/>
  <c r="J14" i="5"/>
  <c r="O55" i="5"/>
  <c r="O9" i="5" s="1"/>
  <c r="Q55" i="5"/>
  <c r="Q9" i="5" s="1"/>
  <c r="S55" i="5"/>
  <c r="S9" i="5"/>
  <c r="U55" i="5"/>
  <c r="U9" i="5"/>
  <c r="O87" i="5"/>
  <c r="O10" i="5" s="1"/>
  <c r="Q87" i="5"/>
  <c r="Q10" i="5" s="1"/>
  <c r="S87" i="5"/>
  <c r="S10" i="5"/>
  <c r="U87" i="5"/>
  <c r="U10" i="5"/>
  <c r="O109" i="5"/>
  <c r="O11" i="5" s="1"/>
  <c r="Q109" i="5"/>
  <c r="Q11" i="5" s="1"/>
  <c r="S109" i="5"/>
  <c r="S11" i="5"/>
  <c r="U109" i="5"/>
  <c r="U11" i="5"/>
  <c r="O145" i="5"/>
  <c r="O12" i="5" s="1"/>
  <c r="Q145" i="5"/>
  <c r="Q12" i="5" s="1"/>
  <c r="S145" i="5"/>
  <c r="S12" i="5"/>
  <c r="U145" i="5"/>
  <c r="U12" i="5"/>
  <c r="O178" i="5"/>
  <c r="O13" i="5" s="1"/>
  <c r="Q178" i="5"/>
  <c r="Q13" i="5" s="1"/>
  <c r="S178" i="5"/>
  <c r="S13" i="5"/>
  <c r="U178" i="5"/>
  <c r="U13" i="5"/>
  <c r="O208" i="5"/>
  <c r="O14" i="5" s="1"/>
  <c r="Q208" i="5"/>
  <c r="Q14" i="5" s="1"/>
  <c r="S208" i="5"/>
  <c r="S14" i="5"/>
  <c r="U208" i="5"/>
  <c r="U14" i="5"/>
  <c r="P55" i="5"/>
  <c r="P9" i="5" s="1"/>
  <c r="R55" i="5"/>
  <c r="R9" i="5" s="1"/>
  <c r="T55" i="5"/>
  <c r="T9" i="5"/>
  <c r="V55" i="5"/>
  <c r="V9" i="5"/>
  <c r="P87" i="5"/>
  <c r="P10" i="5" s="1"/>
  <c r="R87" i="5"/>
  <c r="R10" i="5" s="1"/>
  <c r="T87" i="5"/>
  <c r="T10" i="5"/>
  <c r="V87" i="5"/>
  <c r="V10" i="5"/>
  <c r="P109" i="5"/>
  <c r="P11" i="5" s="1"/>
  <c r="R109" i="5"/>
  <c r="R11" i="5" s="1"/>
  <c r="T109" i="5"/>
  <c r="T11" i="5"/>
  <c r="V109" i="5"/>
  <c r="V11" i="5"/>
  <c r="P145" i="5"/>
  <c r="P12" i="5" s="1"/>
  <c r="R145" i="5"/>
  <c r="R12" i="5" s="1"/>
  <c r="T145" i="5"/>
  <c r="T12" i="5"/>
  <c r="V145" i="5"/>
  <c r="V12" i="5"/>
  <c r="P178" i="5"/>
  <c r="P13" i="5" s="1"/>
  <c r="R178" i="5"/>
  <c r="R13" i="5" s="1"/>
  <c r="T178" i="5"/>
  <c r="T13" i="5"/>
  <c r="V178" i="5"/>
  <c r="V13" i="5"/>
  <c r="P208" i="5"/>
  <c r="P14" i="5" s="1"/>
  <c r="R208" i="5"/>
  <c r="R14" i="5" s="1"/>
  <c r="T208" i="5"/>
  <c r="T14" i="5"/>
  <c r="V208" i="5"/>
  <c r="V14" i="5"/>
  <c r="K87" i="5"/>
  <c r="K10" i="5" s="1"/>
  <c r="K109" i="5"/>
  <c r="K11" i="5" s="1"/>
  <c r="K145" i="5"/>
  <c r="K12" i="5"/>
  <c r="K178" i="5"/>
  <c r="K13" i="5"/>
  <c r="K208" i="5"/>
  <c r="K14" i="5" s="1"/>
  <c r="K55" i="5"/>
  <c r="K9" i="5" s="1"/>
  <c r="K24" i="5"/>
  <c r="K25" i="5"/>
  <c r="K26" i="5"/>
  <c r="K27" i="5"/>
  <c r="K28" i="5"/>
  <c r="K29" i="5"/>
  <c r="K30" i="5"/>
  <c r="K31" i="5"/>
  <c r="K32" i="5"/>
  <c r="K33" i="5"/>
  <c r="K44" i="5"/>
  <c r="K23" i="5"/>
  <c r="K34" i="5"/>
  <c r="K35" i="5"/>
  <c r="K36" i="5"/>
  <c r="K37" i="5"/>
  <c r="K38" i="5"/>
  <c r="K39" i="5"/>
  <c r="K40" i="5"/>
  <c r="K41" i="5"/>
  <c r="K42" i="5"/>
  <c r="K43" i="5"/>
  <c r="L55" i="5"/>
  <c r="L9" i="5" s="1"/>
  <c r="L87" i="5"/>
  <c r="L10" i="5" s="1"/>
  <c r="L109" i="5"/>
  <c r="L11" i="5" s="1"/>
  <c r="L145" i="5"/>
  <c r="L12" i="5"/>
  <c r="L178" i="5"/>
  <c r="L13" i="5"/>
  <c r="L208" i="5"/>
  <c r="L14" i="5" s="1"/>
  <c r="W208" i="5"/>
  <c r="W14" i="5" s="1"/>
  <c r="W178" i="5"/>
  <c r="W13" i="5"/>
  <c r="W145" i="5"/>
  <c r="W12" i="5"/>
  <c r="W109" i="5"/>
  <c r="W11" i="5" s="1"/>
  <c r="W87" i="5"/>
  <c r="W10" i="5" s="1"/>
  <c r="W55" i="5"/>
  <c r="W9" i="5"/>
  <c r="X208" i="5"/>
  <c r="X14" i="5"/>
  <c r="X178" i="5"/>
  <c r="X13" i="5" s="1"/>
  <c r="X145" i="5"/>
  <c r="X12" i="5" s="1"/>
  <c r="X109" i="5"/>
  <c r="X11" i="5"/>
  <c r="X87" i="5"/>
  <c r="X10" i="5"/>
  <c r="X55" i="5"/>
  <c r="X9" i="5" s="1"/>
  <c r="X7" i="5" s="1"/>
  <c r="X44" i="5"/>
  <c r="W44" i="5"/>
  <c r="V44" i="5"/>
  <c r="U44" i="5"/>
  <c r="T44" i="5"/>
  <c r="S44" i="5"/>
  <c r="R44" i="5"/>
  <c r="Q44" i="5"/>
  <c r="P44" i="5"/>
  <c r="O44" i="5"/>
  <c r="X43" i="5"/>
  <c r="W43" i="5"/>
  <c r="V43" i="5"/>
  <c r="U43" i="5"/>
  <c r="T43" i="5"/>
  <c r="S43" i="5"/>
  <c r="R43" i="5"/>
  <c r="Q43" i="5"/>
  <c r="P43" i="5"/>
  <c r="O43" i="5"/>
  <c r="X42" i="5"/>
  <c r="W42" i="5"/>
  <c r="V42" i="5"/>
  <c r="U42" i="5"/>
  <c r="T42" i="5"/>
  <c r="S42" i="5"/>
  <c r="R42" i="5"/>
  <c r="Q42" i="5"/>
  <c r="P42" i="5"/>
  <c r="O42" i="5"/>
  <c r="O41" i="5"/>
  <c r="X41" i="5"/>
  <c r="W41" i="5"/>
  <c r="V41" i="5"/>
  <c r="U41" i="5"/>
  <c r="T41" i="5"/>
  <c r="S41" i="5"/>
  <c r="R41" i="5"/>
  <c r="Q41" i="5"/>
  <c r="P41" i="5"/>
  <c r="X40" i="5"/>
  <c r="W40" i="5"/>
  <c r="V40" i="5"/>
  <c r="U40" i="5"/>
  <c r="T40" i="5"/>
  <c r="S40" i="5"/>
  <c r="R40" i="5"/>
  <c r="Q40" i="5"/>
  <c r="P40" i="5"/>
  <c r="O40" i="5"/>
  <c r="X39" i="5"/>
  <c r="W39" i="5"/>
  <c r="V39" i="5"/>
  <c r="U39" i="5"/>
  <c r="T39" i="5"/>
  <c r="S39" i="5"/>
  <c r="R39" i="5"/>
  <c r="Q39" i="5"/>
  <c r="P39" i="5"/>
  <c r="O39" i="5"/>
  <c r="O38" i="5"/>
  <c r="X38" i="5"/>
  <c r="W38" i="5"/>
  <c r="V38" i="5"/>
  <c r="U38" i="5"/>
  <c r="T38" i="5"/>
  <c r="S38" i="5"/>
  <c r="R38" i="5"/>
  <c r="Q38" i="5"/>
  <c r="P38" i="5"/>
  <c r="X37" i="5"/>
  <c r="W37" i="5"/>
  <c r="V37" i="5"/>
  <c r="U37" i="5"/>
  <c r="T37" i="5"/>
  <c r="S37" i="5"/>
  <c r="R37" i="5"/>
  <c r="Q37" i="5"/>
  <c r="P37" i="5"/>
  <c r="O37" i="5"/>
  <c r="X36" i="5"/>
  <c r="W36" i="5"/>
  <c r="V36" i="5"/>
  <c r="U36" i="5"/>
  <c r="T36" i="5"/>
  <c r="S36" i="5"/>
  <c r="R36" i="5"/>
  <c r="Q36" i="5"/>
  <c r="P36" i="5"/>
  <c r="O36" i="5"/>
  <c r="X35" i="5"/>
  <c r="W35" i="5"/>
  <c r="V35" i="5"/>
  <c r="U35" i="5"/>
  <c r="T35" i="5"/>
  <c r="S35" i="5"/>
  <c r="R35" i="5"/>
  <c r="Q35" i="5"/>
  <c r="P35" i="5"/>
  <c r="O35" i="5"/>
  <c r="O34" i="5"/>
  <c r="X34" i="5"/>
  <c r="W34" i="5"/>
  <c r="V34" i="5"/>
  <c r="U34" i="5"/>
  <c r="T34" i="5"/>
  <c r="S34" i="5"/>
  <c r="R34" i="5"/>
  <c r="Q34" i="5"/>
  <c r="P34" i="5"/>
  <c r="X33" i="5"/>
  <c r="W33" i="5"/>
  <c r="V33" i="5"/>
  <c r="U33" i="5"/>
  <c r="T33" i="5"/>
  <c r="S33" i="5"/>
  <c r="R33" i="5"/>
  <c r="Q33" i="5"/>
  <c r="P33" i="5"/>
  <c r="O33" i="5"/>
  <c r="X32" i="5"/>
  <c r="W32" i="5"/>
  <c r="V32" i="5"/>
  <c r="U32" i="5"/>
  <c r="T32" i="5"/>
  <c r="S32" i="5"/>
  <c r="R32" i="5"/>
  <c r="Q32" i="5"/>
  <c r="P32" i="5"/>
  <c r="O32" i="5"/>
  <c r="X31" i="5"/>
  <c r="W31" i="5"/>
  <c r="V31" i="5"/>
  <c r="U31" i="5"/>
  <c r="T31" i="5"/>
  <c r="S31" i="5"/>
  <c r="R31" i="5"/>
  <c r="Q31" i="5"/>
  <c r="P31" i="5"/>
  <c r="O31" i="5"/>
  <c r="X30" i="5"/>
  <c r="W30" i="5"/>
  <c r="V30" i="5"/>
  <c r="U30" i="5"/>
  <c r="T30" i="5"/>
  <c r="S30" i="5"/>
  <c r="R30" i="5"/>
  <c r="Q30" i="5"/>
  <c r="P30" i="5"/>
  <c r="O30" i="5"/>
  <c r="O29" i="5"/>
  <c r="O21" i="5" s="1"/>
  <c r="X29" i="5"/>
  <c r="W29" i="5"/>
  <c r="V29" i="5"/>
  <c r="U29" i="5"/>
  <c r="T29" i="5"/>
  <c r="S29" i="5"/>
  <c r="R29" i="5"/>
  <c r="Q29" i="5"/>
  <c r="Q21" i="5" s="1"/>
  <c r="P29" i="5"/>
  <c r="X28" i="5"/>
  <c r="W28" i="5"/>
  <c r="V28" i="5"/>
  <c r="U28" i="5"/>
  <c r="T28" i="5"/>
  <c r="S28" i="5"/>
  <c r="R28" i="5"/>
  <c r="Q28" i="5"/>
  <c r="P28" i="5"/>
  <c r="O28" i="5"/>
  <c r="O27" i="5"/>
  <c r="X27" i="5"/>
  <c r="W27" i="5"/>
  <c r="V27" i="5"/>
  <c r="U27" i="5"/>
  <c r="T27" i="5"/>
  <c r="S27" i="5"/>
  <c r="R27" i="5"/>
  <c r="Q27" i="5"/>
  <c r="P27" i="5"/>
  <c r="X26" i="5"/>
  <c r="W26" i="5"/>
  <c r="V26" i="5"/>
  <c r="U26" i="5"/>
  <c r="T26" i="5"/>
  <c r="S26" i="5"/>
  <c r="R26" i="5"/>
  <c r="Q26" i="5"/>
  <c r="P26" i="5"/>
  <c r="O26" i="5"/>
  <c r="X25" i="5"/>
  <c r="X21" i="5" s="1"/>
  <c r="W25" i="5"/>
  <c r="V25" i="5"/>
  <c r="U25" i="5"/>
  <c r="T25" i="5"/>
  <c r="S25" i="5"/>
  <c r="R25" i="5"/>
  <c r="Q25" i="5"/>
  <c r="P25" i="5"/>
  <c r="O25" i="5"/>
  <c r="X24" i="5"/>
  <c r="W24" i="5"/>
  <c r="V24" i="5"/>
  <c r="U24" i="5"/>
  <c r="T24" i="5"/>
  <c r="S24" i="5"/>
  <c r="R24" i="5"/>
  <c r="R21" i="5" s="1"/>
  <c r="Q24" i="5"/>
  <c r="P24" i="5"/>
  <c r="O24" i="5"/>
  <c r="O23" i="5"/>
  <c r="X23" i="5"/>
  <c r="W23" i="5"/>
  <c r="W21" i="5" s="1"/>
  <c r="V23" i="5"/>
  <c r="U23" i="5"/>
  <c r="U21" i="5" s="1"/>
  <c r="T23" i="5"/>
  <c r="S23" i="5"/>
  <c r="R23" i="5"/>
  <c r="Q23" i="5"/>
  <c r="P23" i="5"/>
  <c r="D23" i="5"/>
  <c r="E23" i="5"/>
  <c r="E21" i="5" s="1"/>
  <c r="F23" i="5"/>
  <c r="G23" i="5"/>
  <c r="G21" i="5" s="1"/>
  <c r="H23" i="5"/>
  <c r="I23" i="5"/>
  <c r="I21" i="5" s="1"/>
  <c r="J23" i="5"/>
  <c r="L23" i="5"/>
  <c r="D24" i="5"/>
  <c r="E24" i="5"/>
  <c r="F24" i="5"/>
  <c r="G24" i="5"/>
  <c r="H24" i="5"/>
  <c r="I24" i="5"/>
  <c r="J24" i="5"/>
  <c r="L24" i="5"/>
  <c r="D25" i="5"/>
  <c r="E25" i="5"/>
  <c r="F25" i="5"/>
  <c r="G25" i="5"/>
  <c r="H25" i="5"/>
  <c r="I25" i="5"/>
  <c r="J25" i="5"/>
  <c r="L25" i="5"/>
  <c r="D26" i="5"/>
  <c r="E26" i="5"/>
  <c r="F26" i="5"/>
  <c r="G26" i="5"/>
  <c r="H26" i="5"/>
  <c r="I26" i="5"/>
  <c r="J26" i="5"/>
  <c r="L26" i="5"/>
  <c r="D27" i="5"/>
  <c r="E27" i="5"/>
  <c r="F27" i="5"/>
  <c r="G27" i="5"/>
  <c r="H27" i="5"/>
  <c r="I27" i="5"/>
  <c r="J27" i="5"/>
  <c r="L27" i="5"/>
  <c r="D28" i="5"/>
  <c r="E28" i="5"/>
  <c r="F28" i="5"/>
  <c r="G28" i="5"/>
  <c r="H28" i="5"/>
  <c r="I28" i="5"/>
  <c r="J28" i="5"/>
  <c r="L28" i="5"/>
  <c r="D29" i="5"/>
  <c r="E29" i="5"/>
  <c r="F29" i="5"/>
  <c r="G29" i="5"/>
  <c r="H29" i="5"/>
  <c r="I29" i="5"/>
  <c r="J29" i="5"/>
  <c r="L29" i="5"/>
  <c r="D30" i="5"/>
  <c r="E30" i="5"/>
  <c r="F30" i="5"/>
  <c r="G30" i="5"/>
  <c r="H30" i="5"/>
  <c r="I30" i="5"/>
  <c r="J30" i="5"/>
  <c r="L30" i="5"/>
  <c r="D31" i="5"/>
  <c r="E31" i="5"/>
  <c r="F31" i="5"/>
  <c r="G31" i="5"/>
  <c r="H31" i="5"/>
  <c r="I31" i="5"/>
  <c r="J31" i="5"/>
  <c r="L31" i="5"/>
  <c r="D32" i="5"/>
  <c r="E32" i="5"/>
  <c r="F32" i="5"/>
  <c r="G32" i="5"/>
  <c r="H32" i="5"/>
  <c r="H21" i="5" s="1"/>
  <c r="I32" i="5"/>
  <c r="J32" i="5"/>
  <c r="L32" i="5"/>
  <c r="D33" i="5"/>
  <c r="E33" i="5"/>
  <c r="F33" i="5"/>
  <c r="G33" i="5"/>
  <c r="H33" i="5"/>
  <c r="I33" i="5"/>
  <c r="J33" i="5"/>
  <c r="L33" i="5"/>
  <c r="D34" i="5"/>
  <c r="E34" i="5"/>
  <c r="F34" i="5"/>
  <c r="G34" i="5"/>
  <c r="H34" i="5"/>
  <c r="I34" i="5"/>
  <c r="J34" i="5"/>
  <c r="L34" i="5"/>
  <c r="D35" i="5"/>
  <c r="E35" i="5"/>
  <c r="F35" i="5"/>
  <c r="G35" i="5"/>
  <c r="H35" i="5"/>
  <c r="I35" i="5"/>
  <c r="J35" i="5"/>
  <c r="L35" i="5"/>
  <c r="D36" i="5"/>
  <c r="E36" i="5"/>
  <c r="F36" i="5"/>
  <c r="G36" i="5"/>
  <c r="H36" i="5"/>
  <c r="I36" i="5"/>
  <c r="J36" i="5"/>
  <c r="L36" i="5"/>
  <c r="D37" i="5"/>
  <c r="E37" i="5"/>
  <c r="F37" i="5"/>
  <c r="G37" i="5"/>
  <c r="H37" i="5"/>
  <c r="I37" i="5"/>
  <c r="J37" i="5"/>
  <c r="L37" i="5"/>
  <c r="D38" i="5"/>
  <c r="E38" i="5"/>
  <c r="F38" i="5"/>
  <c r="G38" i="5"/>
  <c r="H38" i="5"/>
  <c r="I38" i="5"/>
  <c r="J38" i="5"/>
  <c r="L38" i="5"/>
  <c r="D39" i="5"/>
  <c r="E39" i="5"/>
  <c r="F39" i="5"/>
  <c r="G39" i="5"/>
  <c r="H39" i="5"/>
  <c r="I39" i="5"/>
  <c r="J39" i="5"/>
  <c r="L39" i="5"/>
  <c r="D40" i="5"/>
  <c r="E40" i="5"/>
  <c r="F40" i="5"/>
  <c r="G40" i="5"/>
  <c r="H40" i="5"/>
  <c r="I40" i="5"/>
  <c r="J40" i="5"/>
  <c r="L40" i="5"/>
  <c r="D41" i="5"/>
  <c r="E41" i="5"/>
  <c r="F41" i="5"/>
  <c r="G41" i="5"/>
  <c r="H41" i="5"/>
  <c r="I41" i="5"/>
  <c r="J41" i="5"/>
  <c r="L41" i="5"/>
  <c r="D42" i="5"/>
  <c r="E42" i="5"/>
  <c r="F42" i="5"/>
  <c r="G42" i="5"/>
  <c r="H42" i="5"/>
  <c r="I42" i="5"/>
  <c r="J42" i="5"/>
  <c r="L42" i="5"/>
  <c r="D43" i="5"/>
  <c r="E43" i="5"/>
  <c r="F43" i="5"/>
  <c r="G43" i="5"/>
  <c r="H43" i="5"/>
  <c r="I43" i="5"/>
  <c r="J43" i="5"/>
  <c r="L43" i="5"/>
  <c r="D44" i="5"/>
  <c r="E44" i="5"/>
  <c r="F44" i="5"/>
  <c r="G44" i="5"/>
  <c r="H44" i="5"/>
  <c r="I44" i="5"/>
  <c r="J44" i="5"/>
  <c r="L44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7" i="5"/>
  <c r="C21" i="5" s="1"/>
  <c r="C28" i="5"/>
  <c r="C26" i="5"/>
  <c r="C25" i="5"/>
  <c r="C24" i="5"/>
  <c r="C23" i="5"/>
  <c r="D21" i="5"/>
  <c r="P21" i="5"/>
  <c r="Y55" i="9"/>
  <c r="Y9" i="9" s="1"/>
  <c r="Y87" i="9"/>
  <c r="Y10" i="9"/>
  <c r="Y108" i="9"/>
  <c r="Y11" i="9"/>
  <c r="Y140" i="9"/>
  <c r="Y12" i="9"/>
  <c r="Y168" i="9"/>
  <c r="Y13" i="9" s="1"/>
  <c r="Y197" i="9"/>
  <c r="Y14" i="9"/>
  <c r="Z55" i="9"/>
  <c r="Z9" i="9"/>
  <c r="Z87" i="9"/>
  <c r="Z10" i="9" s="1"/>
  <c r="Z108" i="9"/>
  <c r="Z11" i="9" s="1"/>
  <c r="Z140" i="9"/>
  <c r="Z12" i="9"/>
  <c r="Z168" i="9"/>
  <c r="Z13" i="9"/>
  <c r="Z197" i="9"/>
  <c r="Z14" i="9"/>
  <c r="AA55" i="9"/>
  <c r="AA9" i="9" s="1"/>
  <c r="AA87" i="9"/>
  <c r="AA10" i="9" s="1"/>
  <c r="AA108" i="9"/>
  <c r="AA11" i="9" s="1"/>
  <c r="AA140" i="9"/>
  <c r="AA12" i="9" s="1"/>
  <c r="AA168" i="9"/>
  <c r="AA13" i="9"/>
  <c r="AA197" i="9"/>
  <c r="AA14" i="9" s="1"/>
  <c r="AB55" i="9"/>
  <c r="AB9" i="9"/>
  <c r="AB87" i="9"/>
  <c r="AB10" i="9" s="1"/>
  <c r="AB108" i="9"/>
  <c r="AB11" i="9"/>
  <c r="AB140" i="9"/>
  <c r="AB12" i="9" s="1"/>
  <c r="AB168" i="9"/>
  <c r="AB13" i="9"/>
  <c r="AB197" i="9"/>
  <c r="AB14" i="9" s="1"/>
  <c r="AC55" i="9"/>
  <c r="AC9" i="9"/>
  <c r="AC87" i="9"/>
  <c r="AC10" i="9"/>
  <c r="AC108" i="9"/>
  <c r="AC11" i="9" s="1"/>
  <c r="AC140" i="9"/>
  <c r="AC12" i="9" s="1"/>
  <c r="AC168" i="9"/>
  <c r="AC13" i="9"/>
  <c r="AC197" i="9"/>
  <c r="AC14" i="9"/>
  <c r="AD55" i="9"/>
  <c r="AD9" i="9"/>
  <c r="AD87" i="9"/>
  <c r="AD10" i="9" s="1"/>
  <c r="AD108" i="9"/>
  <c r="AD11" i="9"/>
  <c r="AD140" i="9"/>
  <c r="AD12" i="9"/>
  <c r="AD168" i="9"/>
  <c r="AD13" i="9" s="1"/>
  <c r="AD197" i="9"/>
  <c r="AD14" i="9" s="1"/>
  <c r="AE55" i="9"/>
  <c r="AE9" i="9"/>
  <c r="AE87" i="9"/>
  <c r="AE10" i="9"/>
  <c r="AE108" i="9"/>
  <c r="AE11" i="9" s="1"/>
  <c r="AE140" i="9"/>
  <c r="AE12" i="9"/>
  <c r="AE168" i="9"/>
  <c r="AE13" i="9" s="1"/>
  <c r="AE197" i="9"/>
  <c r="AE14" i="9"/>
  <c r="AF55" i="9"/>
  <c r="AF9" i="9" s="1"/>
  <c r="AF87" i="9"/>
  <c r="AF10" i="9"/>
  <c r="AF108" i="9"/>
  <c r="AF11" i="9" s="1"/>
  <c r="AF140" i="9"/>
  <c r="AF12" i="9"/>
  <c r="AF168" i="9"/>
  <c r="AF13" i="9" s="1"/>
  <c r="AF197" i="9"/>
  <c r="AF14" i="9"/>
  <c r="AG55" i="9"/>
  <c r="AG9" i="9" s="1"/>
  <c r="AG87" i="9"/>
  <c r="AG10" i="9" s="1"/>
  <c r="AG108" i="9"/>
  <c r="AG11" i="9" s="1"/>
  <c r="AG140" i="9"/>
  <c r="AG12" i="9" s="1"/>
  <c r="AG168" i="9"/>
  <c r="AG13" i="9" s="1"/>
  <c r="AI13" i="9" s="1"/>
  <c r="AG197" i="9"/>
  <c r="AG14" i="9" s="1"/>
  <c r="AH55" i="9"/>
  <c r="AH9" i="9"/>
  <c r="AH87" i="9"/>
  <c r="AH10" i="9"/>
  <c r="AJ10" i="9"/>
  <c r="AH108" i="9"/>
  <c r="AH11" i="9" s="1"/>
  <c r="AH140" i="9"/>
  <c r="AH12" i="9"/>
  <c r="AH168" i="9"/>
  <c r="AH13" i="9"/>
  <c r="AH197" i="9"/>
  <c r="AH14" i="9" s="1"/>
  <c r="AJ14" i="9" s="1"/>
  <c r="W55" i="9"/>
  <c r="W9" i="9"/>
  <c r="U55" i="9"/>
  <c r="U9" i="9" s="1"/>
  <c r="W87" i="9"/>
  <c r="W10" i="9" s="1"/>
  <c r="U87" i="9"/>
  <c r="U10" i="9" s="1"/>
  <c r="W108" i="9"/>
  <c r="W11" i="9"/>
  <c r="U108" i="9"/>
  <c r="U11" i="9" s="1"/>
  <c r="W140" i="9"/>
  <c r="W12" i="9"/>
  <c r="U140" i="9"/>
  <c r="U12" i="9" s="1"/>
  <c r="W168" i="9"/>
  <c r="W13" i="9"/>
  <c r="U168" i="9"/>
  <c r="U13" i="9" s="1"/>
  <c r="W197" i="9"/>
  <c r="W14" i="9"/>
  <c r="U197" i="9"/>
  <c r="U14" i="9" s="1"/>
  <c r="X55" i="9"/>
  <c r="X9" i="9"/>
  <c r="V55" i="9"/>
  <c r="V9" i="9" s="1"/>
  <c r="X87" i="9"/>
  <c r="X10" i="9"/>
  <c r="V87" i="9"/>
  <c r="V10" i="9" s="1"/>
  <c r="X108" i="9"/>
  <c r="X11" i="9"/>
  <c r="V108" i="9"/>
  <c r="V11" i="9" s="1"/>
  <c r="X140" i="9"/>
  <c r="X12" i="9" s="1"/>
  <c r="V140" i="9"/>
  <c r="V12" i="9" s="1"/>
  <c r="X168" i="9"/>
  <c r="X13" i="9"/>
  <c r="V168" i="9"/>
  <c r="V13" i="9" s="1"/>
  <c r="X197" i="9"/>
  <c r="X14" i="9"/>
  <c r="V197" i="9"/>
  <c r="V14" i="9" s="1"/>
  <c r="AM55" i="9"/>
  <c r="AM9" i="9"/>
  <c r="AM87" i="9"/>
  <c r="AM10" i="9"/>
  <c r="AM108" i="9"/>
  <c r="AM11" i="9" s="1"/>
  <c r="AM140" i="9"/>
  <c r="AM12" i="9" s="1"/>
  <c r="AM168" i="9"/>
  <c r="AM13" i="9"/>
  <c r="AM197" i="9"/>
  <c r="AM14" i="9"/>
  <c r="AN55" i="9"/>
  <c r="AN9" i="9"/>
  <c r="AN87" i="9"/>
  <c r="AN10" i="9" s="1"/>
  <c r="AN108" i="9"/>
  <c r="AN11" i="9"/>
  <c r="AN140" i="9"/>
  <c r="AN12" i="9"/>
  <c r="AN168" i="9"/>
  <c r="AN13" i="9" s="1"/>
  <c r="AN197" i="9"/>
  <c r="AN14" i="9" s="1"/>
  <c r="AO55" i="9"/>
  <c r="AO9" i="9"/>
  <c r="AO87" i="9"/>
  <c r="AO10" i="9" s="1"/>
  <c r="AO108" i="9"/>
  <c r="AO11" i="9" s="1"/>
  <c r="AO140" i="9"/>
  <c r="AO12" i="9"/>
  <c r="AO168" i="9"/>
  <c r="AO13" i="9" s="1"/>
  <c r="AO197" i="9"/>
  <c r="AO14" i="9"/>
  <c r="AP55" i="9"/>
  <c r="AP9" i="9" s="1"/>
  <c r="AP87" i="9"/>
  <c r="AP10" i="9"/>
  <c r="AP108" i="9"/>
  <c r="AP11" i="9" s="1"/>
  <c r="AP140" i="9"/>
  <c r="AP12" i="9"/>
  <c r="AP168" i="9"/>
  <c r="AP13" i="9" s="1"/>
  <c r="AP197" i="9"/>
  <c r="AP14" i="9"/>
  <c r="AQ55" i="9"/>
  <c r="AQ9" i="9" s="1"/>
  <c r="AQ87" i="9"/>
  <c r="AQ10" i="9"/>
  <c r="AQ108" i="9"/>
  <c r="AQ11" i="9" s="1"/>
  <c r="AQ140" i="9"/>
  <c r="AQ12" i="9"/>
  <c r="AQ168" i="9"/>
  <c r="AQ13" i="9" s="1"/>
  <c r="AQ197" i="9"/>
  <c r="AQ14" i="9" s="1"/>
  <c r="AQ7" i="9" s="1"/>
  <c r="AR55" i="9"/>
  <c r="AR9" i="9" s="1"/>
  <c r="AR87" i="9"/>
  <c r="AR10" i="9"/>
  <c r="AR108" i="9"/>
  <c r="AR11" i="9"/>
  <c r="AR140" i="9"/>
  <c r="AR12" i="9" s="1"/>
  <c r="AR168" i="9"/>
  <c r="AR13" i="9" s="1"/>
  <c r="AR197" i="9"/>
  <c r="AR14" i="9"/>
  <c r="AS55" i="9"/>
  <c r="AS9" i="9"/>
  <c r="AS87" i="9"/>
  <c r="AS10" i="9"/>
  <c r="AS108" i="9"/>
  <c r="AS11" i="9" s="1"/>
  <c r="AS140" i="9"/>
  <c r="AS12" i="9"/>
  <c r="AS168" i="9"/>
  <c r="AS13" i="9"/>
  <c r="AS197" i="9"/>
  <c r="AS14" i="9"/>
  <c r="AT55" i="9"/>
  <c r="AT9" i="9"/>
  <c r="AT87" i="9"/>
  <c r="AT10" i="9" s="1"/>
  <c r="AT108" i="9"/>
  <c r="AT11" i="9" s="1"/>
  <c r="AT140" i="9"/>
  <c r="AT12" i="9" s="1"/>
  <c r="AT168" i="9"/>
  <c r="AT13" i="9"/>
  <c r="AT197" i="9"/>
  <c r="AT14" i="9" s="1"/>
  <c r="AU55" i="9"/>
  <c r="AU9" i="9" s="1"/>
  <c r="AU7" i="9" s="1"/>
  <c r="AU87" i="9"/>
  <c r="AU10" i="9" s="1"/>
  <c r="AU108" i="9"/>
  <c r="AU11" i="9"/>
  <c r="AU140" i="9"/>
  <c r="AU12" i="9" s="1"/>
  <c r="AU168" i="9"/>
  <c r="AU13" i="9"/>
  <c r="AU197" i="9"/>
  <c r="AU14" i="9" s="1"/>
  <c r="AV55" i="9"/>
  <c r="AV9" i="9"/>
  <c r="AV87" i="9"/>
  <c r="AV10" i="9"/>
  <c r="AV108" i="9"/>
  <c r="AV11" i="9"/>
  <c r="AV140" i="9"/>
  <c r="AV12" i="9" s="1"/>
  <c r="AV168" i="9"/>
  <c r="AV13" i="9"/>
  <c r="AV197" i="9"/>
  <c r="AV14" i="9"/>
  <c r="AW55" i="9"/>
  <c r="AW9" i="9" s="1"/>
  <c r="AW87" i="9"/>
  <c r="AW10" i="9" s="1"/>
  <c r="AW108" i="9"/>
  <c r="AW11" i="9"/>
  <c r="AW140" i="9"/>
  <c r="AW12" i="9"/>
  <c r="AW168" i="9"/>
  <c r="AW13" i="9"/>
  <c r="AW197" i="9"/>
  <c r="AW14" i="9" s="1"/>
  <c r="AX55" i="9"/>
  <c r="AX9" i="9" s="1"/>
  <c r="AX87" i="9"/>
  <c r="AX10" i="9" s="1"/>
  <c r="AX108" i="9"/>
  <c r="AX11" i="9" s="1"/>
  <c r="AX140" i="9"/>
  <c r="AX12" i="9"/>
  <c r="AX168" i="9"/>
  <c r="AX13" i="9" s="1"/>
  <c r="AX197" i="9"/>
  <c r="AX14" i="9"/>
  <c r="AY55" i="9"/>
  <c r="AY9" i="9" s="1"/>
  <c r="AY87" i="9"/>
  <c r="AY10" i="9"/>
  <c r="AY108" i="9"/>
  <c r="AY11" i="9" s="1"/>
  <c r="AY140" i="9"/>
  <c r="AY12" i="9"/>
  <c r="AY168" i="9"/>
  <c r="AY13" i="9" s="1"/>
  <c r="AY197" i="9"/>
  <c r="AY14" i="9"/>
  <c r="AZ55" i="9"/>
  <c r="AZ9" i="9"/>
  <c r="AZ87" i="9"/>
  <c r="AZ10" i="9" s="1"/>
  <c r="AZ108" i="9"/>
  <c r="AZ11" i="9" s="1"/>
  <c r="AZ140" i="9"/>
  <c r="AZ12" i="9"/>
  <c r="AZ168" i="9"/>
  <c r="AZ13" i="9"/>
  <c r="AZ197" i="9"/>
  <c r="AZ14" i="9"/>
  <c r="BA55" i="9"/>
  <c r="BA9" i="9" s="1"/>
  <c r="BA87" i="9"/>
  <c r="BA10" i="9"/>
  <c r="BA108" i="9"/>
  <c r="BA11" i="9"/>
  <c r="BA140" i="9"/>
  <c r="BA12" i="9" s="1"/>
  <c r="BA168" i="9"/>
  <c r="BA13" i="9" s="1"/>
  <c r="BA197" i="9"/>
  <c r="BA14" i="9"/>
  <c r="BB55" i="9"/>
  <c r="BB9" i="9"/>
  <c r="BB87" i="9"/>
  <c r="BB10" i="9" s="1"/>
  <c r="BB108" i="9"/>
  <c r="BB11" i="9" s="1"/>
  <c r="BB140" i="9"/>
  <c r="BB12" i="9"/>
  <c r="BB168" i="9"/>
  <c r="BB13" i="9"/>
  <c r="BB197" i="9"/>
  <c r="BB14" i="9"/>
  <c r="Y23" i="9"/>
  <c r="Y24" i="9"/>
  <c r="Y25" i="9"/>
  <c r="Y26" i="9"/>
  <c r="Y27" i="9"/>
  <c r="Y28" i="9"/>
  <c r="Y29" i="9"/>
  <c r="Y30" i="9"/>
  <c r="Y21" i="9" s="1"/>
  <c r="Y31" i="9"/>
  <c r="Y32" i="9"/>
  <c r="Y33" i="9"/>
  <c r="Y34" i="9"/>
  <c r="Y35" i="9"/>
  <c r="Y36" i="9"/>
  <c r="Y37" i="9"/>
  <c r="Y38" i="9"/>
  <c r="Y39" i="9"/>
  <c r="Y40" i="9"/>
  <c r="Y41" i="9"/>
  <c r="Y42" i="9"/>
  <c r="Y43" i="9"/>
  <c r="Y44" i="9"/>
  <c r="Z23" i="9"/>
  <c r="Z21" i="9" s="1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C42" i="9"/>
  <c r="AC43" i="9"/>
  <c r="AC44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E42" i="9"/>
  <c r="AE43" i="9"/>
  <c r="AE44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36" i="9"/>
  <c r="AF37" i="9"/>
  <c r="AF38" i="9"/>
  <c r="AF39" i="9"/>
  <c r="AF40" i="9"/>
  <c r="AF41" i="9"/>
  <c r="AF42" i="9"/>
  <c r="AF43" i="9"/>
  <c r="AF44" i="9"/>
  <c r="AF21" i="9"/>
  <c r="AG23" i="9"/>
  <c r="AG24" i="9"/>
  <c r="AG25" i="9"/>
  <c r="AG26" i="9"/>
  <c r="AG27" i="9"/>
  <c r="AG28" i="9"/>
  <c r="AG21" i="9" s="1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G42" i="9"/>
  <c r="AG43" i="9"/>
  <c r="AG44" i="9"/>
  <c r="AH23" i="9"/>
  <c r="AH21" i="9" s="1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H42" i="9"/>
  <c r="AH43" i="9"/>
  <c r="AH44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J42" i="9"/>
  <c r="AJ43" i="9"/>
  <c r="AJ44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M42" i="9"/>
  <c r="AM43" i="9"/>
  <c r="AM44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N42" i="9"/>
  <c r="AN43" i="9"/>
  <c r="AN44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O42" i="9"/>
  <c r="AO43" i="9"/>
  <c r="AO44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P42" i="9"/>
  <c r="AP43" i="9"/>
  <c r="AP44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Q42" i="9"/>
  <c r="AQ43" i="9"/>
  <c r="AQ44" i="9"/>
  <c r="AR23" i="9"/>
  <c r="AR24" i="9"/>
  <c r="AR25" i="9"/>
  <c r="AR26" i="9"/>
  <c r="AR27" i="9"/>
  <c r="AR28" i="9"/>
  <c r="AR29" i="9"/>
  <c r="AR30" i="9"/>
  <c r="AR31" i="9"/>
  <c r="AR32" i="9"/>
  <c r="AR33" i="9"/>
  <c r="AR34" i="9"/>
  <c r="AR35" i="9"/>
  <c r="AR36" i="9"/>
  <c r="AR37" i="9"/>
  <c r="AR38" i="9"/>
  <c r="AR39" i="9"/>
  <c r="AR40" i="9"/>
  <c r="AR41" i="9"/>
  <c r="AR42" i="9"/>
  <c r="AR43" i="9"/>
  <c r="AR44" i="9"/>
  <c r="AR21" i="9"/>
  <c r="AS23" i="9"/>
  <c r="AS24" i="9"/>
  <c r="AS25" i="9"/>
  <c r="AS26" i="9"/>
  <c r="AS27" i="9"/>
  <c r="AS28" i="9"/>
  <c r="AS29" i="9"/>
  <c r="AS30" i="9"/>
  <c r="AS31" i="9"/>
  <c r="AS32" i="9"/>
  <c r="AS33" i="9"/>
  <c r="AS34" i="9"/>
  <c r="AS35" i="9"/>
  <c r="AS36" i="9"/>
  <c r="AS37" i="9"/>
  <c r="AS38" i="9"/>
  <c r="AS39" i="9"/>
  <c r="AS40" i="9"/>
  <c r="AS41" i="9"/>
  <c r="AS42" i="9"/>
  <c r="AS43" i="9"/>
  <c r="AS44" i="9"/>
  <c r="AT23" i="9"/>
  <c r="AT21" i="9" s="1"/>
  <c r="AT24" i="9"/>
  <c r="AT25" i="9"/>
  <c r="AT26" i="9"/>
  <c r="AT27" i="9"/>
  <c r="AT28" i="9"/>
  <c r="AT29" i="9"/>
  <c r="AT30" i="9"/>
  <c r="AT31" i="9"/>
  <c r="AT32" i="9"/>
  <c r="AT33" i="9"/>
  <c r="AT34" i="9"/>
  <c r="AT35" i="9"/>
  <c r="AT36" i="9"/>
  <c r="AT37" i="9"/>
  <c r="AT38" i="9"/>
  <c r="AT39" i="9"/>
  <c r="AT40" i="9"/>
  <c r="AT41" i="9"/>
  <c r="AT42" i="9"/>
  <c r="AT43" i="9"/>
  <c r="AT44" i="9"/>
  <c r="AU23" i="9"/>
  <c r="AU24" i="9"/>
  <c r="AU25" i="9"/>
  <c r="AU26" i="9"/>
  <c r="AU27" i="9"/>
  <c r="AU28" i="9"/>
  <c r="AU29" i="9"/>
  <c r="AU30" i="9"/>
  <c r="AU31" i="9"/>
  <c r="AU32" i="9"/>
  <c r="AU33" i="9"/>
  <c r="AU34" i="9"/>
  <c r="AU35" i="9"/>
  <c r="AU36" i="9"/>
  <c r="AU37" i="9"/>
  <c r="AU38" i="9"/>
  <c r="AU39" i="9"/>
  <c r="AU40" i="9"/>
  <c r="AU41" i="9"/>
  <c r="AU42" i="9"/>
  <c r="AU43" i="9"/>
  <c r="AU44" i="9"/>
  <c r="AV23" i="9"/>
  <c r="AV24" i="9"/>
  <c r="AV25" i="9"/>
  <c r="AV26" i="9"/>
  <c r="AV27" i="9"/>
  <c r="AV28" i="9"/>
  <c r="AV29" i="9"/>
  <c r="AV30" i="9"/>
  <c r="AV31" i="9"/>
  <c r="AV32" i="9"/>
  <c r="AV33" i="9"/>
  <c r="AV34" i="9"/>
  <c r="AV35" i="9"/>
  <c r="AV36" i="9"/>
  <c r="AV37" i="9"/>
  <c r="AV38" i="9"/>
  <c r="AV39" i="9"/>
  <c r="AV40" i="9"/>
  <c r="AV41" i="9"/>
  <c r="AV42" i="9"/>
  <c r="AV43" i="9"/>
  <c r="AV44" i="9"/>
  <c r="AW23" i="9"/>
  <c r="AW24" i="9"/>
  <c r="AW25" i="9"/>
  <c r="AW26" i="9"/>
  <c r="AW27" i="9"/>
  <c r="AW28" i="9"/>
  <c r="AW29" i="9"/>
  <c r="AW30" i="9"/>
  <c r="AW31" i="9"/>
  <c r="AW32" i="9"/>
  <c r="AW33" i="9"/>
  <c r="AW34" i="9"/>
  <c r="AW35" i="9"/>
  <c r="AW36" i="9"/>
  <c r="AW37" i="9"/>
  <c r="AW38" i="9"/>
  <c r="AW39" i="9"/>
  <c r="AW40" i="9"/>
  <c r="AW41" i="9"/>
  <c r="AW42" i="9"/>
  <c r="AW43" i="9"/>
  <c r="AW44" i="9"/>
  <c r="AW21" i="9"/>
  <c r="AX23" i="9"/>
  <c r="AX24" i="9"/>
  <c r="AX25" i="9"/>
  <c r="AX21" i="9" s="1"/>
  <c r="AX26" i="9"/>
  <c r="AX27" i="9"/>
  <c r="AX28" i="9"/>
  <c r="AX29" i="9"/>
  <c r="AX30" i="9"/>
  <c r="AX31" i="9"/>
  <c r="AX32" i="9"/>
  <c r="AX33" i="9"/>
  <c r="AX34" i="9"/>
  <c r="AX35" i="9"/>
  <c r="AX36" i="9"/>
  <c r="AX37" i="9"/>
  <c r="AX38" i="9"/>
  <c r="AX39" i="9"/>
  <c r="AX40" i="9"/>
  <c r="AX41" i="9"/>
  <c r="AX42" i="9"/>
  <c r="AX43" i="9"/>
  <c r="AX44" i="9"/>
  <c r="AY23" i="9"/>
  <c r="AY24" i="9"/>
  <c r="AY25" i="9"/>
  <c r="AY26" i="9"/>
  <c r="AY27" i="9"/>
  <c r="AY28" i="9"/>
  <c r="AY29" i="9"/>
  <c r="AY30" i="9"/>
  <c r="AY31" i="9"/>
  <c r="AY32" i="9"/>
  <c r="AY33" i="9"/>
  <c r="AY34" i="9"/>
  <c r="AY35" i="9"/>
  <c r="AY36" i="9"/>
  <c r="AY37" i="9"/>
  <c r="AY38" i="9"/>
  <c r="AY39" i="9"/>
  <c r="AY40" i="9"/>
  <c r="AY41" i="9"/>
  <c r="AY42" i="9"/>
  <c r="AY43" i="9"/>
  <c r="AY44" i="9"/>
  <c r="AZ23" i="9"/>
  <c r="AZ24" i="9"/>
  <c r="AZ25" i="9"/>
  <c r="AZ26" i="9"/>
  <c r="AZ27" i="9"/>
  <c r="AZ28" i="9"/>
  <c r="AZ29" i="9"/>
  <c r="AZ30" i="9"/>
  <c r="AZ31" i="9"/>
  <c r="AZ32" i="9"/>
  <c r="AZ33" i="9"/>
  <c r="AZ34" i="9"/>
  <c r="AZ35" i="9"/>
  <c r="AZ36" i="9"/>
  <c r="AZ37" i="9"/>
  <c r="AZ38" i="9"/>
  <c r="AZ39" i="9"/>
  <c r="AZ40" i="9"/>
  <c r="AZ41" i="9"/>
  <c r="AZ42" i="9"/>
  <c r="AZ43" i="9"/>
  <c r="AZ44" i="9"/>
  <c r="BA23" i="9"/>
  <c r="BA24" i="9"/>
  <c r="BA25" i="9"/>
  <c r="BA26" i="9"/>
  <c r="BA27" i="9"/>
  <c r="BA28" i="9"/>
  <c r="BA29" i="9"/>
  <c r="BA30" i="9"/>
  <c r="BA31" i="9"/>
  <c r="BA32" i="9"/>
  <c r="BA33" i="9"/>
  <c r="BA34" i="9"/>
  <c r="BA35" i="9"/>
  <c r="BA36" i="9"/>
  <c r="BA37" i="9"/>
  <c r="BA38" i="9"/>
  <c r="BA39" i="9"/>
  <c r="BA40" i="9"/>
  <c r="BA41" i="9"/>
  <c r="BA42" i="9"/>
  <c r="BA43" i="9"/>
  <c r="BA44" i="9"/>
  <c r="BB23" i="9"/>
  <c r="BB24" i="9"/>
  <c r="BB25" i="9"/>
  <c r="BB21" i="9" s="1"/>
  <c r="BB26" i="9"/>
  <c r="BB27" i="9"/>
  <c r="BB28" i="9"/>
  <c r="BB29" i="9"/>
  <c r="BB30" i="9"/>
  <c r="BB31" i="9"/>
  <c r="BB32" i="9"/>
  <c r="BB33" i="9"/>
  <c r="BB34" i="9"/>
  <c r="BB35" i="9"/>
  <c r="BB36" i="9"/>
  <c r="BB37" i="9"/>
  <c r="BB38" i="9"/>
  <c r="BB39" i="9"/>
  <c r="BB40" i="9"/>
  <c r="BB41" i="9"/>
  <c r="BB42" i="9"/>
  <c r="BB43" i="9"/>
  <c r="BB44" i="9"/>
  <c r="AI55" i="9"/>
  <c r="AJ55" i="9"/>
  <c r="AI87" i="9"/>
  <c r="AJ87" i="9"/>
  <c r="AI108" i="9"/>
  <c r="AJ108" i="9"/>
  <c r="AI157" i="9"/>
  <c r="AI140" i="9"/>
  <c r="AJ157" i="9"/>
  <c r="AJ140" i="9"/>
  <c r="AZ141" i="9"/>
  <c r="AI168" i="9"/>
  <c r="AJ168" i="9"/>
  <c r="AI197" i="9"/>
  <c r="AJ197" i="9"/>
  <c r="AI198" i="9"/>
  <c r="AJ198" i="9"/>
  <c r="C55" i="9"/>
  <c r="C9" i="9" s="1"/>
  <c r="C87" i="9"/>
  <c r="C10" i="9" s="1"/>
  <c r="C108" i="9"/>
  <c r="C11" i="9" s="1"/>
  <c r="C140" i="9"/>
  <c r="C12" i="9" s="1"/>
  <c r="C168" i="9"/>
  <c r="C13" i="9" s="1"/>
  <c r="C197" i="9"/>
  <c r="C14" i="9"/>
  <c r="D55" i="9"/>
  <c r="D9" i="9"/>
  <c r="D87" i="9"/>
  <c r="D10" i="9" s="1"/>
  <c r="D108" i="9"/>
  <c r="D11" i="9"/>
  <c r="D140" i="9"/>
  <c r="D12" i="9" s="1"/>
  <c r="D168" i="9"/>
  <c r="D13" i="9" s="1"/>
  <c r="D197" i="9"/>
  <c r="D14" i="9" s="1"/>
  <c r="E55" i="9"/>
  <c r="E9" i="9"/>
  <c r="E87" i="9"/>
  <c r="E10" i="9" s="1"/>
  <c r="E108" i="9"/>
  <c r="E11" i="9"/>
  <c r="E140" i="9"/>
  <c r="E12" i="9" s="1"/>
  <c r="E168" i="9"/>
  <c r="E13" i="9" s="1"/>
  <c r="E197" i="9"/>
  <c r="E14" i="9"/>
  <c r="F55" i="9"/>
  <c r="F9" i="9" s="1"/>
  <c r="F87" i="9"/>
  <c r="F10" i="9" s="1"/>
  <c r="F108" i="9"/>
  <c r="F11" i="9"/>
  <c r="F140" i="9"/>
  <c r="F12" i="9"/>
  <c r="F168" i="9"/>
  <c r="F13" i="9" s="1"/>
  <c r="F197" i="9"/>
  <c r="F14" i="9" s="1"/>
  <c r="G55" i="9"/>
  <c r="G9" i="9" s="1"/>
  <c r="G87" i="9"/>
  <c r="G10" i="9" s="1"/>
  <c r="G108" i="9"/>
  <c r="G11" i="9"/>
  <c r="G140" i="9"/>
  <c r="G12" i="9" s="1"/>
  <c r="G168" i="9"/>
  <c r="G13" i="9" s="1"/>
  <c r="G197" i="9"/>
  <c r="G14" i="9" s="1"/>
  <c r="H55" i="9"/>
  <c r="H9" i="9"/>
  <c r="H87" i="9"/>
  <c r="H10" i="9" s="1"/>
  <c r="H108" i="9"/>
  <c r="H11" i="9" s="1"/>
  <c r="H140" i="9"/>
  <c r="H12" i="9" s="1"/>
  <c r="AM12" i="2" s="1"/>
  <c r="H168" i="9"/>
  <c r="H13" i="9"/>
  <c r="H197" i="9"/>
  <c r="H14" i="9" s="1"/>
  <c r="I55" i="9"/>
  <c r="I9" i="9" s="1"/>
  <c r="I87" i="9"/>
  <c r="I10" i="9" s="1"/>
  <c r="I108" i="9"/>
  <c r="I11" i="9"/>
  <c r="I140" i="9"/>
  <c r="I12" i="9" s="1"/>
  <c r="Q12" i="9" s="1"/>
  <c r="I168" i="9"/>
  <c r="I13" i="9" s="1"/>
  <c r="I197" i="9"/>
  <c r="I14" i="9" s="1"/>
  <c r="J55" i="9"/>
  <c r="J9" i="9"/>
  <c r="J87" i="9"/>
  <c r="J10" i="9" s="1"/>
  <c r="J108" i="9"/>
  <c r="J11" i="9" s="1"/>
  <c r="J140" i="9"/>
  <c r="J12" i="9" s="1"/>
  <c r="J168" i="9"/>
  <c r="J13" i="9"/>
  <c r="J197" i="9"/>
  <c r="J14" i="9" s="1"/>
  <c r="K55" i="9"/>
  <c r="K9" i="9" s="1"/>
  <c r="K87" i="9"/>
  <c r="K10" i="9" s="1"/>
  <c r="K108" i="9"/>
  <c r="K11" i="9"/>
  <c r="K140" i="9"/>
  <c r="K12" i="9" s="1"/>
  <c r="K168" i="9"/>
  <c r="K13" i="9" s="1"/>
  <c r="K197" i="9"/>
  <c r="K14" i="9" s="1"/>
  <c r="L55" i="9"/>
  <c r="L9" i="9"/>
  <c r="L87" i="9"/>
  <c r="L10" i="9" s="1"/>
  <c r="L108" i="9"/>
  <c r="L11" i="9" s="1"/>
  <c r="L140" i="9"/>
  <c r="L12" i="9" s="1"/>
  <c r="L168" i="9"/>
  <c r="L13" i="9"/>
  <c r="L197" i="9"/>
  <c r="L14" i="9" s="1"/>
  <c r="M55" i="9"/>
  <c r="M9" i="9" s="1"/>
  <c r="M87" i="9"/>
  <c r="M10" i="9" s="1"/>
  <c r="M108" i="9"/>
  <c r="M11" i="9"/>
  <c r="M140" i="9"/>
  <c r="M12" i="9" s="1"/>
  <c r="M168" i="9"/>
  <c r="M13" i="9" s="1"/>
  <c r="M197" i="9"/>
  <c r="M14" i="9" s="1"/>
  <c r="N55" i="9"/>
  <c r="N9" i="9"/>
  <c r="N87" i="9"/>
  <c r="N10" i="9" s="1"/>
  <c r="R10" i="9" s="1"/>
  <c r="N108" i="9"/>
  <c r="N11" i="9" s="1"/>
  <c r="N140" i="9"/>
  <c r="N12" i="9" s="1"/>
  <c r="N168" i="9"/>
  <c r="N13" i="9"/>
  <c r="N197" i="9"/>
  <c r="N14" i="9" s="1"/>
  <c r="O55" i="9"/>
  <c r="O9" i="9" s="1"/>
  <c r="O87" i="9"/>
  <c r="O10" i="9" s="1"/>
  <c r="O108" i="9"/>
  <c r="O11" i="9" s="1"/>
  <c r="Q11" i="9" s="1"/>
  <c r="O140" i="9"/>
  <c r="O12" i="9" s="1"/>
  <c r="O168" i="9"/>
  <c r="O13" i="9"/>
  <c r="O197" i="9"/>
  <c r="O14" i="9" s="1"/>
  <c r="P55" i="9"/>
  <c r="P9" i="9"/>
  <c r="P87" i="9"/>
  <c r="P10" i="9"/>
  <c r="P108" i="9"/>
  <c r="P11" i="9" s="1"/>
  <c r="P140" i="9"/>
  <c r="P12" i="9"/>
  <c r="P168" i="9"/>
  <c r="P13" i="9"/>
  <c r="R13" i="9" s="1"/>
  <c r="P197" i="9"/>
  <c r="P14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X44" i="9"/>
  <c r="W44" i="9"/>
  <c r="V44" i="9"/>
  <c r="U44" i="9"/>
  <c r="X43" i="9"/>
  <c r="W43" i="9"/>
  <c r="V43" i="9"/>
  <c r="U43" i="9"/>
  <c r="X42" i="9"/>
  <c r="W42" i="9"/>
  <c r="V42" i="9"/>
  <c r="U42" i="9"/>
  <c r="X41" i="9"/>
  <c r="W41" i="9"/>
  <c r="V41" i="9"/>
  <c r="U41" i="9"/>
  <c r="X40" i="9"/>
  <c r="W40" i="9"/>
  <c r="V40" i="9"/>
  <c r="U40" i="9"/>
  <c r="X39" i="9"/>
  <c r="W39" i="9"/>
  <c r="V39" i="9"/>
  <c r="U39" i="9"/>
  <c r="X38" i="9"/>
  <c r="W38" i="9"/>
  <c r="V38" i="9"/>
  <c r="U38" i="9"/>
  <c r="X37" i="9"/>
  <c r="W37" i="9"/>
  <c r="V37" i="9"/>
  <c r="U37" i="9"/>
  <c r="X36" i="9"/>
  <c r="W36" i="9"/>
  <c r="V36" i="9"/>
  <c r="U36" i="9"/>
  <c r="X35" i="9"/>
  <c r="W35" i="9"/>
  <c r="V35" i="9"/>
  <c r="U35" i="9"/>
  <c r="X34" i="9"/>
  <c r="W34" i="9"/>
  <c r="V34" i="9"/>
  <c r="U34" i="9"/>
  <c r="X33" i="9"/>
  <c r="W33" i="9"/>
  <c r="V33" i="9"/>
  <c r="U33" i="9"/>
  <c r="X32" i="9"/>
  <c r="W32" i="9"/>
  <c r="V32" i="9"/>
  <c r="U32" i="9"/>
  <c r="X31" i="9"/>
  <c r="W31" i="9"/>
  <c r="V31" i="9"/>
  <c r="U31" i="9"/>
  <c r="X30" i="9"/>
  <c r="W30" i="9"/>
  <c r="V30" i="9"/>
  <c r="U30" i="9"/>
  <c r="X29" i="9"/>
  <c r="W29" i="9"/>
  <c r="V29" i="9"/>
  <c r="U29" i="9"/>
  <c r="X28" i="9"/>
  <c r="W28" i="9"/>
  <c r="V28" i="9"/>
  <c r="U28" i="9"/>
  <c r="X27" i="9"/>
  <c r="W27" i="9"/>
  <c r="V27" i="9"/>
  <c r="U27" i="9"/>
  <c r="X26" i="9"/>
  <c r="W26" i="9"/>
  <c r="V26" i="9"/>
  <c r="U26" i="9"/>
  <c r="X25" i="9"/>
  <c r="W25" i="9"/>
  <c r="V25" i="9"/>
  <c r="U25" i="9"/>
  <c r="X24" i="9"/>
  <c r="W24" i="9"/>
  <c r="V24" i="9"/>
  <c r="U24" i="9"/>
  <c r="X23" i="9"/>
  <c r="W23" i="9"/>
  <c r="W21" i="9" s="1"/>
  <c r="V23" i="9"/>
  <c r="U23" i="9"/>
  <c r="U21" i="9" s="1"/>
  <c r="X21" i="9"/>
  <c r="V21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Q21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43" i="9"/>
  <c r="R44" i="9"/>
  <c r="D23" i="9"/>
  <c r="E23" i="9"/>
  <c r="F23" i="9"/>
  <c r="G23" i="9"/>
  <c r="H23" i="9"/>
  <c r="I23" i="9"/>
  <c r="J23" i="9"/>
  <c r="J21" i="9" s="1"/>
  <c r="K23" i="9"/>
  <c r="L23" i="9"/>
  <c r="M23" i="9"/>
  <c r="N23" i="9"/>
  <c r="D24" i="9"/>
  <c r="E24" i="9"/>
  <c r="F24" i="9"/>
  <c r="G24" i="9"/>
  <c r="H24" i="9"/>
  <c r="I24" i="9"/>
  <c r="J24" i="9"/>
  <c r="K24" i="9"/>
  <c r="L24" i="9"/>
  <c r="M24" i="9"/>
  <c r="N24" i="9"/>
  <c r="D25" i="9"/>
  <c r="E25" i="9"/>
  <c r="F25" i="9"/>
  <c r="G25" i="9"/>
  <c r="H25" i="9"/>
  <c r="I25" i="9"/>
  <c r="J25" i="9"/>
  <c r="K25" i="9"/>
  <c r="L25" i="9"/>
  <c r="M25" i="9"/>
  <c r="N25" i="9"/>
  <c r="D26" i="9"/>
  <c r="E26" i="9"/>
  <c r="F26" i="9"/>
  <c r="G26" i="9"/>
  <c r="H26" i="9"/>
  <c r="I26" i="9"/>
  <c r="J26" i="9"/>
  <c r="K26" i="9"/>
  <c r="L26" i="9"/>
  <c r="M26" i="9"/>
  <c r="N26" i="9"/>
  <c r="D27" i="9"/>
  <c r="E27" i="9"/>
  <c r="F27" i="9"/>
  <c r="G27" i="9"/>
  <c r="H27" i="9"/>
  <c r="H21" i="9" s="1"/>
  <c r="I27" i="9"/>
  <c r="J27" i="9"/>
  <c r="K27" i="9"/>
  <c r="L27" i="9"/>
  <c r="M27" i="9"/>
  <c r="N27" i="9"/>
  <c r="D28" i="9"/>
  <c r="E28" i="9"/>
  <c r="E21" i="9" s="1"/>
  <c r="F28" i="9"/>
  <c r="G28" i="9"/>
  <c r="H28" i="9"/>
  <c r="I28" i="9"/>
  <c r="J28" i="9"/>
  <c r="K28" i="9"/>
  <c r="L28" i="9"/>
  <c r="M28" i="9"/>
  <c r="M21" i="9" s="1"/>
  <c r="N28" i="9"/>
  <c r="D29" i="9"/>
  <c r="E29" i="9"/>
  <c r="F29" i="9"/>
  <c r="G29" i="9"/>
  <c r="H29" i="9"/>
  <c r="I29" i="9"/>
  <c r="J29" i="9"/>
  <c r="K29" i="9"/>
  <c r="L29" i="9"/>
  <c r="M29" i="9"/>
  <c r="N29" i="9"/>
  <c r="D30" i="9"/>
  <c r="E30" i="9"/>
  <c r="F30" i="9"/>
  <c r="G30" i="9"/>
  <c r="G21" i="9" s="1"/>
  <c r="H30" i="9"/>
  <c r="I30" i="9"/>
  <c r="J30" i="9"/>
  <c r="K30" i="9"/>
  <c r="L30" i="9"/>
  <c r="M30" i="9"/>
  <c r="N30" i="9"/>
  <c r="D31" i="9"/>
  <c r="E31" i="9"/>
  <c r="F31" i="9"/>
  <c r="G31" i="9"/>
  <c r="H31" i="9"/>
  <c r="I31" i="9"/>
  <c r="J31" i="9"/>
  <c r="K31" i="9"/>
  <c r="L31" i="9"/>
  <c r="M31" i="9"/>
  <c r="N31" i="9"/>
  <c r="D32" i="9"/>
  <c r="E32" i="9"/>
  <c r="F32" i="9"/>
  <c r="G32" i="9"/>
  <c r="H32" i="9"/>
  <c r="I32" i="9"/>
  <c r="J32" i="9"/>
  <c r="K32" i="9"/>
  <c r="L32" i="9"/>
  <c r="M32" i="9"/>
  <c r="N32" i="9"/>
  <c r="D33" i="9"/>
  <c r="E33" i="9"/>
  <c r="F33" i="9"/>
  <c r="G33" i="9"/>
  <c r="H33" i="9"/>
  <c r="I33" i="9"/>
  <c r="J33" i="9"/>
  <c r="K33" i="9"/>
  <c r="L33" i="9"/>
  <c r="M33" i="9"/>
  <c r="N33" i="9"/>
  <c r="D34" i="9"/>
  <c r="E34" i="9"/>
  <c r="F34" i="9"/>
  <c r="G34" i="9"/>
  <c r="H34" i="9"/>
  <c r="I34" i="9"/>
  <c r="J34" i="9"/>
  <c r="K34" i="9"/>
  <c r="L34" i="9"/>
  <c r="M34" i="9"/>
  <c r="N34" i="9"/>
  <c r="D35" i="9"/>
  <c r="D45" i="9" s="1"/>
  <c r="E35" i="9"/>
  <c r="E45" i="9" s="1"/>
  <c r="F35" i="9"/>
  <c r="F45" i="9" s="1"/>
  <c r="G35" i="9"/>
  <c r="H35" i="9"/>
  <c r="I35" i="9"/>
  <c r="J35" i="9"/>
  <c r="K35" i="9"/>
  <c r="L35" i="9"/>
  <c r="L45" i="9" s="1"/>
  <c r="M35" i="9"/>
  <c r="N35" i="9"/>
  <c r="D36" i="9"/>
  <c r="E36" i="9"/>
  <c r="F36" i="9"/>
  <c r="G36" i="9"/>
  <c r="H36" i="9"/>
  <c r="I36" i="9"/>
  <c r="J36" i="9"/>
  <c r="K36" i="9"/>
  <c r="L36" i="9"/>
  <c r="M36" i="9"/>
  <c r="N36" i="9"/>
  <c r="D37" i="9"/>
  <c r="E37" i="9"/>
  <c r="F37" i="9"/>
  <c r="G37" i="9"/>
  <c r="H37" i="9"/>
  <c r="I37" i="9"/>
  <c r="J37" i="9"/>
  <c r="K37" i="9"/>
  <c r="L37" i="9"/>
  <c r="M37" i="9"/>
  <c r="N37" i="9"/>
  <c r="D38" i="9"/>
  <c r="E38" i="9"/>
  <c r="F38" i="9"/>
  <c r="G38" i="9"/>
  <c r="H38" i="9"/>
  <c r="I38" i="9"/>
  <c r="J38" i="9"/>
  <c r="K38" i="9"/>
  <c r="L38" i="9"/>
  <c r="M38" i="9"/>
  <c r="N38" i="9"/>
  <c r="D39" i="9"/>
  <c r="E39" i="9"/>
  <c r="F39" i="9"/>
  <c r="G39" i="9"/>
  <c r="H39" i="9"/>
  <c r="I39" i="9"/>
  <c r="J39" i="9"/>
  <c r="K39" i="9"/>
  <c r="L39" i="9"/>
  <c r="M39" i="9"/>
  <c r="N39" i="9"/>
  <c r="D40" i="9"/>
  <c r="E40" i="9"/>
  <c r="F40" i="9"/>
  <c r="G40" i="9"/>
  <c r="H40" i="9"/>
  <c r="I40" i="9"/>
  <c r="J40" i="9"/>
  <c r="K40" i="9"/>
  <c r="L40" i="9"/>
  <c r="M40" i="9"/>
  <c r="N40" i="9"/>
  <c r="D41" i="9"/>
  <c r="E41" i="9"/>
  <c r="F41" i="9"/>
  <c r="G41" i="9"/>
  <c r="H41" i="9"/>
  <c r="I41" i="9"/>
  <c r="J41" i="9"/>
  <c r="K41" i="9"/>
  <c r="L41" i="9"/>
  <c r="M41" i="9"/>
  <c r="N41" i="9"/>
  <c r="D42" i="9"/>
  <c r="E42" i="9"/>
  <c r="F42" i="9"/>
  <c r="G42" i="9"/>
  <c r="H42" i="9"/>
  <c r="I42" i="9"/>
  <c r="J42" i="9"/>
  <c r="K42" i="9"/>
  <c r="L42" i="9"/>
  <c r="M42" i="9"/>
  <c r="N42" i="9"/>
  <c r="D43" i="9"/>
  <c r="E43" i="9"/>
  <c r="F43" i="9"/>
  <c r="G43" i="9"/>
  <c r="H43" i="9"/>
  <c r="I43" i="9"/>
  <c r="J43" i="9"/>
  <c r="K43" i="9"/>
  <c r="L43" i="9"/>
  <c r="M43" i="9"/>
  <c r="N43" i="9"/>
  <c r="D44" i="9"/>
  <c r="E44" i="9"/>
  <c r="F44" i="9"/>
  <c r="G44" i="9"/>
  <c r="H44" i="9"/>
  <c r="I44" i="9"/>
  <c r="J44" i="9"/>
  <c r="K44" i="9"/>
  <c r="L44" i="9"/>
  <c r="M44" i="9"/>
  <c r="N44" i="9"/>
  <c r="C44" i="9"/>
  <c r="C43" i="9"/>
  <c r="C42" i="9"/>
  <c r="C41" i="9"/>
  <c r="C40" i="9"/>
  <c r="C39" i="9"/>
  <c r="C38" i="9"/>
  <c r="C37" i="9"/>
  <c r="C36" i="9"/>
  <c r="C35" i="9"/>
  <c r="C45" i="9" s="1"/>
  <c r="C34" i="9"/>
  <c r="C33" i="9"/>
  <c r="C32" i="9"/>
  <c r="C31" i="9"/>
  <c r="C30" i="9"/>
  <c r="C29" i="9"/>
  <c r="C27" i="9"/>
  <c r="C28" i="9"/>
  <c r="C26" i="9"/>
  <c r="C25" i="9"/>
  <c r="C24" i="9"/>
  <c r="C23" i="9"/>
  <c r="C21" i="9"/>
  <c r="R157" i="9"/>
  <c r="R140" i="9" s="1"/>
  <c r="Q55" i="9"/>
  <c r="R55" i="9"/>
  <c r="R87" i="9"/>
  <c r="R108" i="9"/>
  <c r="R168" i="9"/>
  <c r="R197" i="9"/>
  <c r="Q87" i="9"/>
  <c r="Q108" i="9"/>
  <c r="Q157" i="9"/>
  <c r="Q140" i="9" s="1"/>
  <c r="Q168" i="9"/>
  <c r="Q197" i="9"/>
  <c r="AM33" i="6"/>
  <c r="Y54" i="6"/>
  <c r="Y9" i="6" s="1"/>
  <c r="Y7" i="6" s="1"/>
  <c r="Y86" i="6"/>
  <c r="Y10" i="6" s="1"/>
  <c r="Y107" i="6"/>
  <c r="Y11" i="6" s="1"/>
  <c r="Y143" i="6"/>
  <c r="Y12" i="6"/>
  <c r="Y171" i="6"/>
  <c r="Y13" i="6" s="1"/>
  <c r="Y200" i="6"/>
  <c r="Y14" i="6" s="1"/>
  <c r="Z54" i="6"/>
  <c r="Z9" i="6" s="1"/>
  <c r="Z86" i="6"/>
  <c r="Z10" i="6"/>
  <c r="Z107" i="6"/>
  <c r="Z11" i="6" s="1"/>
  <c r="Z143" i="6"/>
  <c r="Z12" i="6" s="1"/>
  <c r="Z171" i="6"/>
  <c r="Z13" i="6" s="1"/>
  <c r="Z200" i="6"/>
  <c r="Z14" i="6"/>
  <c r="AA54" i="6"/>
  <c r="AA9" i="6" s="1"/>
  <c r="AA86" i="6"/>
  <c r="AA10" i="6"/>
  <c r="AI10" i="6" s="1"/>
  <c r="AA107" i="6"/>
  <c r="AA11" i="6"/>
  <c r="AA143" i="6"/>
  <c r="AA12" i="6" s="1"/>
  <c r="AA171" i="6"/>
  <c r="AA13" i="6"/>
  <c r="AA200" i="6"/>
  <c r="AA14" i="6"/>
  <c r="AB54" i="6"/>
  <c r="AB9" i="6"/>
  <c r="AB86" i="6"/>
  <c r="AB10" i="6" s="1"/>
  <c r="AB107" i="6"/>
  <c r="AB11" i="6"/>
  <c r="AB143" i="6"/>
  <c r="AB12" i="6"/>
  <c r="AB171" i="6"/>
  <c r="AB13" i="6"/>
  <c r="AB200" i="6"/>
  <c r="AB14" i="6" s="1"/>
  <c r="AC54" i="6"/>
  <c r="AC9" i="6"/>
  <c r="AC86" i="6"/>
  <c r="AC10" i="6" s="1"/>
  <c r="AC107" i="6"/>
  <c r="AC11" i="6"/>
  <c r="AC143" i="6"/>
  <c r="AC12" i="6" s="1"/>
  <c r="AC171" i="6"/>
  <c r="AC13" i="6" s="1"/>
  <c r="AC200" i="6"/>
  <c r="AC14" i="6" s="1"/>
  <c r="AD54" i="6"/>
  <c r="AD9" i="6"/>
  <c r="AD86" i="6"/>
  <c r="AD10" i="6" s="1"/>
  <c r="AD107" i="6"/>
  <c r="AD11" i="6" s="1"/>
  <c r="AD143" i="6"/>
  <c r="AD12" i="6" s="1"/>
  <c r="AD171" i="6"/>
  <c r="AD13" i="6"/>
  <c r="AD200" i="6"/>
  <c r="AD14" i="6" s="1"/>
  <c r="AE54" i="6"/>
  <c r="AE9" i="6" s="1"/>
  <c r="AE7" i="6" s="1"/>
  <c r="AE86" i="6"/>
  <c r="AE10" i="6"/>
  <c r="AE107" i="6"/>
  <c r="AE11" i="6" s="1"/>
  <c r="AE143" i="6"/>
  <c r="AE12" i="6"/>
  <c r="AE171" i="6"/>
  <c r="AE13" i="6"/>
  <c r="AE200" i="6"/>
  <c r="AE14" i="6"/>
  <c r="AF54" i="6"/>
  <c r="AF9" i="6" s="1"/>
  <c r="AF86" i="6"/>
  <c r="AF10" i="6"/>
  <c r="AF107" i="6"/>
  <c r="AF11" i="6"/>
  <c r="AF143" i="6"/>
  <c r="AF12" i="6"/>
  <c r="AF171" i="6"/>
  <c r="AF13" i="6" s="1"/>
  <c r="AF200" i="6"/>
  <c r="AF14" i="6"/>
  <c r="AG54" i="6"/>
  <c r="AG9" i="6"/>
  <c r="AG86" i="6"/>
  <c r="AG10" i="6"/>
  <c r="AG107" i="6"/>
  <c r="AG11" i="6" s="1"/>
  <c r="AG143" i="6"/>
  <c r="AG12" i="6" s="1"/>
  <c r="AG171" i="6"/>
  <c r="AG13" i="6" s="1"/>
  <c r="AG200" i="6"/>
  <c r="AG14" i="6"/>
  <c r="AH54" i="6"/>
  <c r="AH9" i="6" s="1"/>
  <c r="AH86" i="6"/>
  <c r="AH10" i="6" s="1"/>
  <c r="AH107" i="6"/>
  <c r="AH11" i="6" s="1"/>
  <c r="AH143" i="6"/>
  <c r="AH12" i="6"/>
  <c r="AH171" i="6"/>
  <c r="AH13" i="6" s="1"/>
  <c r="AH200" i="6"/>
  <c r="AH14" i="6" s="1"/>
  <c r="W54" i="6"/>
  <c r="W9" i="6" s="1"/>
  <c r="U54" i="6"/>
  <c r="U9" i="6"/>
  <c r="W86" i="6"/>
  <c r="W10" i="6" s="1"/>
  <c r="U86" i="6"/>
  <c r="U10" i="6" s="1"/>
  <c r="W107" i="6"/>
  <c r="W11" i="6"/>
  <c r="U107" i="6"/>
  <c r="U11" i="6" s="1"/>
  <c r="W143" i="6"/>
  <c r="W12" i="6"/>
  <c r="U143" i="6"/>
  <c r="U12" i="6"/>
  <c r="W171" i="6"/>
  <c r="W13" i="6"/>
  <c r="U171" i="6"/>
  <c r="U13" i="6" s="1"/>
  <c r="W200" i="6"/>
  <c r="W14" i="6" s="1"/>
  <c r="U200" i="6"/>
  <c r="U14" i="6" s="1"/>
  <c r="X54" i="6"/>
  <c r="X9" i="6" s="1"/>
  <c r="V54" i="6"/>
  <c r="V9" i="6" s="1"/>
  <c r="X86" i="6"/>
  <c r="X10" i="6" s="1"/>
  <c r="V86" i="6"/>
  <c r="V10" i="6"/>
  <c r="X107" i="6"/>
  <c r="X11" i="6" s="1"/>
  <c r="V107" i="6"/>
  <c r="V11" i="6" s="1"/>
  <c r="X143" i="6"/>
  <c r="X12" i="6" s="1"/>
  <c r="V143" i="6"/>
  <c r="V12" i="6"/>
  <c r="AI26" i="2" s="1"/>
  <c r="X171" i="6"/>
  <c r="X13" i="6"/>
  <c r="V171" i="6"/>
  <c r="V13" i="6"/>
  <c r="AI27" i="2" s="1"/>
  <c r="X200" i="6"/>
  <c r="X14" i="6"/>
  <c r="V200" i="6"/>
  <c r="V14" i="6" s="1"/>
  <c r="AM54" i="6"/>
  <c r="AM9" i="6" s="1"/>
  <c r="AM86" i="6"/>
  <c r="AM10" i="6" s="1"/>
  <c r="AM107" i="6"/>
  <c r="AM11" i="6"/>
  <c r="AM143" i="6"/>
  <c r="AM12" i="6" s="1"/>
  <c r="AM171" i="6"/>
  <c r="AM13" i="6" s="1"/>
  <c r="AM200" i="6"/>
  <c r="AM14" i="6" s="1"/>
  <c r="AN54" i="6"/>
  <c r="AN9" i="6"/>
  <c r="AN86" i="6"/>
  <c r="AN10" i="6" s="1"/>
  <c r="AN107" i="6"/>
  <c r="AN11" i="6" s="1"/>
  <c r="AN143" i="6"/>
  <c r="AN12" i="6" s="1"/>
  <c r="AN171" i="6"/>
  <c r="AN13" i="6"/>
  <c r="AN200" i="6"/>
  <c r="AN14" i="6" s="1"/>
  <c r="AO54" i="6"/>
  <c r="AO9" i="6" s="1"/>
  <c r="AO86" i="6"/>
  <c r="AO10" i="6" s="1"/>
  <c r="AO107" i="6"/>
  <c r="AO11" i="6" s="1"/>
  <c r="AO143" i="6"/>
  <c r="AO12" i="6"/>
  <c r="AO7" i="6" s="1"/>
  <c r="AO171" i="6"/>
  <c r="AO13" i="6"/>
  <c r="AO200" i="6"/>
  <c r="AO14" i="6" s="1"/>
  <c r="AP54" i="6"/>
  <c r="AP9" i="6" s="1"/>
  <c r="AP86" i="6"/>
  <c r="AP10" i="6"/>
  <c r="AP107" i="6"/>
  <c r="AP11" i="6"/>
  <c r="AP143" i="6"/>
  <c r="AP12" i="6" s="1"/>
  <c r="AP171" i="6"/>
  <c r="AP13" i="6" s="1"/>
  <c r="AP200" i="6"/>
  <c r="AP14" i="6"/>
  <c r="AQ54" i="6"/>
  <c r="AQ9" i="6"/>
  <c r="AQ86" i="6"/>
  <c r="AQ10" i="6"/>
  <c r="AQ107" i="6"/>
  <c r="AQ11" i="6" s="1"/>
  <c r="AQ143" i="6"/>
  <c r="AQ12" i="6" s="1"/>
  <c r="AQ171" i="6"/>
  <c r="AQ13" i="6" s="1"/>
  <c r="AQ200" i="6"/>
  <c r="AQ14" i="6"/>
  <c r="AR54" i="6"/>
  <c r="AR9" i="6" s="1"/>
  <c r="AR86" i="6"/>
  <c r="AR10" i="6" s="1"/>
  <c r="AR107" i="6"/>
  <c r="AR11" i="6" s="1"/>
  <c r="AR143" i="6"/>
  <c r="AR12" i="6"/>
  <c r="AR171" i="6"/>
  <c r="AR13" i="6" s="1"/>
  <c r="AR200" i="6"/>
  <c r="AR14" i="6" s="1"/>
  <c r="AS54" i="6"/>
  <c r="AS9" i="6" s="1"/>
  <c r="AS86" i="6"/>
  <c r="AS10" i="6"/>
  <c r="AS107" i="6"/>
  <c r="AS11" i="6" s="1"/>
  <c r="AS7" i="6" s="1"/>
  <c r="AS143" i="6"/>
  <c r="AS12" i="6" s="1"/>
  <c r="AS171" i="6"/>
  <c r="AS13" i="6" s="1"/>
  <c r="AS200" i="6"/>
  <c r="AS14" i="6" s="1"/>
  <c r="AT54" i="6"/>
  <c r="AT9" i="6"/>
  <c r="AT86" i="6"/>
  <c r="AT10" i="6"/>
  <c r="AT107" i="6"/>
  <c r="AT11" i="6" s="1"/>
  <c r="AT143" i="6"/>
  <c r="AT12" i="6" s="1"/>
  <c r="AT171" i="6"/>
  <c r="AT13" i="6"/>
  <c r="AT200" i="6"/>
  <c r="AT14" i="6"/>
  <c r="AU54" i="6"/>
  <c r="AU9" i="6" s="1"/>
  <c r="AU86" i="6"/>
  <c r="AU10" i="6" s="1"/>
  <c r="AU107" i="6"/>
  <c r="AU11" i="6"/>
  <c r="AU143" i="6"/>
  <c r="AU12" i="6"/>
  <c r="AU171" i="6"/>
  <c r="AU13" i="6"/>
  <c r="AU200" i="6"/>
  <c r="AU14" i="6" s="1"/>
  <c r="AV54" i="6"/>
  <c r="AV9" i="6" s="1"/>
  <c r="AV86" i="6"/>
  <c r="AV10" i="6" s="1"/>
  <c r="AV107" i="6"/>
  <c r="AV11" i="6"/>
  <c r="AV143" i="6"/>
  <c r="AV12" i="6" s="1"/>
  <c r="AV171" i="6"/>
  <c r="AV13" i="6" s="1"/>
  <c r="AV200" i="6"/>
  <c r="AV14" i="6" s="1"/>
  <c r="AW54" i="6"/>
  <c r="AW9" i="6"/>
  <c r="AW86" i="6"/>
  <c r="AW10" i="6" s="1"/>
  <c r="AW107" i="6"/>
  <c r="AW11" i="6" s="1"/>
  <c r="AW143" i="6"/>
  <c r="AW12" i="6" s="1"/>
  <c r="AW171" i="6"/>
  <c r="AW13" i="6"/>
  <c r="AW200" i="6"/>
  <c r="AW14" i="6" s="1"/>
  <c r="AW7" i="6"/>
  <c r="AX54" i="6"/>
  <c r="AX9" i="6"/>
  <c r="AX86" i="6"/>
  <c r="AX10" i="6" s="1"/>
  <c r="AX107" i="6"/>
  <c r="AX11" i="6" s="1"/>
  <c r="AX143" i="6"/>
  <c r="AX12" i="6"/>
  <c r="AX171" i="6"/>
  <c r="AX13" i="6"/>
  <c r="AX200" i="6"/>
  <c r="AX14" i="6" s="1"/>
  <c r="AY54" i="6"/>
  <c r="AY9" i="6" s="1"/>
  <c r="AY86" i="6"/>
  <c r="AY10" i="6"/>
  <c r="AY107" i="6"/>
  <c r="AY11" i="6"/>
  <c r="AY143" i="6"/>
  <c r="AY12" i="6" s="1"/>
  <c r="AY171" i="6"/>
  <c r="AY13" i="6" s="1"/>
  <c r="AY200" i="6"/>
  <c r="AY14" i="6"/>
  <c r="AZ54" i="6"/>
  <c r="AZ9" i="6" s="1"/>
  <c r="AZ86" i="6"/>
  <c r="AZ10" i="6"/>
  <c r="AZ107" i="6"/>
  <c r="AZ11" i="6" s="1"/>
  <c r="AZ143" i="6"/>
  <c r="AZ12" i="6" s="1"/>
  <c r="AZ171" i="6"/>
  <c r="AZ13" i="6" s="1"/>
  <c r="AZ200" i="6"/>
  <c r="AZ14" i="6"/>
  <c r="BA54" i="6"/>
  <c r="BA9" i="6" s="1"/>
  <c r="BA86" i="6"/>
  <c r="BA10" i="6" s="1"/>
  <c r="BA107" i="6"/>
  <c r="BA11" i="6" s="1"/>
  <c r="BA143" i="6"/>
  <c r="BA12" i="6"/>
  <c r="BA171" i="6"/>
  <c r="BA13" i="6" s="1"/>
  <c r="BA7" i="6" s="1"/>
  <c r="BA200" i="6"/>
  <c r="BA14" i="6"/>
  <c r="BB54" i="6"/>
  <c r="BB9" i="6" s="1"/>
  <c r="BB86" i="6"/>
  <c r="BB10" i="6" s="1"/>
  <c r="BB107" i="6"/>
  <c r="BB11" i="6"/>
  <c r="BB143" i="6"/>
  <c r="BB12" i="6"/>
  <c r="O12" i="14" s="1"/>
  <c r="BB171" i="6"/>
  <c r="BB13" i="6"/>
  <c r="O13" i="14" s="1"/>
  <c r="BB200" i="6"/>
  <c r="BB14" i="6"/>
  <c r="O14" i="14" s="1"/>
  <c r="BC54" i="6"/>
  <c r="BC9" i="6" s="1"/>
  <c r="BC86" i="6"/>
  <c r="BC10" i="6"/>
  <c r="BC107" i="6"/>
  <c r="BC11" i="6" s="1"/>
  <c r="BC143" i="6"/>
  <c r="BC12" i="6" s="1"/>
  <c r="BC171" i="6"/>
  <c r="BC13" i="6" s="1"/>
  <c r="BC200" i="6"/>
  <c r="BC14" i="6"/>
  <c r="BD54" i="6"/>
  <c r="BD9" i="6" s="1"/>
  <c r="BD86" i="6"/>
  <c r="BD10" i="6" s="1"/>
  <c r="BD107" i="6"/>
  <c r="BD11" i="6" s="1"/>
  <c r="BD143" i="6"/>
  <c r="BD12" i="6"/>
  <c r="BD171" i="6"/>
  <c r="BD13" i="6" s="1"/>
  <c r="BD200" i="6"/>
  <c r="BD14" i="6" s="1"/>
  <c r="BE54" i="6"/>
  <c r="BE9" i="6" s="1"/>
  <c r="BE86" i="6"/>
  <c r="BE10" i="6"/>
  <c r="BE107" i="6"/>
  <c r="BE11" i="6" s="1"/>
  <c r="BE143" i="6"/>
  <c r="BE12" i="6" s="1"/>
  <c r="BE171" i="6"/>
  <c r="BE13" i="6" s="1"/>
  <c r="Q13" i="14" s="1"/>
  <c r="BE200" i="6"/>
  <c r="BE14" i="6" s="1"/>
  <c r="Q14" i="14" s="1"/>
  <c r="BF54" i="6"/>
  <c r="BF9" i="6" s="1"/>
  <c r="BF86" i="6"/>
  <c r="BF10" i="6" s="1"/>
  <c r="BF107" i="6"/>
  <c r="BF11" i="6"/>
  <c r="BF143" i="6"/>
  <c r="BF12" i="6" s="1"/>
  <c r="BF13" i="6"/>
  <c r="BF200" i="6"/>
  <c r="BF14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4" i="6"/>
  <c r="Z21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C23" i="6"/>
  <c r="AC24" i="6"/>
  <c r="AC25" i="6"/>
  <c r="AC26" i="6"/>
  <c r="AC27" i="6"/>
  <c r="AC28" i="6"/>
  <c r="AC29" i="6"/>
  <c r="AC30" i="6"/>
  <c r="AC31" i="6"/>
  <c r="AC32" i="6"/>
  <c r="AC33" i="6"/>
  <c r="AC34" i="6"/>
  <c r="AC35" i="6"/>
  <c r="AC36" i="6"/>
  <c r="AC37" i="6"/>
  <c r="AC38" i="6"/>
  <c r="AC39" i="6"/>
  <c r="AC40" i="6"/>
  <c r="AC41" i="6"/>
  <c r="AC42" i="6"/>
  <c r="AC43" i="6"/>
  <c r="AC44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D43" i="6"/>
  <c r="AD44" i="6"/>
  <c r="AE23" i="6"/>
  <c r="AE24" i="6"/>
  <c r="AE25" i="6"/>
  <c r="AE26" i="6"/>
  <c r="AE27" i="6"/>
  <c r="AE28" i="6"/>
  <c r="AE29" i="6"/>
  <c r="AE30" i="6"/>
  <c r="AE31" i="6"/>
  <c r="AE32" i="6"/>
  <c r="AE33" i="6"/>
  <c r="AE34" i="6"/>
  <c r="AE35" i="6"/>
  <c r="AE36" i="6"/>
  <c r="AE37" i="6"/>
  <c r="AE38" i="6"/>
  <c r="AE39" i="6"/>
  <c r="AE40" i="6"/>
  <c r="AE41" i="6"/>
  <c r="AE42" i="6"/>
  <c r="AE43" i="6"/>
  <c r="AE44" i="6"/>
  <c r="AF23" i="6"/>
  <c r="AF24" i="6"/>
  <c r="AF21" i="6" s="1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AF39" i="6"/>
  <c r="AF40" i="6"/>
  <c r="AF41" i="6"/>
  <c r="AF42" i="6"/>
  <c r="AF43" i="6"/>
  <c r="AF44" i="6"/>
  <c r="AG23" i="6"/>
  <c r="AG24" i="6"/>
  <c r="AG25" i="6"/>
  <c r="AG21" i="6" s="1"/>
  <c r="AG26" i="6"/>
  <c r="AG27" i="6"/>
  <c r="AG28" i="6"/>
  <c r="AG29" i="6"/>
  <c r="AG30" i="6"/>
  <c r="AG31" i="6"/>
  <c r="AG32" i="6"/>
  <c r="AG33" i="6"/>
  <c r="AG34" i="6"/>
  <c r="AG35" i="6"/>
  <c r="AG36" i="6"/>
  <c r="AG37" i="6"/>
  <c r="AG38" i="6"/>
  <c r="AG39" i="6"/>
  <c r="AG40" i="6"/>
  <c r="AG41" i="6"/>
  <c r="AG42" i="6"/>
  <c r="AG43" i="6"/>
  <c r="AG44" i="6"/>
  <c r="AH23" i="6"/>
  <c r="AH21" i="6" s="1"/>
  <c r="AH24" i="6"/>
  <c r="AH25" i="6"/>
  <c r="AH26" i="6"/>
  <c r="AH27" i="6"/>
  <c r="AH28" i="6"/>
  <c r="AH29" i="6"/>
  <c r="AH30" i="6"/>
  <c r="AH31" i="6"/>
  <c r="AH32" i="6"/>
  <c r="AH33" i="6"/>
  <c r="AH34" i="6"/>
  <c r="AH35" i="6"/>
  <c r="AH36" i="6"/>
  <c r="AH37" i="6"/>
  <c r="AH38" i="6"/>
  <c r="AH39" i="6"/>
  <c r="AH40" i="6"/>
  <c r="AH41" i="6"/>
  <c r="AH42" i="6"/>
  <c r="AH43" i="6"/>
  <c r="AH44" i="6"/>
  <c r="AI23" i="6"/>
  <c r="AI24" i="6"/>
  <c r="AI25" i="6"/>
  <c r="AI26" i="6"/>
  <c r="AI27" i="6"/>
  <c r="AI28" i="6"/>
  <c r="AI29" i="6"/>
  <c r="AI30" i="6"/>
  <c r="AI31" i="6"/>
  <c r="AI32" i="6"/>
  <c r="AI33" i="6"/>
  <c r="AI34" i="6"/>
  <c r="AI35" i="6"/>
  <c r="AI36" i="6"/>
  <c r="AI37" i="6"/>
  <c r="AI38" i="6"/>
  <c r="AI39" i="6"/>
  <c r="AI40" i="6"/>
  <c r="AI41" i="6"/>
  <c r="AI42" i="6"/>
  <c r="AI43" i="6"/>
  <c r="AI44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M23" i="6"/>
  <c r="AM21" i="6" s="1"/>
  <c r="AM24" i="6"/>
  <c r="AM25" i="6"/>
  <c r="AM26" i="6"/>
  <c r="AM27" i="6"/>
  <c r="AM28" i="6"/>
  <c r="AM29" i="6"/>
  <c r="AM30" i="6"/>
  <c r="AM31" i="6"/>
  <c r="AM32" i="6"/>
  <c r="AM34" i="6"/>
  <c r="AM35" i="6"/>
  <c r="AM36" i="6"/>
  <c r="AM37" i="6"/>
  <c r="AM38" i="6"/>
  <c r="AM39" i="6"/>
  <c r="AM40" i="6"/>
  <c r="AM41" i="6"/>
  <c r="AM42" i="6"/>
  <c r="AM43" i="6"/>
  <c r="AM44" i="6"/>
  <c r="AN23" i="6"/>
  <c r="AN24" i="6"/>
  <c r="AN25" i="6"/>
  <c r="AN26" i="6"/>
  <c r="AN27" i="6"/>
  <c r="AN28" i="6"/>
  <c r="AN29" i="6"/>
  <c r="AN30" i="6"/>
  <c r="AN31" i="6"/>
  <c r="AN32" i="6"/>
  <c r="AN33" i="6"/>
  <c r="AN34" i="6"/>
  <c r="AN35" i="6"/>
  <c r="AN36" i="6"/>
  <c r="AN37" i="6"/>
  <c r="AN38" i="6"/>
  <c r="AN39" i="6"/>
  <c r="AN40" i="6"/>
  <c r="AN41" i="6"/>
  <c r="AN42" i="6"/>
  <c r="AN43" i="6"/>
  <c r="AN44" i="6"/>
  <c r="AO23" i="6"/>
  <c r="AO24" i="6"/>
  <c r="AO25" i="6"/>
  <c r="AO26" i="6"/>
  <c r="AO27" i="6"/>
  <c r="AO28" i="6"/>
  <c r="AO29" i="6"/>
  <c r="AO30" i="6"/>
  <c r="AO31" i="6"/>
  <c r="AO32" i="6"/>
  <c r="AO33" i="6"/>
  <c r="AO34" i="6"/>
  <c r="AO35" i="6"/>
  <c r="AO36" i="6"/>
  <c r="AO37" i="6"/>
  <c r="AO38" i="6"/>
  <c r="AO39" i="6"/>
  <c r="AO40" i="6"/>
  <c r="AO41" i="6"/>
  <c r="AO42" i="6"/>
  <c r="AO43" i="6"/>
  <c r="AO44" i="6"/>
  <c r="AP23" i="6"/>
  <c r="AP24" i="6"/>
  <c r="AP25" i="6"/>
  <c r="AP26" i="6"/>
  <c r="AP27" i="6"/>
  <c r="AP28" i="6"/>
  <c r="AP29" i="6"/>
  <c r="AP30" i="6"/>
  <c r="AP31" i="6"/>
  <c r="AP32" i="6"/>
  <c r="AP33" i="6"/>
  <c r="AP34" i="6"/>
  <c r="AP35" i="6"/>
  <c r="AP36" i="6"/>
  <c r="AP37" i="6"/>
  <c r="AP38" i="6"/>
  <c r="AP39" i="6"/>
  <c r="AP40" i="6"/>
  <c r="AP41" i="6"/>
  <c r="AP42" i="6"/>
  <c r="AP43" i="6"/>
  <c r="AP44" i="6"/>
  <c r="AQ23" i="6"/>
  <c r="AQ24" i="6"/>
  <c r="AQ25" i="6"/>
  <c r="AQ26" i="6"/>
  <c r="AQ27" i="6"/>
  <c r="AQ28" i="6"/>
  <c r="AQ29" i="6"/>
  <c r="AQ30" i="6"/>
  <c r="AQ31" i="6"/>
  <c r="AQ32" i="6"/>
  <c r="AQ33" i="6"/>
  <c r="AQ34" i="6"/>
  <c r="AQ35" i="6"/>
  <c r="AQ36" i="6"/>
  <c r="AQ37" i="6"/>
  <c r="AQ38" i="6"/>
  <c r="AQ39" i="6"/>
  <c r="AQ40" i="6"/>
  <c r="AQ41" i="6"/>
  <c r="AQ42" i="6"/>
  <c r="AQ43" i="6"/>
  <c r="AQ44" i="6"/>
  <c r="AQ21" i="6"/>
  <c r="AR23" i="6"/>
  <c r="AR24" i="6"/>
  <c r="AR25" i="6"/>
  <c r="AR26" i="6"/>
  <c r="AR27" i="6"/>
  <c r="AR28" i="6"/>
  <c r="AR29" i="6"/>
  <c r="AR30" i="6"/>
  <c r="AR31" i="6"/>
  <c r="AR32" i="6"/>
  <c r="AR33" i="6"/>
  <c r="AR34" i="6"/>
  <c r="AR35" i="6"/>
  <c r="AR36" i="6"/>
  <c r="AR37" i="6"/>
  <c r="AR38" i="6"/>
  <c r="AR39" i="6"/>
  <c r="AR40" i="6"/>
  <c r="AR41" i="6"/>
  <c r="AR42" i="6"/>
  <c r="AR43" i="6"/>
  <c r="AR44" i="6"/>
  <c r="AS23" i="6"/>
  <c r="AS24" i="6"/>
  <c r="AS25" i="6"/>
  <c r="AS26" i="6"/>
  <c r="AS27" i="6"/>
  <c r="AS28" i="6"/>
  <c r="AS29" i="6"/>
  <c r="AS30" i="6"/>
  <c r="AS31" i="6"/>
  <c r="AS32" i="6"/>
  <c r="AS33" i="6"/>
  <c r="AS34" i="6"/>
  <c r="AS35" i="6"/>
  <c r="AS36" i="6"/>
  <c r="AS37" i="6"/>
  <c r="AS38" i="6"/>
  <c r="AS39" i="6"/>
  <c r="AS40" i="6"/>
  <c r="AS41" i="6"/>
  <c r="AS42" i="6"/>
  <c r="AS43" i="6"/>
  <c r="AS44" i="6"/>
  <c r="AT23" i="6"/>
  <c r="AT24" i="6"/>
  <c r="AT25" i="6"/>
  <c r="AT26" i="6"/>
  <c r="AT27" i="6"/>
  <c r="AT28" i="6"/>
  <c r="AT29" i="6"/>
  <c r="AT30" i="6"/>
  <c r="AT31" i="6"/>
  <c r="AT32" i="6"/>
  <c r="AT33" i="6"/>
  <c r="AT34" i="6"/>
  <c r="AT35" i="6"/>
  <c r="AT36" i="6"/>
  <c r="AT37" i="6"/>
  <c r="AT38" i="6"/>
  <c r="AT39" i="6"/>
  <c r="AT40" i="6"/>
  <c r="AT41" i="6"/>
  <c r="AT42" i="6"/>
  <c r="AT43" i="6"/>
  <c r="AT44" i="6"/>
  <c r="AU23" i="6"/>
  <c r="AU24" i="6"/>
  <c r="AU25" i="6"/>
  <c r="AU26" i="6"/>
  <c r="AU27" i="6"/>
  <c r="AU28" i="6"/>
  <c r="AU29" i="6"/>
  <c r="AU30" i="6"/>
  <c r="AU31" i="6"/>
  <c r="AU32" i="6"/>
  <c r="AU33" i="6"/>
  <c r="AU34" i="6"/>
  <c r="AU35" i="6"/>
  <c r="AU36" i="6"/>
  <c r="AU37" i="6"/>
  <c r="AU38" i="6"/>
  <c r="AU39" i="6"/>
  <c r="AU40" i="6"/>
  <c r="AU41" i="6"/>
  <c r="AU42" i="6"/>
  <c r="AU43" i="6"/>
  <c r="AU44" i="6"/>
  <c r="AV23" i="6"/>
  <c r="AV24" i="6"/>
  <c r="AV25" i="6"/>
  <c r="AV26" i="6"/>
  <c r="AV27" i="6"/>
  <c r="AV28" i="6"/>
  <c r="AV29" i="6"/>
  <c r="AV30" i="6"/>
  <c r="AV31" i="6"/>
  <c r="AV32" i="6"/>
  <c r="AV33" i="6"/>
  <c r="AV34" i="6"/>
  <c r="AV35" i="6"/>
  <c r="AV36" i="6"/>
  <c r="AV37" i="6"/>
  <c r="AV38" i="6"/>
  <c r="AV39" i="6"/>
  <c r="AV40" i="6"/>
  <c r="AV41" i="6"/>
  <c r="AV42" i="6"/>
  <c r="AV43" i="6"/>
  <c r="AV44" i="6"/>
  <c r="AW23" i="6"/>
  <c r="AW24" i="6"/>
  <c r="AW21" i="6" s="1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W39" i="6"/>
  <c r="AW40" i="6"/>
  <c r="AW41" i="6"/>
  <c r="AW42" i="6"/>
  <c r="AW43" i="6"/>
  <c r="AW44" i="6"/>
  <c r="AX23" i="6"/>
  <c r="AX24" i="6"/>
  <c r="AX25" i="6"/>
  <c r="AX21" i="6" s="1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9" i="6"/>
  <c r="AX40" i="6"/>
  <c r="AX41" i="6"/>
  <c r="AX42" i="6"/>
  <c r="AX43" i="6"/>
  <c r="AX44" i="6"/>
  <c r="AY23" i="6"/>
  <c r="AY21" i="6" s="1"/>
  <c r="AY24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9" i="6"/>
  <c r="AY40" i="6"/>
  <c r="AY41" i="6"/>
  <c r="AY42" i="6"/>
  <c r="AY43" i="6"/>
  <c r="AY44" i="6"/>
  <c r="AZ23" i="6"/>
  <c r="AZ24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9" i="6"/>
  <c r="AZ40" i="6"/>
  <c r="AZ41" i="6"/>
  <c r="AZ42" i="6"/>
  <c r="AZ43" i="6"/>
  <c r="AZ44" i="6"/>
  <c r="BA23" i="6"/>
  <c r="BA24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9" i="6"/>
  <c r="BA40" i="6"/>
  <c r="BA41" i="6"/>
  <c r="BA42" i="6"/>
  <c r="BA43" i="6"/>
  <c r="BA44" i="6"/>
  <c r="BB23" i="6"/>
  <c r="BB24" i="6"/>
  <c r="BB25" i="6"/>
  <c r="BB21" i="6" s="1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9" i="6"/>
  <c r="BB40" i="6"/>
  <c r="BB41" i="6"/>
  <c r="BB42" i="6"/>
  <c r="BB43" i="6"/>
  <c r="BB44" i="6"/>
  <c r="BC23" i="6"/>
  <c r="BC24" i="6"/>
  <c r="BC21" i="6" s="1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9" i="6"/>
  <c r="BC40" i="6"/>
  <c r="BC41" i="6"/>
  <c r="BC42" i="6"/>
  <c r="BC43" i="6"/>
  <c r="BC44" i="6"/>
  <c r="BD23" i="6"/>
  <c r="BD24" i="6"/>
  <c r="BD25" i="6"/>
  <c r="BD26" i="6"/>
  <c r="BD27" i="6"/>
  <c r="BD28" i="6"/>
  <c r="BD29" i="6"/>
  <c r="BD30" i="6"/>
  <c r="BD31" i="6"/>
  <c r="BD32" i="6"/>
  <c r="BD33" i="6"/>
  <c r="BD34" i="6"/>
  <c r="BD35" i="6"/>
  <c r="BD36" i="6"/>
  <c r="BD37" i="6"/>
  <c r="BD38" i="6"/>
  <c r="BD39" i="6"/>
  <c r="BD40" i="6"/>
  <c r="BD41" i="6"/>
  <c r="BD42" i="6"/>
  <c r="BD43" i="6"/>
  <c r="BD44" i="6"/>
  <c r="BE23" i="6"/>
  <c r="BE24" i="6"/>
  <c r="BE25" i="6"/>
  <c r="BE26" i="6"/>
  <c r="BE27" i="6"/>
  <c r="BE28" i="6"/>
  <c r="BE29" i="6"/>
  <c r="BE30" i="6"/>
  <c r="BE31" i="6"/>
  <c r="BE32" i="6"/>
  <c r="BE33" i="6"/>
  <c r="BE34" i="6"/>
  <c r="BE35" i="6"/>
  <c r="BE36" i="6"/>
  <c r="BE37" i="6"/>
  <c r="BE38" i="6"/>
  <c r="BE39" i="6"/>
  <c r="BE40" i="6"/>
  <c r="BE41" i="6"/>
  <c r="BE42" i="6"/>
  <c r="BE43" i="6"/>
  <c r="BE44" i="6"/>
  <c r="BF23" i="6"/>
  <c r="BF24" i="6"/>
  <c r="BF25" i="6"/>
  <c r="BF26" i="6"/>
  <c r="BF27" i="6"/>
  <c r="BF28" i="6"/>
  <c r="BF29" i="6"/>
  <c r="BF30" i="6"/>
  <c r="BF31" i="6"/>
  <c r="BF32" i="6"/>
  <c r="BF33" i="6"/>
  <c r="BF34" i="6"/>
  <c r="BF35" i="6"/>
  <c r="BF36" i="6"/>
  <c r="BF37" i="6"/>
  <c r="BF38" i="6"/>
  <c r="BF39" i="6"/>
  <c r="BF40" i="6"/>
  <c r="BF41" i="6"/>
  <c r="BF42" i="6"/>
  <c r="BF43" i="6"/>
  <c r="BF44" i="6"/>
  <c r="AI54" i="6"/>
  <c r="AJ54" i="6"/>
  <c r="AI96" i="6"/>
  <c r="AI86" i="6"/>
  <c r="AJ96" i="6"/>
  <c r="AJ86" i="6"/>
  <c r="AI129" i="6"/>
  <c r="AI107" i="6" s="1"/>
  <c r="AI130" i="6"/>
  <c r="AI131" i="6"/>
  <c r="AI132" i="6"/>
  <c r="AJ129" i="6"/>
  <c r="AJ130" i="6"/>
  <c r="AJ131" i="6"/>
  <c r="AJ132" i="6"/>
  <c r="AJ107" i="6"/>
  <c r="AI160" i="6"/>
  <c r="AI143" i="6" s="1"/>
  <c r="AJ160" i="6"/>
  <c r="AJ143" i="6"/>
  <c r="AI171" i="6"/>
  <c r="AJ171" i="6"/>
  <c r="AI200" i="6"/>
  <c r="AJ200" i="6"/>
  <c r="C54" i="6"/>
  <c r="C9" i="6" s="1"/>
  <c r="C86" i="6"/>
  <c r="C10" i="6"/>
  <c r="AH10" i="2" s="1"/>
  <c r="C107" i="6"/>
  <c r="C11" i="6"/>
  <c r="AH11" i="2"/>
  <c r="C143" i="6"/>
  <c r="C12" i="6" s="1"/>
  <c r="AH12" i="2" s="1"/>
  <c r="C171" i="6"/>
  <c r="C13" i="6" s="1"/>
  <c r="C200" i="6"/>
  <c r="C14" i="6" s="1"/>
  <c r="AH14" i="2" s="1"/>
  <c r="D54" i="6"/>
  <c r="D9" i="6" s="1"/>
  <c r="D86" i="6"/>
  <c r="D10" i="6" s="1"/>
  <c r="AI10" i="2" s="1"/>
  <c r="D107" i="6"/>
  <c r="D11" i="6" s="1"/>
  <c r="AI11" i="2" s="1"/>
  <c r="D143" i="6"/>
  <c r="D12" i="6" s="1"/>
  <c r="AI12" i="2" s="1"/>
  <c r="D171" i="6"/>
  <c r="D13" i="6"/>
  <c r="AI13" i="2"/>
  <c r="D200" i="6"/>
  <c r="D14" i="6" s="1"/>
  <c r="AI14" i="2" s="1"/>
  <c r="E54" i="6"/>
  <c r="E9" i="6"/>
  <c r="E86" i="6"/>
  <c r="E10" i="6"/>
  <c r="AJ10" i="2"/>
  <c r="E107" i="6"/>
  <c r="E11" i="6"/>
  <c r="AJ11" i="2" s="1"/>
  <c r="E143" i="6"/>
  <c r="E12" i="6"/>
  <c r="AJ12" i="2" s="1"/>
  <c r="E171" i="6"/>
  <c r="E13" i="6"/>
  <c r="AJ13" i="2" s="1"/>
  <c r="E200" i="6"/>
  <c r="E14" i="6" s="1"/>
  <c r="AJ14" i="2" s="1"/>
  <c r="F54" i="6"/>
  <c r="F9" i="6" s="1"/>
  <c r="F86" i="6"/>
  <c r="F10" i="6"/>
  <c r="AK10" i="2" s="1"/>
  <c r="F107" i="6"/>
  <c r="F11" i="6" s="1"/>
  <c r="AK11" i="2" s="1"/>
  <c r="F143" i="6"/>
  <c r="F12" i="6" s="1"/>
  <c r="AK12" i="2" s="1"/>
  <c r="F171" i="6"/>
  <c r="F13" i="6"/>
  <c r="AK13" i="2" s="1"/>
  <c r="F200" i="6"/>
  <c r="F14" i="6" s="1"/>
  <c r="AK14" i="2" s="1"/>
  <c r="G54" i="6"/>
  <c r="G9" i="6"/>
  <c r="G86" i="6"/>
  <c r="G10" i="6" s="1"/>
  <c r="AL10" i="2" s="1"/>
  <c r="G107" i="6"/>
  <c r="G11" i="6" s="1"/>
  <c r="AL11" i="2"/>
  <c r="G143" i="6"/>
  <c r="G12" i="6"/>
  <c r="AL12" i="2"/>
  <c r="G171" i="6"/>
  <c r="G13" i="6" s="1"/>
  <c r="AL13" i="2" s="1"/>
  <c r="G200" i="6"/>
  <c r="G14" i="6"/>
  <c r="H54" i="6"/>
  <c r="H9" i="6"/>
  <c r="H86" i="6"/>
  <c r="H10" i="6"/>
  <c r="AM10" i="2" s="1"/>
  <c r="H107" i="6"/>
  <c r="H11" i="6"/>
  <c r="AM11" i="2" s="1"/>
  <c r="H143" i="6"/>
  <c r="H12" i="6"/>
  <c r="H171" i="6"/>
  <c r="H13" i="6" s="1"/>
  <c r="AM13" i="2" s="1"/>
  <c r="H200" i="6"/>
  <c r="H14" i="6" s="1"/>
  <c r="AM14" i="2" s="1"/>
  <c r="I54" i="6"/>
  <c r="I9" i="6"/>
  <c r="I86" i="6"/>
  <c r="I10" i="6"/>
  <c r="AN10" i="2" s="1"/>
  <c r="I107" i="6"/>
  <c r="I11" i="6" s="1"/>
  <c r="AN11" i="2" s="1"/>
  <c r="I143" i="6"/>
  <c r="I12" i="6" s="1"/>
  <c r="I171" i="6"/>
  <c r="I13" i="6" s="1"/>
  <c r="AN13" i="2" s="1"/>
  <c r="I200" i="6"/>
  <c r="I14" i="6"/>
  <c r="AN14" i="2" s="1"/>
  <c r="J54" i="6"/>
  <c r="J9" i="6" s="1"/>
  <c r="J86" i="6"/>
  <c r="J10" i="6" s="1"/>
  <c r="AO10" i="2"/>
  <c r="J107" i="6"/>
  <c r="J11" i="6"/>
  <c r="AO11" i="2" s="1"/>
  <c r="J143" i="6"/>
  <c r="J12" i="6"/>
  <c r="AO12" i="2" s="1"/>
  <c r="J171" i="6"/>
  <c r="J13" i="6"/>
  <c r="AO13" i="2" s="1"/>
  <c r="J200" i="6"/>
  <c r="J14" i="6"/>
  <c r="AO14" i="2" s="1"/>
  <c r="K54" i="6"/>
  <c r="K9" i="6"/>
  <c r="K86" i="6"/>
  <c r="K10" i="6"/>
  <c r="AP10" i="2" s="1"/>
  <c r="K107" i="6"/>
  <c r="K11" i="6" s="1"/>
  <c r="AP11" i="2" s="1"/>
  <c r="K143" i="6"/>
  <c r="K12" i="6" s="1"/>
  <c r="AP12" i="2"/>
  <c r="K171" i="6"/>
  <c r="K13" i="6" s="1"/>
  <c r="AP13" i="2" s="1"/>
  <c r="K200" i="6"/>
  <c r="K14" i="6"/>
  <c r="AP14" i="2" s="1"/>
  <c r="L54" i="6"/>
  <c r="L9" i="6"/>
  <c r="L86" i="6"/>
  <c r="L10" i="6" s="1"/>
  <c r="AQ10" i="2" s="1"/>
  <c r="L107" i="6"/>
  <c r="L11" i="6"/>
  <c r="AQ11" i="2" s="1"/>
  <c r="L143" i="6"/>
  <c r="L12" i="6"/>
  <c r="AQ12" i="2" s="1"/>
  <c r="L171" i="6"/>
  <c r="L13" i="6"/>
  <c r="AQ13" i="2" s="1"/>
  <c r="L200" i="6"/>
  <c r="L14" i="6" s="1"/>
  <c r="AQ14" i="2" s="1"/>
  <c r="M54" i="6"/>
  <c r="M9" i="6" s="1"/>
  <c r="M86" i="6"/>
  <c r="M10" i="6"/>
  <c r="AR10" i="2" s="1"/>
  <c r="M107" i="6"/>
  <c r="M11" i="6" s="1"/>
  <c r="AR11" i="2" s="1"/>
  <c r="M143" i="6"/>
  <c r="M12" i="6" s="1"/>
  <c r="AR12" i="2" s="1"/>
  <c r="M171" i="6"/>
  <c r="M13" i="6" s="1"/>
  <c r="AR13" i="2" s="1"/>
  <c r="M200" i="6"/>
  <c r="M14" i="6" s="1"/>
  <c r="AR14" i="2"/>
  <c r="N54" i="6"/>
  <c r="N9" i="6" s="1"/>
  <c r="N86" i="6"/>
  <c r="N10" i="6" s="1"/>
  <c r="AS10" i="2" s="1"/>
  <c r="N107" i="6"/>
  <c r="N11" i="6" s="1"/>
  <c r="AS11" i="2"/>
  <c r="N143" i="6"/>
  <c r="N12" i="6" s="1"/>
  <c r="AS12" i="2" s="1"/>
  <c r="N171" i="6"/>
  <c r="N13" i="6"/>
  <c r="AS13" i="2" s="1"/>
  <c r="N200" i="6"/>
  <c r="N14" i="6"/>
  <c r="AS14" i="2" s="1"/>
  <c r="O54" i="6"/>
  <c r="O9" i="6"/>
  <c r="O86" i="6"/>
  <c r="O10" i="6"/>
  <c r="O107" i="6"/>
  <c r="O11" i="6" s="1"/>
  <c r="O143" i="6"/>
  <c r="O12" i="6" s="1"/>
  <c r="O171" i="6"/>
  <c r="O13" i="6"/>
  <c r="O200" i="6"/>
  <c r="O14" i="6"/>
  <c r="P54" i="6"/>
  <c r="P9" i="6" s="1"/>
  <c r="P86" i="6"/>
  <c r="P10" i="6" s="1"/>
  <c r="P107" i="6"/>
  <c r="P11" i="6"/>
  <c r="P143" i="6"/>
  <c r="P12" i="6"/>
  <c r="P171" i="6"/>
  <c r="P13" i="6" s="1"/>
  <c r="P200" i="6"/>
  <c r="P14" i="6" s="1"/>
  <c r="O23" i="6"/>
  <c r="M23" i="6"/>
  <c r="K23" i="6"/>
  <c r="I23" i="6"/>
  <c r="G23" i="6"/>
  <c r="E23" i="6"/>
  <c r="Q23" i="6" s="1"/>
  <c r="C23" i="6"/>
  <c r="O24" i="6"/>
  <c r="M24" i="6"/>
  <c r="K24" i="6"/>
  <c r="I24" i="6"/>
  <c r="G24" i="6"/>
  <c r="E24" i="6"/>
  <c r="C24" i="6"/>
  <c r="O25" i="6"/>
  <c r="M25" i="6"/>
  <c r="K25" i="6"/>
  <c r="I25" i="6"/>
  <c r="G25" i="6"/>
  <c r="E25" i="6"/>
  <c r="C25" i="6"/>
  <c r="O26" i="6"/>
  <c r="M26" i="6"/>
  <c r="K26" i="6"/>
  <c r="I26" i="6"/>
  <c r="G26" i="6"/>
  <c r="E26" i="6"/>
  <c r="C26" i="6"/>
  <c r="O27" i="6"/>
  <c r="M27" i="6"/>
  <c r="K27" i="6"/>
  <c r="I27" i="6"/>
  <c r="G27" i="6"/>
  <c r="E27" i="6"/>
  <c r="C27" i="6"/>
  <c r="O28" i="6"/>
  <c r="Q28" i="6" s="1"/>
  <c r="N29" i="14"/>
  <c r="M28" i="6"/>
  <c r="K28" i="6"/>
  <c r="I28" i="6"/>
  <c r="G28" i="6"/>
  <c r="E28" i="6"/>
  <c r="C28" i="6"/>
  <c r="O29" i="6"/>
  <c r="Q29" i="6"/>
  <c r="N30" i="14" s="1"/>
  <c r="M29" i="6"/>
  <c r="K29" i="6"/>
  <c r="I29" i="6"/>
  <c r="G29" i="6"/>
  <c r="E29" i="6"/>
  <c r="C29" i="6"/>
  <c r="O30" i="6"/>
  <c r="Q30" i="6" s="1"/>
  <c r="N31" i="14" s="1"/>
  <c r="M30" i="6"/>
  <c r="K30" i="6"/>
  <c r="I30" i="6"/>
  <c r="G30" i="6"/>
  <c r="E30" i="6"/>
  <c r="C30" i="6"/>
  <c r="O31" i="6"/>
  <c r="M31" i="6"/>
  <c r="K31" i="6"/>
  <c r="I31" i="6"/>
  <c r="G31" i="6"/>
  <c r="E31" i="6"/>
  <c r="E21" i="6" s="1"/>
  <c r="C31" i="6"/>
  <c r="O32" i="6"/>
  <c r="M32" i="6"/>
  <c r="K32" i="6"/>
  <c r="I32" i="6"/>
  <c r="G32" i="6"/>
  <c r="Q32" i="6" s="1"/>
  <c r="N33" i="14" s="1"/>
  <c r="E32" i="6"/>
  <c r="C32" i="6"/>
  <c r="O33" i="6"/>
  <c r="Q33" i="6" s="1"/>
  <c r="N34" i="14" s="1"/>
  <c r="M33" i="6"/>
  <c r="K33" i="6"/>
  <c r="I33" i="6"/>
  <c r="G33" i="6"/>
  <c r="E33" i="6"/>
  <c r="C33" i="6"/>
  <c r="O34" i="6"/>
  <c r="M34" i="6"/>
  <c r="K34" i="6"/>
  <c r="Q34" i="6" s="1"/>
  <c r="N35" i="14" s="1"/>
  <c r="I34" i="6"/>
  <c r="G34" i="6"/>
  <c r="E34" i="6"/>
  <c r="C34" i="6"/>
  <c r="O35" i="6"/>
  <c r="M35" i="6"/>
  <c r="K35" i="6"/>
  <c r="I35" i="6"/>
  <c r="G35" i="6"/>
  <c r="E35" i="6"/>
  <c r="C35" i="6"/>
  <c r="O36" i="6"/>
  <c r="Q36" i="6" s="1"/>
  <c r="N37" i="14" s="1"/>
  <c r="M36" i="6"/>
  <c r="K36" i="6"/>
  <c r="I36" i="6"/>
  <c r="G36" i="6"/>
  <c r="E36" i="6"/>
  <c r="C36" i="6"/>
  <c r="O37" i="6"/>
  <c r="Q37" i="6"/>
  <c r="N38" i="14" s="1"/>
  <c r="M37" i="6"/>
  <c r="K37" i="6"/>
  <c r="I37" i="6"/>
  <c r="G37" i="6"/>
  <c r="E37" i="6"/>
  <c r="C37" i="6"/>
  <c r="O38" i="6"/>
  <c r="Q38" i="6" s="1"/>
  <c r="N39" i="14" s="1"/>
  <c r="M38" i="6"/>
  <c r="K38" i="6"/>
  <c r="I38" i="6"/>
  <c r="G38" i="6"/>
  <c r="E38" i="6"/>
  <c r="C38" i="6"/>
  <c r="O39" i="6"/>
  <c r="Q39" i="6" s="1"/>
  <c r="N40" i="14" s="1"/>
  <c r="M39" i="6"/>
  <c r="K39" i="6"/>
  <c r="I39" i="6"/>
  <c r="G39" i="6"/>
  <c r="E39" i="6"/>
  <c r="C39" i="6"/>
  <c r="O40" i="6"/>
  <c r="M40" i="6"/>
  <c r="K40" i="6"/>
  <c r="I40" i="6"/>
  <c r="G40" i="6"/>
  <c r="Q40" i="6" s="1"/>
  <c r="N41" i="14" s="1"/>
  <c r="E40" i="6"/>
  <c r="C40" i="6"/>
  <c r="O41" i="6"/>
  <c r="M41" i="6"/>
  <c r="K41" i="6"/>
  <c r="I41" i="6"/>
  <c r="G41" i="6"/>
  <c r="E41" i="6"/>
  <c r="C41" i="6"/>
  <c r="O42" i="6"/>
  <c r="M42" i="6"/>
  <c r="K42" i="6"/>
  <c r="Q42" i="6" s="1"/>
  <c r="N43" i="14" s="1"/>
  <c r="I42" i="6"/>
  <c r="G42" i="6"/>
  <c r="E42" i="6"/>
  <c r="C42" i="6"/>
  <c r="O43" i="6"/>
  <c r="Q43" i="6" s="1"/>
  <c r="N44" i="14" s="1"/>
  <c r="M43" i="6"/>
  <c r="K43" i="6"/>
  <c r="I43" i="6"/>
  <c r="G43" i="6"/>
  <c r="E43" i="6"/>
  <c r="C43" i="6"/>
  <c r="O44" i="6"/>
  <c r="Q44" i="6" s="1"/>
  <c r="N45" i="14"/>
  <c r="M44" i="6"/>
  <c r="K44" i="6"/>
  <c r="I44" i="6"/>
  <c r="G44" i="6"/>
  <c r="E44" i="6"/>
  <c r="C44" i="6"/>
  <c r="P23" i="6"/>
  <c r="R23" i="6"/>
  <c r="N23" i="6"/>
  <c r="L23" i="6"/>
  <c r="J23" i="6"/>
  <c r="J21" i="6" s="1"/>
  <c r="H23" i="6"/>
  <c r="F23" i="6"/>
  <c r="D23" i="6"/>
  <c r="P24" i="6"/>
  <c r="R24" i="6"/>
  <c r="N24" i="6"/>
  <c r="L24" i="6"/>
  <c r="J24" i="6"/>
  <c r="H24" i="6"/>
  <c r="F24" i="6"/>
  <c r="D24" i="6"/>
  <c r="P25" i="6"/>
  <c r="R25" i="6"/>
  <c r="N25" i="6"/>
  <c r="L25" i="6"/>
  <c r="J25" i="6"/>
  <c r="H25" i="6"/>
  <c r="F25" i="6"/>
  <c r="D25" i="6"/>
  <c r="P26" i="6"/>
  <c r="R26" i="6"/>
  <c r="N26" i="6"/>
  <c r="L26" i="6"/>
  <c r="J26" i="6"/>
  <c r="H26" i="6"/>
  <c r="F26" i="6"/>
  <c r="D26" i="6"/>
  <c r="P27" i="6"/>
  <c r="R27" i="6"/>
  <c r="N27" i="6"/>
  <c r="L27" i="6"/>
  <c r="J27" i="6"/>
  <c r="H27" i="6"/>
  <c r="F27" i="6"/>
  <c r="D27" i="6"/>
  <c r="P28" i="6"/>
  <c r="R28" i="6"/>
  <c r="N28" i="6"/>
  <c r="L28" i="6"/>
  <c r="J28" i="6"/>
  <c r="H28" i="6"/>
  <c r="F28" i="6"/>
  <c r="D28" i="6"/>
  <c r="P29" i="6"/>
  <c r="R29" i="6"/>
  <c r="N29" i="6"/>
  <c r="L29" i="6"/>
  <c r="J29" i="6"/>
  <c r="H29" i="6"/>
  <c r="F29" i="6"/>
  <c r="D29" i="6"/>
  <c r="P30" i="6"/>
  <c r="R30" i="6"/>
  <c r="N30" i="6"/>
  <c r="L30" i="6"/>
  <c r="J30" i="6"/>
  <c r="H30" i="6"/>
  <c r="F30" i="6"/>
  <c r="D30" i="6"/>
  <c r="P31" i="6"/>
  <c r="R31" i="6"/>
  <c r="N31" i="6"/>
  <c r="L31" i="6"/>
  <c r="J31" i="6"/>
  <c r="H31" i="6"/>
  <c r="F31" i="6"/>
  <c r="D31" i="6"/>
  <c r="P32" i="6"/>
  <c r="R32" i="6"/>
  <c r="N32" i="6"/>
  <c r="L32" i="6"/>
  <c r="J32" i="6"/>
  <c r="H32" i="6"/>
  <c r="F32" i="6"/>
  <c r="D32" i="6"/>
  <c r="P33" i="6"/>
  <c r="R33" i="6"/>
  <c r="N33" i="6"/>
  <c r="L33" i="6"/>
  <c r="J33" i="6"/>
  <c r="H33" i="6"/>
  <c r="F33" i="6"/>
  <c r="D33" i="6"/>
  <c r="P34" i="6"/>
  <c r="R34" i="6"/>
  <c r="N34" i="6"/>
  <c r="L34" i="6"/>
  <c r="J34" i="6"/>
  <c r="H34" i="6"/>
  <c r="F34" i="6"/>
  <c r="D34" i="6"/>
  <c r="P35" i="6"/>
  <c r="R35" i="6"/>
  <c r="N35" i="6"/>
  <c r="L35" i="6"/>
  <c r="J35" i="6"/>
  <c r="H35" i="6"/>
  <c r="F35" i="6"/>
  <c r="D35" i="6"/>
  <c r="P36" i="6"/>
  <c r="R36" i="6"/>
  <c r="N36" i="6"/>
  <c r="L36" i="6"/>
  <c r="J36" i="6"/>
  <c r="H36" i="6"/>
  <c r="F36" i="6"/>
  <c r="D36" i="6"/>
  <c r="P37" i="6"/>
  <c r="R37" i="6"/>
  <c r="N37" i="6"/>
  <c r="L37" i="6"/>
  <c r="J37" i="6"/>
  <c r="H37" i="6"/>
  <c r="F37" i="6"/>
  <c r="D37" i="6"/>
  <c r="P38" i="6"/>
  <c r="R38" i="6"/>
  <c r="N38" i="6"/>
  <c r="L38" i="6"/>
  <c r="J38" i="6"/>
  <c r="H38" i="6"/>
  <c r="F38" i="6"/>
  <c r="D38" i="6"/>
  <c r="P39" i="6"/>
  <c r="R39" i="6"/>
  <c r="N39" i="6"/>
  <c r="L39" i="6"/>
  <c r="J39" i="6"/>
  <c r="H39" i="6"/>
  <c r="F39" i="6"/>
  <c r="D39" i="6"/>
  <c r="P40" i="6"/>
  <c r="N40" i="6"/>
  <c r="L40" i="6"/>
  <c r="L21" i="6" s="1"/>
  <c r="J40" i="6"/>
  <c r="H40" i="6"/>
  <c r="H21" i="6" s="1"/>
  <c r="F40" i="6"/>
  <c r="D40" i="6"/>
  <c r="D21" i="6" s="1"/>
  <c r="P41" i="6"/>
  <c r="R41" i="6" s="1"/>
  <c r="N41" i="6"/>
  <c r="L41" i="6"/>
  <c r="J41" i="6"/>
  <c r="H41" i="6"/>
  <c r="F41" i="6"/>
  <c r="D41" i="6"/>
  <c r="P42" i="6"/>
  <c r="R42" i="6" s="1"/>
  <c r="N42" i="6"/>
  <c r="L42" i="6"/>
  <c r="J42" i="6"/>
  <c r="H42" i="6"/>
  <c r="F42" i="6"/>
  <c r="D42" i="6"/>
  <c r="P43" i="6"/>
  <c r="R43" i="6" s="1"/>
  <c r="N43" i="6"/>
  <c r="L43" i="6"/>
  <c r="J43" i="6"/>
  <c r="H43" i="6"/>
  <c r="F43" i="6"/>
  <c r="D43" i="6"/>
  <c r="P44" i="6"/>
  <c r="R44" i="6" s="1"/>
  <c r="N44" i="6"/>
  <c r="L44" i="6"/>
  <c r="J44" i="6"/>
  <c r="H44" i="6"/>
  <c r="F44" i="6"/>
  <c r="D44" i="6"/>
  <c r="W7" i="6"/>
  <c r="U7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21" i="6"/>
  <c r="W23" i="6"/>
  <c r="W21" i="6" s="1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F21" i="6"/>
  <c r="R160" i="6"/>
  <c r="R143" i="6" s="1"/>
  <c r="Q54" i="6"/>
  <c r="Q86" i="6"/>
  <c r="Q107" i="6"/>
  <c r="Q160" i="6"/>
  <c r="Q143" i="6"/>
  <c r="Q171" i="6"/>
  <c r="Q200" i="6"/>
  <c r="R54" i="6"/>
  <c r="R86" i="6"/>
  <c r="R107" i="6"/>
  <c r="R171" i="6"/>
  <c r="R200" i="6"/>
  <c r="N21" i="6"/>
  <c r="Z185" i="10"/>
  <c r="Y185" i="10"/>
  <c r="X185" i="10"/>
  <c r="W185" i="10"/>
  <c r="V185" i="10"/>
  <c r="U185" i="10"/>
  <c r="T185" i="10"/>
  <c r="S185" i="10"/>
  <c r="R185" i="10"/>
  <c r="Q185" i="10"/>
  <c r="Z184" i="10"/>
  <c r="Y184" i="10"/>
  <c r="X184" i="10"/>
  <c r="W184" i="10"/>
  <c r="V184" i="10"/>
  <c r="U184" i="10"/>
  <c r="T184" i="10"/>
  <c r="S184" i="10"/>
  <c r="R184" i="10"/>
  <c r="Q184" i="10"/>
  <c r="Z183" i="10"/>
  <c r="Y183" i="10"/>
  <c r="X183" i="10"/>
  <c r="W183" i="10"/>
  <c r="V183" i="10"/>
  <c r="U183" i="10"/>
  <c r="T183" i="10"/>
  <c r="S183" i="10"/>
  <c r="R183" i="10"/>
  <c r="Q183" i="10"/>
  <c r="Z182" i="10"/>
  <c r="Y182" i="10"/>
  <c r="Y27" i="10" s="1"/>
  <c r="X182" i="10"/>
  <c r="X27" i="10" s="1"/>
  <c r="W182" i="10"/>
  <c r="V182" i="10"/>
  <c r="U182" i="10"/>
  <c r="T182" i="10"/>
  <c r="S182" i="10"/>
  <c r="R182" i="10"/>
  <c r="Q182" i="10"/>
  <c r="Z181" i="10"/>
  <c r="Y181" i="10"/>
  <c r="X181" i="10"/>
  <c r="W181" i="10"/>
  <c r="V181" i="10"/>
  <c r="U181" i="10"/>
  <c r="T181" i="10"/>
  <c r="S181" i="10"/>
  <c r="R181" i="10"/>
  <c r="Q181" i="10"/>
  <c r="Z180" i="10"/>
  <c r="Y180" i="10"/>
  <c r="X180" i="10"/>
  <c r="W180" i="10"/>
  <c r="V180" i="10"/>
  <c r="U180" i="10"/>
  <c r="U27" i="10" s="1"/>
  <c r="T180" i="10"/>
  <c r="T27" i="10" s="1"/>
  <c r="S180" i="10"/>
  <c r="R180" i="10"/>
  <c r="Q180" i="10"/>
  <c r="Z179" i="10"/>
  <c r="Y179" i="10"/>
  <c r="X179" i="10"/>
  <c r="W179" i="10"/>
  <c r="V179" i="10"/>
  <c r="V27" i="10" s="1"/>
  <c r="U179" i="10"/>
  <c r="T179" i="10"/>
  <c r="S179" i="10"/>
  <c r="R179" i="10"/>
  <c r="Q179" i="10"/>
  <c r="Z178" i="10"/>
  <c r="Y178" i="10"/>
  <c r="X178" i="10"/>
  <c r="W178" i="10"/>
  <c r="V178" i="10"/>
  <c r="U178" i="10"/>
  <c r="T178" i="10"/>
  <c r="S178" i="10"/>
  <c r="R178" i="10"/>
  <c r="Q178" i="10"/>
  <c r="Z177" i="10"/>
  <c r="Y177" i="10"/>
  <c r="X177" i="10"/>
  <c r="W177" i="10"/>
  <c r="V177" i="10"/>
  <c r="U177" i="10"/>
  <c r="T177" i="10"/>
  <c r="S177" i="10"/>
  <c r="R177" i="10"/>
  <c r="Q177" i="10"/>
  <c r="Z176" i="10"/>
  <c r="Y176" i="10"/>
  <c r="X176" i="10"/>
  <c r="W176" i="10"/>
  <c r="V176" i="10"/>
  <c r="U176" i="10"/>
  <c r="U26" i="10" s="1"/>
  <c r="T176" i="10"/>
  <c r="S176" i="10"/>
  <c r="R176" i="10"/>
  <c r="Q176" i="10"/>
  <c r="Z175" i="10"/>
  <c r="Y175" i="10"/>
  <c r="X175" i="10"/>
  <c r="W175" i="10"/>
  <c r="W26" i="10" s="1"/>
  <c r="V175" i="10"/>
  <c r="V26" i="10" s="1"/>
  <c r="U175" i="10"/>
  <c r="T175" i="10"/>
  <c r="S175" i="10"/>
  <c r="R175" i="10"/>
  <c r="Q175" i="10"/>
  <c r="Z174" i="10"/>
  <c r="Y174" i="10"/>
  <c r="Y26" i="10" s="1"/>
  <c r="X174" i="10"/>
  <c r="X26" i="10" s="1"/>
  <c r="W174" i="10"/>
  <c r="V174" i="10"/>
  <c r="U174" i="10"/>
  <c r="T174" i="10"/>
  <c r="S174" i="10"/>
  <c r="R174" i="10"/>
  <c r="Q174" i="10"/>
  <c r="Z173" i="10"/>
  <c r="Z26" i="10" s="1"/>
  <c r="Y173" i="10"/>
  <c r="X173" i="10"/>
  <c r="W173" i="10"/>
  <c r="V173" i="10"/>
  <c r="U173" i="10"/>
  <c r="T173" i="10"/>
  <c r="S173" i="10"/>
  <c r="S26" i="10" s="1"/>
  <c r="R173" i="10"/>
  <c r="R26" i="10" s="1"/>
  <c r="Q173" i="10"/>
  <c r="Z172" i="10"/>
  <c r="Y172" i="10"/>
  <c r="X172" i="10"/>
  <c r="W172" i="10"/>
  <c r="V172" i="10"/>
  <c r="U172" i="10"/>
  <c r="T172" i="10"/>
  <c r="S172" i="10"/>
  <c r="R172" i="10"/>
  <c r="Q172" i="10"/>
  <c r="Z171" i="10"/>
  <c r="Y171" i="10"/>
  <c r="X171" i="10"/>
  <c r="W171" i="10"/>
  <c r="W25" i="10" s="1"/>
  <c r="V171" i="10"/>
  <c r="U171" i="10"/>
  <c r="T171" i="10"/>
  <c r="S171" i="10"/>
  <c r="R171" i="10"/>
  <c r="Q171" i="10"/>
  <c r="Z170" i="10"/>
  <c r="Y170" i="10"/>
  <c r="Y25" i="10" s="1"/>
  <c r="X170" i="10"/>
  <c r="X25" i="10" s="1"/>
  <c r="W170" i="10"/>
  <c r="V170" i="10"/>
  <c r="U170" i="10"/>
  <c r="T170" i="10"/>
  <c r="S170" i="10"/>
  <c r="R170" i="10"/>
  <c r="Q170" i="10"/>
  <c r="Q25" i="10" s="1"/>
  <c r="Z169" i="10"/>
  <c r="Z25" i="10" s="1"/>
  <c r="Y169" i="10"/>
  <c r="X169" i="10"/>
  <c r="W169" i="10"/>
  <c r="V169" i="10"/>
  <c r="U169" i="10"/>
  <c r="T169" i="10"/>
  <c r="S169" i="10"/>
  <c r="R169" i="10"/>
  <c r="R25" i="10" s="1"/>
  <c r="Q169" i="10"/>
  <c r="Z168" i="10"/>
  <c r="Y168" i="10"/>
  <c r="X168" i="10"/>
  <c r="W168" i="10"/>
  <c r="V168" i="10"/>
  <c r="U168" i="10"/>
  <c r="T168" i="10"/>
  <c r="T25" i="10" s="1"/>
  <c r="S168" i="10"/>
  <c r="R168" i="10"/>
  <c r="Q168" i="10"/>
  <c r="Z154" i="10"/>
  <c r="Y154" i="10"/>
  <c r="X154" i="10"/>
  <c r="W154" i="10"/>
  <c r="V154" i="10"/>
  <c r="U154" i="10"/>
  <c r="T154" i="10"/>
  <c r="S154" i="10"/>
  <c r="R154" i="10"/>
  <c r="Q154" i="10"/>
  <c r="Z153" i="10"/>
  <c r="Y153" i="10"/>
  <c r="X153" i="10"/>
  <c r="W153" i="10"/>
  <c r="V153" i="10"/>
  <c r="U153" i="10"/>
  <c r="T153" i="10"/>
  <c r="S153" i="10"/>
  <c r="R153" i="10"/>
  <c r="Q153" i="10"/>
  <c r="Z152" i="10"/>
  <c r="Y152" i="10"/>
  <c r="X152" i="10"/>
  <c r="W152" i="10"/>
  <c r="V152" i="10"/>
  <c r="U152" i="10"/>
  <c r="T152" i="10"/>
  <c r="S152" i="10"/>
  <c r="R152" i="10"/>
  <c r="Q152" i="10"/>
  <c r="Z151" i="10"/>
  <c r="Y151" i="10"/>
  <c r="X151" i="10"/>
  <c r="W151" i="10"/>
  <c r="V151" i="10"/>
  <c r="U151" i="10"/>
  <c r="U24" i="10" s="1"/>
  <c r="T151" i="10"/>
  <c r="T24" i="10" s="1"/>
  <c r="S151" i="10"/>
  <c r="R151" i="10"/>
  <c r="Q151" i="10"/>
  <c r="Z150" i="10"/>
  <c r="Y150" i="10"/>
  <c r="X150" i="10"/>
  <c r="W150" i="10"/>
  <c r="AA150" i="10" s="1"/>
  <c r="V150" i="10"/>
  <c r="V24" i="10" s="1"/>
  <c r="U150" i="10"/>
  <c r="T150" i="10"/>
  <c r="S150" i="10"/>
  <c r="R150" i="10"/>
  <c r="Q150" i="10"/>
  <c r="Z149" i="10"/>
  <c r="Y149" i="10"/>
  <c r="Y24" i="10" s="1"/>
  <c r="X149" i="10"/>
  <c r="W149" i="10"/>
  <c r="V149" i="10"/>
  <c r="U149" i="10"/>
  <c r="T149" i="10"/>
  <c r="S149" i="10"/>
  <c r="R149" i="10"/>
  <c r="Q149" i="10"/>
  <c r="Q24" i="10" s="1"/>
  <c r="Z148" i="10"/>
  <c r="Z24" i="10" s="1"/>
  <c r="Y148" i="10"/>
  <c r="X148" i="10"/>
  <c r="W148" i="10"/>
  <c r="V148" i="10"/>
  <c r="U148" i="10"/>
  <c r="T148" i="10"/>
  <c r="S148" i="10"/>
  <c r="R148" i="10"/>
  <c r="R24" i="10" s="1"/>
  <c r="Q148" i="10"/>
  <c r="Z147" i="10"/>
  <c r="Y147" i="10"/>
  <c r="X147" i="10"/>
  <c r="W147" i="10"/>
  <c r="V147" i="10"/>
  <c r="U147" i="10"/>
  <c r="T147" i="10"/>
  <c r="S147" i="10"/>
  <c r="R147" i="10"/>
  <c r="Q147" i="10"/>
  <c r="Z146" i="10"/>
  <c r="Y146" i="10"/>
  <c r="X146" i="10"/>
  <c r="W146" i="10"/>
  <c r="W23" i="10" s="1"/>
  <c r="V146" i="10"/>
  <c r="V23" i="10" s="1"/>
  <c r="U146" i="10"/>
  <c r="T146" i="10"/>
  <c r="S146" i="10"/>
  <c r="R146" i="10"/>
  <c r="Q146" i="10"/>
  <c r="Z145" i="10"/>
  <c r="Y145" i="10"/>
  <c r="X145" i="10"/>
  <c r="X23" i="10" s="1"/>
  <c r="W145" i="10"/>
  <c r="V145" i="10"/>
  <c r="U145" i="10"/>
  <c r="T145" i="10"/>
  <c r="S145" i="10"/>
  <c r="R145" i="10"/>
  <c r="Q145" i="10"/>
  <c r="Q23" i="10" s="1"/>
  <c r="Z144" i="10"/>
  <c r="Y144" i="10"/>
  <c r="X144" i="10"/>
  <c r="W144" i="10"/>
  <c r="V144" i="10"/>
  <c r="U144" i="10"/>
  <c r="T144" i="10"/>
  <c r="S144" i="10"/>
  <c r="R144" i="10"/>
  <c r="Q144" i="10"/>
  <c r="Z143" i="10"/>
  <c r="Y143" i="10"/>
  <c r="X143" i="10"/>
  <c r="W143" i="10"/>
  <c r="V143" i="10"/>
  <c r="U143" i="10"/>
  <c r="U23" i="10" s="1"/>
  <c r="T143" i="10"/>
  <c r="T23" i="10" s="1"/>
  <c r="S143" i="10"/>
  <c r="R143" i="10"/>
  <c r="Q143" i="10"/>
  <c r="Z142" i="10"/>
  <c r="Y142" i="10"/>
  <c r="X142" i="10"/>
  <c r="W142" i="10"/>
  <c r="V142" i="10"/>
  <c r="U142" i="10"/>
  <c r="T142" i="10"/>
  <c r="S142" i="10"/>
  <c r="R142" i="10"/>
  <c r="Q142" i="10"/>
  <c r="Z141" i="10"/>
  <c r="Y141" i="10"/>
  <c r="X141" i="10"/>
  <c r="W141" i="10"/>
  <c r="V141" i="10"/>
  <c r="U141" i="10"/>
  <c r="T141" i="10"/>
  <c r="S141" i="10"/>
  <c r="R141" i="10"/>
  <c r="Q141" i="10"/>
  <c r="Z140" i="10"/>
  <c r="Z22" i="10" s="1"/>
  <c r="Y140" i="10"/>
  <c r="X140" i="10"/>
  <c r="W140" i="10"/>
  <c r="V140" i="10"/>
  <c r="U140" i="10"/>
  <c r="T140" i="10"/>
  <c r="S140" i="10"/>
  <c r="R140" i="10"/>
  <c r="R22" i="10" s="1"/>
  <c r="Q140" i="10"/>
  <c r="Z139" i="10"/>
  <c r="Y139" i="10"/>
  <c r="X139" i="10"/>
  <c r="W139" i="10"/>
  <c r="V139" i="10"/>
  <c r="U139" i="10"/>
  <c r="T139" i="10"/>
  <c r="S139" i="10"/>
  <c r="R139" i="10"/>
  <c r="Q139" i="10"/>
  <c r="Z138" i="10"/>
  <c r="Y138" i="10"/>
  <c r="X138" i="10"/>
  <c r="W138" i="10"/>
  <c r="W22" i="10" s="1"/>
  <c r="V138" i="10"/>
  <c r="V22" i="10" s="1"/>
  <c r="U138" i="10"/>
  <c r="T138" i="10"/>
  <c r="S138" i="10"/>
  <c r="R138" i="10"/>
  <c r="Q138" i="10"/>
  <c r="Z137" i="10"/>
  <c r="Y137" i="10"/>
  <c r="Y22" i="10" s="1"/>
  <c r="X137" i="10"/>
  <c r="X22" i="10" s="1"/>
  <c r="W137" i="10"/>
  <c r="V137" i="10"/>
  <c r="U137" i="10"/>
  <c r="T137" i="10"/>
  <c r="S137" i="10"/>
  <c r="R137" i="10"/>
  <c r="Q137" i="10"/>
  <c r="Z136" i="10"/>
  <c r="Z21" i="10" s="1"/>
  <c r="Y136" i="10"/>
  <c r="X136" i="10"/>
  <c r="W136" i="10"/>
  <c r="V136" i="10"/>
  <c r="U136" i="10"/>
  <c r="T136" i="10"/>
  <c r="S136" i="10"/>
  <c r="R136" i="10"/>
  <c r="R21" i="10" s="1"/>
  <c r="Q136" i="10"/>
  <c r="Z135" i="10"/>
  <c r="Y135" i="10"/>
  <c r="X135" i="10"/>
  <c r="W135" i="10"/>
  <c r="V135" i="10"/>
  <c r="U135" i="10"/>
  <c r="T135" i="10"/>
  <c r="T21" i="10" s="1"/>
  <c r="S135" i="10"/>
  <c r="R135" i="10"/>
  <c r="Q135" i="10"/>
  <c r="Z134" i="10"/>
  <c r="Y134" i="10"/>
  <c r="X134" i="10"/>
  <c r="W134" i="10"/>
  <c r="V134" i="10"/>
  <c r="U134" i="10"/>
  <c r="T134" i="10"/>
  <c r="S134" i="10"/>
  <c r="R134" i="10"/>
  <c r="Q134" i="10"/>
  <c r="Z120" i="10"/>
  <c r="Y120" i="10"/>
  <c r="X120" i="10"/>
  <c r="W120" i="10"/>
  <c r="V120" i="10"/>
  <c r="U120" i="10"/>
  <c r="T120" i="10"/>
  <c r="S120" i="10"/>
  <c r="R120" i="10"/>
  <c r="Q120" i="10"/>
  <c r="AA120" i="10" s="1"/>
  <c r="Z119" i="10"/>
  <c r="Y119" i="10"/>
  <c r="X119" i="10"/>
  <c r="W119" i="10"/>
  <c r="V119" i="10"/>
  <c r="U119" i="10"/>
  <c r="T119" i="10"/>
  <c r="S119" i="10"/>
  <c r="R119" i="10"/>
  <c r="Q119" i="10"/>
  <c r="Z118" i="10"/>
  <c r="Y118" i="10"/>
  <c r="X118" i="10"/>
  <c r="W118" i="10"/>
  <c r="V118" i="10"/>
  <c r="U118" i="10"/>
  <c r="T118" i="10"/>
  <c r="T20" i="10" s="1"/>
  <c r="S118" i="10"/>
  <c r="R118" i="10"/>
  <c r="Q118" i="10"/>
  <c r="Z117" i="10"/>
  <c r="Y117" i="10"/>
  <c r="X117" i="10"/>
  <c r="W117" i="10"/>
  <c r="V117" i="10"/>
  <c r="V20" i="10" s="1"/>
  <c r="U117" i="10"/>
  <c r="T117" i="10"/>
  <c r="S117" i="10"/>
  <c r="R117" i="10"/>
  <c r="Q117" i="10"/>
  <c r="Z116" i="10"/>
  <c r="Y116" i="10"/>
  <c r="Y20" i="10" s="1"/>
  <c r="X116" i="10"/>
  <c r="W116" i="10"/>
  <c r="V116" i="10"/>
  <c r="U116" i="10"/>
  <c r="T116" i="10"/>
  <c r="S116" i="10"/>
  <c r="R116" i="10"/>
  <c r="Q116" i="10"/>
  <c r="Q20" i="10" s="1"/>
  <c r="Z115" i="10"/>
  <c r="Z20" i="10" s="1"/>
  <c r="Y115" i="10"/>
  <c r="X115" i="10"/>
  <c r="W115" i="10"/>
  <c r="V115" i="10"/>
  <c r="U115" i="10"/>
  <c r="T115" i="10"/>
  <c r="S115" i="10"/>
  <c r="S20" i="10" s="1"/>
  <c r="R115" i="10"/>
  <c r="R20" i="10" s="1"/>
  <c r="Q115" i="10"/>
  <c r="Z114" i="10"/>
  <c r="Y114" i="10"/>
  <c r="X114" i="10"/>
  <c r="W114" i="10"/>
  <c r="V114" i="10"/>
  <c r="U114" i="10"/>
  <c r="U19" i="10" s="1"/>
  <c r="T114" i="10"/>
  <c r="T19" i="10" s="1"/>
  <c r="S114" i="10"/>
  <c r="R114" i="10"/>
  <c r="Q114" i="10"/>
  <c r="Z113" i="10"/>
  <c r="Y113" i="10"/>
  <c r="X113" i="10"/>
  <c r="W113" i="10"/>
  <c r="W19" i="10" s="1"/>
  <c r="V113" i="10"/>
  <c r="V19" i="10" s="1"/>
  <c r="U113" i="10"/>
  <c r="T113" i="10"/>
  <c r="S113" i="10"/>
  <c r="R113" i="10"/>
  <c r="Q113" i="10"/>
  <c r="Z112" i="10"/>
  <c r="Y112" i="10"/>
  <c r="X112" i="10"/>
  <c r="X19" i="10" s="1"/>
  <c r="W112" i="10"/>
  <c r="V112" i="10"/>
  <c r="U112" i="10"/>
  <c r="T112" i="10"/>
  <c r="S112" i="10"/>
  <c r="R112" i="10"/>
  <c r="Q112" i="10"/>
  <c r="Z111" i="10"/>
  <c r="Y111" i="10"/>
  <c r="X111" i="10"/>
  <c r="W111" i="10"/>
  <c r="V111" i="10"/>
  <c r="U111" i="10"/>
  <c r="T111" i="10"/>
  <c r="S111" i="10"/>
  <c r="AA111" i="10" s="1"/>
  <c r="R111" i="10"/>
  <c r="Q111" i="10"/>
  <c r="Z110" i="10"/>
  <c r="Y110" i="10"/>
  <c r="X110" i="10"/>
  <c r="W110" i="10"/>
  <c r="V110" i="10"/>
  <c r="U110" i="10"/>
  <c r="U18" i="10" s="1"/>
  <c r="T110" i="10"/>
  <c r="S110" i="10"/>
  <c r="R110" i="10"/>
  <c r="Q110" i="10"/>
  <c r="Z109" i="10"/>
  <c r="Y109" i="10"/>
  <c r="X109" i="10"/>
  <c r="W109" i="10"/>
  <c r="W18" i="10" s="1"/>
  <c r="V109" i="10"/>
  <c r="V18" i="10" s="1"/>
  <c r="U109" i="10"/>
  <c r="T109" i="10"/>
  <c r="S109" i="10"/>
  <c r="R109" i="10"/>
  <c r="Q109" i="10"/>
  <c r="Z108" i="10"/>
  <c r="Y108" i="10"/>
  <c r="Y18" i="10" s="1"/>
  <c r="X108" i="10"/>
  <c r="X18" i="10" s="1"/>
  <c r="W108" i="10"/>
  <c r="V108" i="10"/>
  <c r="U108" i="10"/>
  <c r="T108" i="10"/>
  <c r="S108" i="10"/>
  <c r="R108" i="10"/>
  <c r="Q108" i="10"/>
  <c r="Q18" i="10" s="1"/>
  <c r="Z107" i="10"/>
  <c r="Z18" i="10" s="1"/>
  <c r="Y107" i="10"/>
  <c r="X107" i="10"/>
  <c r="W107" i="10"/>
  <c r="V107" i="10"/>
  <c r="U107" i="10"/>
  <c r="T107" i="10"/>
  <c r="S107" i="10"/>
  <c r="AA107" i="10" s="1"/>
  <c r="R107" i="10"/>
  <c r="R18" i="10" s="1"/>
  <c r="Q107" i="10"/>
  <c r="Z106" i="10"/>
  <c r="Y106" i="10"/>
  <c r="X106" i="10"/>
  <c r="W106" i="10"/>
  <c r="V106" i="10"/>
  <c r="U106" i="10"/>
  <c r="T106" i="10"/>
  <c r="S106" i="10"/>
  <c r="R106" i="10"/>
  <c r="Q106" i="10"/>
  <c r="Z105" i="10"/>
  <c r="Y105" i="10"/>
  <c r="X105" i="10"/>
  <c r="W105" i="10"/>
  <c r="W17" i="10" s="1"/>
  <c r="V105" i="10"/>
  <c r="U105" i="10"/>
  <c r="T105" i="10"/>
  <c r="S105" i="10"/>
  <c r="R105" i="10"/>
  <c r="Q105" i="10"/>
  <c r="Z104" i="10"/>
  <c r="Y104" i="10"/>
  <c r="Y17" i="10" s="1"/>
  <c r="X104" i="10"/>
  <c r="X17" i="10" s="1"/>
  <c r="W104" i="10"/>
  <c r="V104" i="10"/>
  <c r="U104" i="10"/>
  <c r="T104" i="10"/>
  <c r="S104" i="10"/>
  <c r="R104" i="10"/>
  <c r="Q104" i="10"/>
  <c r="Q17" i="10" s="1"/>
  <c r="Z103" i="10"/>
  <c r="Z17" i="10" s="1"/>
  <c r="Y103" i="10"/>
  <c r="X103" i="10"/>
  <c r="W103" i="10"/>
  <c r="V103" i="10"/>
  <c r="U103" i="10"/>
  <c r="T103" i="10"/>
  <c r="S103" i="10"/>
  <c r="R103" i="10"/>
  <c r="R17" i="10" s="1"/>
  <c r="Q103" i="10"/>
  <c r="Z102" i="10"/>
  <c r="Y102" i="10"/>
  <c r="X102" i="10"/>
  <c r="W102" i="10"/>
  <c r="V102" i="10"/>
  <c r="U102" i="10"/>
  <c r="T102" i="10"/>
  <c r="T17" i="10" s="1"/>
  <c r="S102" i="10"/>
  <c r="R102" i="10"/>
  <c r="Q102" i="10"/>
  <c r="Z101" i="10"/>
  <c r="Y101" i="10"/>
  <c r="X101" i="10"/>
  <c r="W101" i="10"/>
  <c r="W16" i="10" s="1"/>
  <c r="AA16" i="10" s="1"/>
  <c r="V101" i="10"/>
  <c r="V16" i="10" s="1"/>
  <c r="U101" i="10"/>
  <c r="T101" i="10"/>
  <c r="S101" i="10"/>
  <c r="R101" i="10"/>
  <c r="Q101" i="10"/>
  <c r="Z100" i="10"/>
  <c r="Y100" i="10"/>
  <c r="Y16" i="10" s="1"/>
  <c r="X100" i="10"/>
  <c r="W100" i="10"/>
  <c r="V100" i="10"/>
  <c r="U100" i="10"/>
  <c r="T100" i="10"/>
  <c r="S100" i="10"/>
  <c r="R100" i="10"/>
  <c r="Q100" i="10"/>
  <c r="Q16" i="10" s="1"/>
  <c r="Z99" i="10"/>
  <c r="Z16" i="10" s="1"/>
  <c r="Y99" i="10"/>
  <c r="X99" i="10"/>
  <c r="W99" i="10"/>
  <c r="V99" i="10"/>
  <c r="U99" i="10"/>
  <c r="T99" i="10"/>
  <c r="S99" i="10"/>
  <c r="S16" i="10" s="1"/>
  <c r="R99" i="10"/>
  <c r="R16" i="10" s="1"/>
  <c r="Q99" i="10"/>
  <c r="Z98" i="10"/>
  <c r="Y98" i="10"/>
  <c r="X98" i="10"/>
  <c r="W98" i="10"/>
  <c r="V98" i="10"/>
  <c r="U98" i="10"/>
  <c r="U16" i="10" s="1"/>
  <c r="T98" i="10"/>
  <c r="T16" i="10" s="1"/>
  <c r="S98" i="10"/>
  <c r="R98" i="10"/>
  <c r="Q98" i="10"/>
  <c r="Z85" i="10"/>
  <c r="Y85" i="10"/>
  <c r="X85" i="10"/>
  <c r="W85" i="10"/>
  <c r="W15" i="10" s="1"/>
  <c r="V85" i="10"/>
  <c r="V15" i="10" s="1"/>
  <c r="U85" i="10"/>
  <c r="T85" i="10"/>
  <c r="S85" i="10"/>
  <c r="R85" i="10"/>
  <c r="Q85" i="10"/>
  <c r="Z84" i="10"/>
  <c r="Y84" i="10"/>
  <c r="X84" i="10"/>
  <c r="X15" i="10" s="1"/>
  <c r="W84" i="10"/>
  <c r="V84" i="10"/>
  <c r="U84" i="10"/>
  <c r="T84" i="10"/>
  <c r="S84" i="10"/>
  <c r="R84" i="10"/>
  <c r="Q84" i="10"/>
  <c r="Q15" i="10" s="1"/>
  <c r="Z83" i="10"/>
  <c r="Y83" i="10"/>
  <c r="X83" i="10"/>
  <c r="W83" i="10"/>
  <c r="V83" i="10"/>
  <c r="U83" i="10"/>
  <c r="T83" i="10"/>
  <c r="S83" i="10"/>
  <c r="S15" i="10" s="1"/>
  <c r="R83" i="10"/>
  <c r="Q83" i="10"/>
  <c r="Z82" i="10"/>
  <c r="Y82" i="10"/>
  <c r="X82" i="10"/>
  <c r="W82" i="10"/>
  <c r="V82" i="10"/>
  <c r="U82" i="10"/>
  <c r="U15" i="10" s="1"/>
  <c r="T82" i="10"/>
  <c r="T15" i="10" s="1"/>
  <c r="S82" i="10"/>
  <c r="R82" i="10"/>
  <c r="Q82" i="10"/>
  <c r="Z81" i="10"/>
  <c r="Y81" i="10"/>
  <c r="X81" i="10"/>
  <c r="W81" i="10"/>
  <c r="AA81" i="10" s="1"/>
  <c r="V81" i="10"/>
  <c r="U81" i="10"/>
  <c r="T81" i="10"/>
  <c r="S81" i="10"/>
  <c r="R81" i="10"/>
  <c r="Q81" i="10"/>
  <c r="Z80" i="10"/>
  <c r="Y80" i="10"/>
  <c r="Y14" i="10" s="1"/>
  <c r="X80" i="10"/>
  <c r="X14" i="10" s="1"/>
  <c r="W80" i="10"/>
  <c r="V80" i="10"/>
  <c r="U80" i="10"/>
  <c r="T80" i="10"/>
  <c r="S80" i="10"/>
  <c r="R80" i="10"/>
  <c r="Q80" i="10"/>
  <c r="Q14" i="10" s="1"/>
  <c r="Z79" i="10"/>
  <c r="Z14" i="10" s="1"/>
  <c r="Y79" i="10"/>
  <c r="X79" i="10"/>
  <c r="W79" i="10"/>
  <c r="V79" i="10"/>
  <c r="U79" i="10"/>
  <c r="T79" i="10"/>
  <c r="S79" i="10"/>
  <c r="R79" i="10"/>
  <c r="R14" i="10" s="1"/>
  <c r="Q79" i="10"/>
  <c r="Z78" i="10"/>
  <c r="Y78" i="10"/>
  <c r="X78" i="10"/>
  <c r="W78" i="10"/>
  <c r="V78" i="10"/>
  <c r="U78" i="10"/>
  <c r="U14" i="10" s="1"/>
  <c r="T78" i="10"/>
  <c r="S78" i="10"/>
  <c r="R78" i="10"/>
  <c r="Q78" i="10"/>
  <c r="Z77" i="10"/>
  <c r="Y77" i="10"/>
  <c r="X77" i="10"/>
  <c r="W77" i="10"/>
  <c r="W14" i="10" s="1"/>
  <c r="V77" i="10"/>
  <c r="V14" i="10" s="1"/>
  <c r="U77" i="10"/>
  <c r="T77" i="10"/>
  <c r="S77" i="10"/>
  <c r="R77" i="10"/>
  <c r="Q77" i="10"/>
  <c r="Z62" i="10"/>
  <c r="Y62" i="10"/>
  <c r="X62" i="10"/>
  <c r="W62" i="10"/>
  <c r="V62" i="10"/>
  <c r="U62" i="10"/>
  <c r="T62" i="10"/>
  <c r="S62" i="10"/>
  <c r="R62" i="10"/>
  <c r="Q62" i="10"/>
  <c r="AA62" i="10" s="1"/>
  <c r="Z61" i="10"/>
  <c r="Y61" i="10"/>
  <c r="X61" i="10"/>
  <c r="W61" i="10"/>
  <c r="V61" i="10"/>
  <c r="U61" i="10"/>
  <c r="T61" i="10"/>
  <c r="S61" i="10"/>
  <c r="R61" i="10"/>
  <c r="Q61" i="10"/>
  <c r="Z60" i="10"/>
  <c r="Y60" i="10"/>
  <c r="X60" i="10"/>
  <c r="W60" i="10"/>
  <c r="V60" i="10"/>
  <c r="U60" i="10"/>
  <c r="U13" i="10" s="1"/>
  <c r="AA13" i="10" s="1"/>
  <c r="T60" i="10"/>
  <c r="T13" i="10" s="1"/>
  <c r="S60" i="10"/>
  <c r="R60" i="10"/>
  <c r="Q60" i="10"/>
  <c r="Z59" i="10"/>
  <c r="Y59" i="10"/>
  <c r="X59" i="10"/>
  <c r="W59" i="10"/>
  <c r="W13" i="10" s="1"/>
  <c r="V59" i="10"/>
  <c r="U59" i="10"/>
  <c r="T59" i="10"/>
  <c r="S59" i="10"/>
  <c r="R59" i="10"/>
  <c r="Q59" i="10"/>
  <c r="Z58" i="10"/>
  <c r="Y58" i="10"/>
  <c r="Y13" i="10" s="1"/>
  <c r="X58" i="10"/>
  <c r="X13" i="10" s="1"/>
  <c r="W58" i="10"/>
  <c r="V58" i="10"/>
  <c r="U58" i="10"/>
  <c r="T58" i="10"/>
  <c r="S58" i="10"/>
  <c r="R58" i="10"/>
  <c r="Q58" i="10"/>
  <c r="Q13" i="10" s="1"/>
  <c r="Z57" i="10"/>
  <c r="Z13" i="10" s="1"/>
  <c r="Y57" i="10"/>
  <c r="X57" i="10"/>
  <c r="W57" i="10"/>
  <c r="V57" i="10"/>
  <c r="U57" i="10"/>
  <c r="T57" i="10"/>
  <c r="S57" i="10"/>
  <c r="S13" i="10" s="1"/>
  <c r="R57" i="10"/>
  <c r="R13" i="10" s="1"/>
  <c r="Q57" i="10"/>
  <c r="Z56" i="10"/>
  <c r="Y56" i="10"/>
  <c r="X56" i="10"/>
  <c r="W56" i="10"/>
  <c r="V56" i="10"/>
  <c r="U56" i="10"/>
  <c r="U12" i="10" s="1"/>
  <c r="T56" i="10"/>
  <c r="T12" i="10" s="1"/>
  <c r="S56" i="10"/>
  <c r="R56" i="10"/>
  <c r="Q56" i="10"/>
  <c r="Z55" i="10"/>
  <c r="Y55" i="10"/>
  <c r="X55" i="10"/>
  <c r="W55" i="10"/>
  <c r="W12" i="10" s="1"/>
  <c r="AA12" i="10" s="1"/>
  <c r="V55" i="10"/>
  <c r="V12" i="10" s="1"/>
  <c r="U55" i="10"/>
  <c r="T55" i="10"/>
  <c r="S55" i="10"/>
  <c r="R55" i="10"/>
  <c r="Q55" i="10"/>
  <c r="Z54" i="10"/>
  <c r="Y54" i="10"/>
  <c r="Y12" i="10" s="1"/>
  <c r="X54" i="10"/>
  <c r="W54" i="10"/>
  <c r="V54" i="10"/>
  <c r="U54" i="10"/>
  <c r="T54" i="10"/>
  <c r="S54" i="10"/>
  <c r="R54" i="10"/>
  <c r="Q54" i="10"/>
  <c r="Q12" i="10" s="1"/>
  <c r="Z53" i="10"/>
  <c r="Y53" i="10"/>
  <c r="X53" i="10"/>
  <c r="W53" i="10"/>
  <c r="V53" i="10"/>
  <c r="U53" i="10"/>
  <c r="T53" i="10"/>
  <c r="S53" i="10"/>
  <c r="S11" i="10" s="1"/>
  <c r="R53" i="10"/>
  <c r="Q53" i="10"/>
  <c r="Z52" i="10"/>
  <c r="Y52" i="10"/>
  <c r="X52" i="10"/>
  <c r="W52" i="10"/>
  <c r="V52" i="10"/>
  <c r="U52" i="10"/>
  <c r="U11" i="10" s="1"/>
  <c r="T52" i="10"/>
  <c r="T11" i="10" s="1"/>
  <c r="S52" i="10"/>
  <c r="R52" i="10"/>
  <c r="Q52" i="10"/>
  <c r="Z51" i="10"/>
  <c r="Y51" i="10"/>
  <c r="X51" i="10"/>
  <c r="W51" i="10"/>
  <c r="V51" i="10"/>
  <c r="U51" i="10"/>
  <c r="T51" i="10"/>
  <c r="S51" i="10"/>
  <c r="R51" i="10"/>
  <c r="Q51" i="10"/>
  <c r="Z50" i="10"/>
  <c r="Y50" i="10"/>
  <c r="X50" i="10"/>
  <c r="W50" i="10"/>
  <c r="V50" i="10"/>
  <c r="U50" i="10"/>
  <c r="T50" i="10"/>
  <c r="S50" i="10"/>
  <c r="R50" i="10"/>
  <c r="Q50" i="10"/>
  <c r="Z49" i="10"/>
  <c r="Y49" i="10"/>
  <c r="X49" i="10"/>
  <c r="W49" i="10"/>
  <c r="V49" i="10"/>
  <c r="U49" i="10"/>
  <c r="T49" i="10"/>
  <c r="S49" i="10"/>
  <c r="R49" i="10"/>
  <c r="Q49" i="10"/>
  <c r="Z48" i="10"/>
  <c r="Y48" i="10"/>
  <c r="X48" i="10"/>
  <c r="W48" i="10"/>
  <c r="V48" i="10"/>
  <c r="U48" i="10"/>
  <c r="AA48" i="10" s="1"/>
  <c r="T48" i="10"/>
  <c r="S48" i="10"/>
  <c r="R48" i="10"/>
  <c r="Q48" i="10"/>
  <c r="Z47" i="10"/>
  <c r="Y47" i="10"/>
  <c r="X47" i="10"/>
  <c r="W47" i="10"/>
  <c r="W10" i="10" s="1"/>
  <c r="V47" i="10"/>
  <c r="V10" i="10" s="1"/>
  <c r="U47" i="10"/>
  <c r="T47" i="10"/>
  <c r="S47" i="10"/>
  <c r="R47" i="10"/>
  <c r="Q47" i="10"/>
  <c r="Z46" i="10"/>
  <c r="Y46" i="10"/>
  <c r="Y10" i="10" s="1"/>
  <c r="X46" i="10"/>
  <c r="X10" i="10" s="1"/>
  <c r="W46" i="10"/>
  <c r="V46" i="10"/>
  <c r="U46" i="10"/>
  <c r="T46" i="10"/>
  <c r="S46" i="10"/>
  <c r="R46" i="10"/>
  <c r="Q46" i="10"/>
  <c r="Q10" i="10" s="1"/>
  <c r="Z45" i="10"/>
  <c r="Z10" i="10" s="1"/>
  <c r="Y45" i="10"/>
  <c r="X45" i="10"/>
  <c r="W45" i="10"/>
  <c r="V45" i="10"/>
  <c r="U45" i="10"/>
  <c r="T45" i="10"/>
  <c r="S45" i="10"/>
  <c r="R45" i="10"/>
  <c r="R10" i="10" s="1"/>
  <c r="Q45" i="10"/>
  <c r="Z44" i="10"/>
  <c r="Y44" i="10"/>
  <c r="X44" i="10"/>
  <c r="W44" i="10"/>
  <c r="V44" i="10"/>
  <c r="U44" i="10"/>
  <c r="U10" i="10" s="1"/>
  <c r="T44" i="10"/>
  <c r="S44" i="10"/>
  <c r="R44" i="10"/>
  <c r="Q44" i="10"/>
  <c r="AE44" i="10"/>
  <c r="AF44" i="10"/>
  <c r="AG44" i="10"/>
  <c r="AH44" i="10"/>
  <c r="AI44" i="10"/>
  <c r="AJ44" i="10"/>
  <c r="AK44" i="10"/>
  <c r="AL44" i="10"/>
  <c r="AE45" i="10"/>
  <c r="AF45" i="10"/>
  <c r="AG45" i="10"/>
  <c r="AH45" i="10"/>
  <c r="AI45" i="10"/>
  <c r="AJ45" i="10"/>
  <c r="AK45" i="10"/>
  <c r="AL45" i="10"/>
  <c r="AE46" i="10"/>
  <c r="AF46" i="10"/>
  <c r="AG46" i="10"/>
  <c r="AH46" i="10"/>
  <c r="AI46" i="10"/>
  <c r="AJ46" i="10"/>
  <c r="AK46" i="10"/>
  <c r="AL46" i="10"/>
  <c r="AE47" i="10"/>
  <c r="AF47" i="10"/>
  <c r="AG47" i="10"/>
  <c r="AH47" i="10"/>
  <c r="AI47" i="10"/>
  <c r="AJ47" i="10"/>
  <c r="AK47" i="10"/>
  <c r="AL47" i="10"/>
  <c r="AE48" i="10"/>
  <c r="AF48" i="10"/>
  <c r="AG48" i="10"/>
  <c r="AH48" i="10"/>
  <c r="AI48" i="10"/>
  <c r="AJ48" i="10"/>
  <c r="AK48" i="10"/>
  <c r="AL48" i="10"/>
  <c r="AE49" i="10"/>
  <c r="AF49" i="10"/>
  <c r="AG49" i="10"/>
  <c r="AH49" i="10"/>
  <c r="AI49" i="10"/>
  <c r="AJ49" i="10"/>
  <c r="AK49" i="10"/>
  <c r="AL49" i="10"/>
  <c r="AE50" i="10"/>
  <c r="AF50" i="10"/>
  <c r="AG50" i="10"/>
  <c r="AH50" i="10"/>
  <c r="AI50" i="10"/>
  <c r="AJ50" i="10"/>
  <c r="AK50" i="10"/>
  <c r="AL50" i="10"/>
  <c r="AE51" i="10"/>
  <c r="AF51" i="10"/>
  <c r="AG51" i="10"/>
  <c r="AH51" i="10"/>
  <c r="AI51" i="10"/>
  <c r="AJ51" i="10"/>
  <c r="AK51" i="10"/>
  <c r="AL51" i="10"/>
  <c r="AE52" i="10"/>
  <c r="AF52" i="10"/>
  <c r="AG52" i="10"/>
  <c r="AH52" i="10"/>
  <c r="AI52" i="10"/>
  <c r="AJ52" i="10"/>
  <c r="AK52" i="10"/>
  <c r="AL52" i="10"/>
  <c r="AE53" i="10"/>
  <c r="AF53" i="10"/>
  <c r="AG53" i="10"/>
  <c r="AH53" i="10"/>
  <c r="AI53" i="10"/>
  <c r="AJ53" i="10"/>
  <c r="AK53" i="10"/>
  <c r="AL53" i="10"/>
  <c r="AE54" i="10"/>
  <c r="AF54" i="10"/>
  <c r="AG54" i="10"/>
  <c r="AH54" i="10"/>
  <c r="AI54" i="10"/>
  <c r="AJ54" i="10"/>
  <c r="AK54" i="10"/>
  <c r="AL54" i="10"/>
  <c r="AE55" i="10"/>
  <c r="AF55" i="10"/>
  <c r="AG55" i="10"/>
  <c r="AH55" i="10"/>
  <c r="AI55" i="10"/>
  <c r="AJ55" i="10"/>
  <c r="AK55" i="10"/>
  <c r="AL55" i="10"/>
  <c r="AE56" i="10"/>
  <c r="AF56" i="10"/>
  <c r="AG56" i="10"/>
  <c r="AH56" i="10"/>
  <c r="AI56" i="10"/>
  <c r="AJ56" i="10"/>
  <c r="AK56" i="10"/>
  <c r="AL56" i="10"/>
  <c r="AE57" i="10"/>
  <c r="AF57" i="10"/>
  <c r="AG57" i="10"/>
  <c r="AH57" i="10"/>
  <c r="AI57" i="10"/>
  <c r="AJ57" i="10"/>
  <c r="AK57" i="10"/>
  <c r="AL57" i="10"/>
  <c r="AE58" i="10"/>
  <c r="AF58" i="10"/>
  <c r="AG58" i="10"/>
  <c r="AH58" i="10"/>
  <c r="AI58" i="10"/>
  <c r="AJ58" i="10"/>
  <c r="AK58" i="10"/>
  <c r="AL58" i="10"/>
  <c r="AE59" i="10"/>
  <c r="AF59" i="10"/>
  <c r="AG59" i="10"/>
  <c r="AH59" i="10"/>
  <c r="AI59" i="10"/>
  <c r="AJ59" i="10"/>
  <c r="AK59" i="10"/>
  <c r="AL59" i="10"/>
  <c r="AE60" i="10"/>
  <c r="AF60" i="10"/>
  <c r="AG60" i="10"/>
  <c r="AH60" i="10"/>
  <c r="AI60" i="10"/>
  <c r="AJ60" i="10"/>
  <c r="AK60" i="10"/>
  <c r="AL60" i="10"/>
  <c r="AE61" i="10"/>
  <c r="AF61" i="10"/>
  <c r="AG61" i="10"/>
  <c r="AH61" i="10"/>
  <c r="AI61" i="10"/>
  <c r="AJ61" i="10"/>
  <c r="AK61" i="10"/>
  <c r="AL61" i="10"/>
  <c r="AE62" i="10"/>
  <c r="AF62" i="10"/>
  <c r="AG62" i="10"/>
  <c r="AH62" i="10"/>
  <c r="AI62" i="10"/>
  <c r="AJ62" i="10"/>
  <c r="AK62" i="10"/>
  <c r="AL62" i="10"/>
  <c r="AM47" i="10"/>
  <c r="AM48" i="10"/>
  <c r="AM49" i="10"/>
  <c r="AM50" i="10"/>
  <c r="AM10" i="10" s="1"/>
  <c r="AM51" i="10"/>
  <c r="AM52" i="10"/>
  <c r="AM53" i="10"/>
  <c r="AM54" i="10"/>
  <c r="AM55" i="10"/>
  <c r="AM56" i="10"/>
  <c r="AM57" i="10"/>
  <c r="AM58" i="10"/>
  <c r="AM13" i="10" s="1"/>
  <c r="AM59" i="10"/>
  <c r="AM60" i="10"/>
  <c r="AM61" i="10"/>
  <c r="AM62" i="10"/>
  <c r="AM46" i="10"/>
  <c r="AM45" i="10"/>
  <c r="AM44" i="10"/>
  <c r="AN199" i="10"/>
  <c r="AN28" i="10" s="1"/>
  <c r="AO199" i="10"/>
  <c r="AN200" i="10"/>
  <c r="AO200" i="10"/>
  <c r="AN201" i="10"/>
  <c r="AO201" i="10"/>
  <c r="AN202" i="10"/>
  <c r="AO202" i="10"/>
  <c r="AN203" i="10"/>
  <c r="AN29" i="10" s="1"/>
  <c r="AO203" i="10"/>
  <c r="AO29" i="10" s="1"/>
  <c r="AN204" i="10"/>
  <c r="AO204" i="10"/>
  <c r="AN205" i="10"/>
  <c r="AO205" i="10"/>
  <c r="AN206" i="10"/>
  <c r="AO206" i="10"/>
  <c r="AN207" i="10"/>
  <c r="AO207" i="10"/>
  <c r="AN208" i="10"/>
  <c r="AO208" i="10"/>
  <c r="AN209" i="10"/>
  <c r="AO209" i="10"/>
  <c r="AN210" i="10"/>
  <c r="AO210" i="10"/>
  <c r="AN211" i="10"/>
  <c r="AO211" i="10"/>
  <c r="AN212" i="10"/>
  <c r="AO212" i="10"/>
  <c r="AN213" i="10"/>
  <c r="AO213" i="10"/>
  <c r="AN214" i="10"/>
  <c r="AO214" i="10"/>
  <c r="AN215" i="10"/>
  <c r="AO215" i="10"/>
  <c r="AN216" i="10"/>
  <c r="AO216" i="10"/>
  <c r="AN217" i="10"/>
  <c r="AO217" i="10"/>
  <c r="AN218" i="10"/>
  <c r="AO218" i="10"/>
  <c r="AN219" i="10"/>
  <c r="AO219" i="10"/>
  <c r="AN168" i="10"/>
  <c r="AO168" i="10"/>
  <c r="AN169" i="10"/>
  <c r="AO169" i="10"/>
  <c r="AN170" i="10"/>
  <c r="AO170" i="10"/>
  <c r="AN171" i="10"/>
  <c r="AO171" i="10"/>
  <c r="AN172" i="10"/>
  <c r="AO172" i="10"/>
  <c r="AN173" i="10"/>
  <c r="AO173" i="10"/>
  <c r="AN174" i="10"/>
  <c r="AO174" i="10"/>
  <c r="AN175" i="10"/>
  <c r="AN26" i="10" s="1"/>
  <c r="AO175" i="10"/>
  <c r="AO26" i="10" s="1"/>
  <c r="AN176" i="10"/>
  <c r="AO176" i="10"/>
  <c r="AN177" i="10"/>
  <c r="AO177" i="10"/>
  <c r="AN178" i="10"/>
  <c r="AO178" i="10"/>
  <c r="AN179" i="10"/>
  <c r="AN27" i="10" s="1"/>
  <c r="AO179" i="10"/>
  <c r="AN180" i="10"/>
  <c r="AO180" i="10"/>
  <c r="AN181" i="10"/>
  <c r="AO181" i="10"/>
  <c r="AN182" i="10"/>
  <c r="AO182" i="10"/>
  <c r="AN183" i="10"/>
  <c r="AO183" i="10"/>
  <c r="AN184" i="10"/>
  <c r="AO184" i="10"/>
  <c r="AN185" i="10"/>
  <c r="AO185" i="10"/>
  <c r="AN134" i="10"/>
  <c r="AO134" i="10"/>
  <c r="AN135" i="10"/>
  <c r="AN21" i="10" s="1"/>
  <c r="AO135" i="10"/>
  <c r="AO21" i="10" s="1"/>
  <c r="AN136" i="10"/>
  <c r="AO136" i="10"/>
  <c r="AN137" i="10"/>
  <c r="AO137" i="10"/>
  <c r="AN138" i="10"/>
  <c r="AO138" i="10"/>
  <c r="AN139" i="10"/>
  <c r="AO139" i="10"/>
  <c r="AO22" i="10" s="1"/>
  <c r="AN140" i="10"/>
  <c r="AO140" i="10"/>
  <c r="AN141" i="10"/>
  <c r="AO141" i="10"/>
  <c r="AN142" i="10"/>
  <c r="AO142" i="10"/>
  <c r="AN143" i="10"/>
  <c r="AO143" i="10"/>
  <c r="AN144" i="10"/>
  <c r="AO144" i="10"/>
  <c r="AN145" i="10"/>
  <c r="AO145" i="10"/>
  <c r="AN146" i="10"/>
  <c r="AO146" i="10"/>
  <c r="AN147" i="10"/>
  <c r="AO147" i="10"/>
  <c r="AN148" i="10"/>
  <c r="AO148" i="10"/>
  <c r="AN149" i="10"/>
  <c r="AO149" i="10"/>
  <c r="AN150" i="10"/>
  <c r="AO150" i="10"/>
  <c r="AN151" i="10"/>
  <c r="AN24" i="10" s="1"/>
  <c r="AO151" i="10"/>
  <c r="AO24" i="10" s="1"/>
  <c r="AN152" i="10"/>
  <c r="AO152" i="10"/>
  <c r="AN153" i="10"/>
  <c r="AO153" i="10"/>
  <c r="AN154" i="10"/>
  <c r="AO154" i="10"/>
  <c r="AN98" i="10"/>
  <c r="AN16" i="10" s="1"/>
  <c r="AO98" i="10"/>
  <c r="AO16" i="10" s="1"/>
  <c r="AN99" i="10"/>
  <c r="AO99" i="10"/>
  <c r="AN100" i="10"/>
  <c r="AO100" i="10"/>
  <c r="AN101" i="10"/>
  <c r="AO101" i="10"/>
  <c r="AN102" i="10"/>
  <c r="AO102" i="10"/>
  <c r="AN103" i="10"/>
  <c r="AO103" i="10"/>
  <c r="AN104" i="10"/>
  <c r="AO104" i="10"/>
  <c r="AN105" i="10"/>
  <c r="AO105" i="10"/>
  <c r="AN106" i="10"/>
  <c r="AO106" i="10"/>
  <c r="AN107" i="10"/>
  <c r="AO107" i="10"/>
  <c r="AN108" i="10"/>
  <c r="AO108" i="10"/>
  <c r="AN109" i="10"/>
  <c r="AO109" i="10"/>
  <c r="AN110" i="10"/>
  <c r="AN18" i="10" s="1"/>
  <c r="AO110" i="10"/>
  <c r="AO18" i="10" s="1"/>
  <c r="AN111" i="10"/>
  <c r="AO111" i="10"/>
  <c r="AN112" i="10"/>
  <c r="AO112" i="10"/>
  <c r="AN113" i="10"/>
  <c r="AO113" i="10"/>
  <c r="AN114" i="10"/>
  <c r="AN19" i="10" s="1"/>
  <c r="AO114" i="10"/>
  <c r="AO19" i="10" s="1"/>
  <c r="AN115" i="10"/>
  <c r="AO115" i="10"/>
  <c r="AN116" i="10"/>
  <c r="AO116" i="10"/>
  <c r="AN117" i="10"/>
  <c r="AO117" i="10"/>
  <c r="AN118" i="10"/>
  <c r="AO118" i="10"/>
  <c r="AN119" i="10"/>
  <c r="AO119" i="10"/>
  <c r="AN120" i="10"/>
  <c r="AO120" i="10"/>
  <c r="AP77" i="10"/>
  <c r="AP78" i="10"/>
  <c r="AP79" i="10"/>
  <c r="AP14" i="10" s="1"/>
  <c r="AP80" i="10"/>
  <c r="AP81" i="10"/>
  <c r="AP82" i="10"/>
  <c r="AP83" i="10"/>
  <c r="AP84" i="10"/>
  <c r="AP85" i="10"/>
  <c r="AO77" i="10"/>
  <c r="AO78" i="10"/>
  <c r="AO14" i="10" s="1"/>
  <c r="AO79" i="10"/>
  <c r="AO80" i="10"/>
  <c r="AO81" i="10"/>
  <c r="AO82" i="10"/>
  <c r="AO83" i="10"/>
  <c r="AO84" i="10"/>
  <c r="AO85" i="10"/>
  <c r="AN78" i="10"/>
  <c r="AN79" i="10"/>
  <c r="AN80" i="10"/>
  <c r="AN81" i="10"/>
  <c r="AN82" i="10"/>
  <c r="AN83" i="10"/>
  <c r="AN84" i="10"/>
  <c r="AN85" i="10"/>
  <c r="AN77" i="10"/>
  <c r="AN14" i="10" s="1"/>
  <c r="AO44" i="10"/>
  <c r="AP44" i="10"/>
  <c r="AQ44" i="10"/>
  <c r="AR44" i="10"/>
  <c r="AO45" i="10"/>
  <c r="AP45" i="10"/>
  <c r="AQ45" i="10"/>
  <c r="AR45" i="10"/>
  <c r="AO46" i="10"/>
  <c r="AP46" i="10"/>
  <c r="AQ46" i="10"/>
  <c r="AR46" i="10"/>
  <c r="AO47" i="10"/>
  <c r="AP47" i="10"/>
  <c r="AQ47" i="10"/>
  <c r="AR47" i="10"/>
  <c r="AO48" i="10"/>
  <c r="AP48" i="10"/>
  <c r="AQ48" i="10"/>
  <c r="AR48" i="10"/>
  <c r="AO49" i="10"/>
  <c r="AP49" i="10"/>
  <c r="AQ49" i="10"/>
  <c r="AR49" i="10"/>
  <c r="AO50" i="10"/>
  <c r="AP50" i="10"/>
  <c r="AQ50" i="10"/>
  <c r="AR50" i="10"/>
  <c r="AO51" i="10"/>
  <c r="AP51" i="10"/>
  <c r="AQ51" i="10"/>
  <c r="AR51" i="10"/>
  <c r="AO52" i="10"/>
  <c r="AO11" i="10" s="1"/>
  <c r="AP52" i="10"/>
  <c r="AQ52" i="10"/>
  <c r="AR52" i="10"/>
  <c r="AO53" i="10"/>
  <c r="AP53" i="10"/>
  <c r="AQ53" i="10"/>
  <c r="AR53" i="10"/>
  <c r="AO54" i="10"/>
  <c r="AP54" i="10"/>
  <c r="AQ54" i="10"/>
  <c r="AR54" i="10"/>
  <c r="AO55" i="10"/>
  <c r="AP55" i="10"/>
  <c r="AQ55" i="10"/>
  <c r="AR55" i="10"/>
  <c r="AR12" i="10" s="1"/>
  <c r="AO56" i="10"/>
  <c r="AP56" i="10"/>
  <c r="AQ56" i="10"/>
  <c r="AR56" i="10"/>
  <c r="AO57" i="10"/>
  <c r="AP57" i="10"/>
  <c r="AQ57" i="10"/>
  <c r="AR57" i="10"/>
  <c r="AR13" i="10" s="1"/>
  <c r="AO58" i="10"/>
  <c r="AO13" i="10" s="1"/>
  <c r="AP58" i="10"/>
  <c r="AQ58" i="10"/>
  <c r="AR58" i="10"/>
  <c r="AO59" i="10"/>
  <c r="AP59" i="10"/>
  <c r="AQ59" i="10"/>
  <c r="AR59" i="10"/>
  <c r="AO60" i="10"/>
  <c r="AP60" i="10"/>
  <c r="AQ60" i="10"/>
  <c r="AR60" i="10"/>
  <c r="AO61" i="10"/>
  <c r="AP61" i="10"/>
  <c r="AQ61" i="10"/>
  <c r="AR61" i="10"/>
  <c r="AO62" i="10"/>
  <c r="AP62" i="10"/>
  <c r="AQ62" i="10"/>
  <c r="AR62" i="10"/>
  <c r="AN45" i="10"/>
  <c r="AN46" i="10"/>
  <c r="AN47" i="10"/>
  <c r="AN48" i="10"/>
  <c r="AN42" i="10" s="1"/>
  <c r="AN49" i="10"/>
  <c r="AN50" i="10"/>
  <c r="AN51" i="10"/>
  <c r="AN52" i="10"/>
  <c r="AN53" i="10"/>
  <c r="AN54" i="10"/>
  <c r="AN55" i="10"/>
  <c r="AN56" i="10"/>
  <c r="AN57" i="10"/>
  <c r="AN13" i="10" s="1"/>
  <c r="AN58" i="10"/>
  <c r="AN59" i="10"/>
  <c r="AN60" i="10"/>
  <c r="AN61" i="10"/>
  <c r="AN62" i="10"/>
  <c r="AN44" i="10"/>
  <c r="AN10" i="10"/>
  <c r="AN11" i="10"/>
  <c r="AN15" i="10"/>
  <c r="D134" i="10"/>
  <c r="E134" i="10"/>
  <c r="F134" i="10"/>
  <c r="G134" i="10"/>
  <c r="H134" i="10"/>
  <c r="I134" i="10"/>
  <c r="J134" i="10"/>
  <c r="K134" i="10"/>
  <c r="L134" i="10"/>
  <c r="D135" i="10"/>
  <c r="E135" i="10"/>
  <c r="E21" i="10" s="1"/>
  <c r="F135" i="10"/>
  <c r="G135" i="10"/>
  <c r="H135" i="10"/>
  <c r="I135" i="10"/>
  <c r="J135" i="10"/>
  <c r="K135" i="10"/>
  <c r="L135" i="10"/>
  <c r="D136" i="10"/>
  <c r="E136" i="10"/>
  <c r="F136" i="10"/>
  <c r="G136" i="10"/>
  <c r="H136" i="10"/>
  <c r="I136" i="10"/>
  <c r="J136" i="10"/>
  <c r="K136" i="10"/>
  <c r="L136" i="10"/>
  <c r="D137" i="10"/>
  <c r="E137" i="10"/>
  <c r="F137" i="10"/>
  <c r="G137" i="10"/>
  <c r="H137" i="10"/>
  <c r="I137" i="10"/>
  <c r="J137" i="10"/>
  <c r="K137" i="10"/>
  <c r="L137" i="10"/>
  <c r="D138" i="10"/>
  <c r="E138" i="10"/>
  <c r="F138" i="10"/>
  <c r="G138" i="10"/>
  <c r="H138" i="10"/>
  <c r="I138" i="10"/>
  <c r="J138" i="10"/>
  <c r="K138" i="10"/>
  <c r="L138" i="10"/>
  <c r="D139" i="10"/>
  <c r="E139" i="10"/>
  <c r="F139" i="10"/>
  <c r="G139" i="10"/>
  <c r="H139" i="10"/>
  <c r="I139" i="10"/>
  <c r="J139" i="10"/>
  <c r="K139" i="10"/>
  <c r="L139" i="10"/>
  <c r="D140" i="10"/>
  <c r="E140" i="10"/>
  <c r="F140" i="10"/>
  <c r="G140" i="10"/>
  <c r="H140" i="10"/>
  <c r="H22" i="10" s="1"/>
  <c r="I140" i="10"/>
  <c r="J140" i="10"/>
  <c r="K140" i="10"/>
  <c r="L140" i="10"/>
  <c r="D141" i="10"/>
  <c r="E141" i="10"/>
  <c r="F141" i="10"/>
  <c r="G141" i="10"/>
  <c r="H141" i="10"/>
  <c r="I141" i="10"/>
  <c r="J141" i="10"/>
  <c r="K141" i="10"/>
  <c r="L141" i="10"/>
  <c r="D142" i="10"/>
  <c r="E142" i="10"/>
  <c r="F142" i="10"/>
  <c r="G142" i="10"/>
  <c r="H142" i="10"/>
  <c r="I142" i="10"/>
  <c r="J142" i="10"/>
  <c r="K142" i="10"/>
  <c r="L142" i="10"/>
  <c r="D143" i="10"/>
  <c r="E143" i="10"/>
  <c r="F143" i="10"/>
  <c r="G143" i="10"/>
  <c r="H143" i="10"/>
  <c r="I143" i="10"/>
  <c r="J143" i="10"/>
  <c r="K143" i="10"/>
  <c r="L143" i="10"/>
  <c r="D144" i="10"/>
  <c r="E144" i="10"/>
  <c r="F144" i="10"/>
  <c r="G144" i="10"/>
  <c r="H144" i="10"/>
  <c r="I144" i="10"/>
  <c r="J144" i="10"/>
  <c r="K144" i="10"/>
  <c r="L144" i="10"/>
  <c r="D145" i="10"/>
  <c r="E145" i="10"/>
  <c r="F145" i="10"/>
  <c r="G145" i="10"/>
  <c r="H145" i="10"/>
  <c r="I145" i="10"/>
  <c r="J145" i="10"/>
  <c r="K145" i="10"/>
  <c r="K23" i="10" s="1"/>
  <c r="L145" i="10"/>
  <c r="D146" i="10"/>
  <c r="E146" i="10"/>
  <c r="F146" i="10"/>
  <c r="G146" i="10"/>
  <c r="H146" i="10"/>
  <c r="I146" i="10"/>
  <c r="J146" i="10"/>
  <c r="K146" i="10"/>
  <c r="L146" i="10"/>
  <c r="D147" i="10"/>
  <c r="E147" i="10"/>
  <c r="F147" i="10"/>
  <c r="G147" i="10"/>
  <c r="H147" i="10"/>
  <c r="I147" i="10"/>
  <c r="J147" i="10"/>
  <c r="K147" i="10"/>
  <c r="L147" i="10"/>
  <c r="D148" i="10"/>
  <c r="E148" i="10"/>
  <c r="F148" i="10"/>
  <c r="G148" i="10"/>
  <c r="H148" i="10"/>
  <c r="I148" i="10"/>
  <c r="J148" i="10"/>
  <c r="K148" i="10"/>
  <c r="L148" i="10"/>
  <c r="D149" i="10"/>
  <c r="E149" i="10"/>
  <c r="F149" i="10"/>
  <c r="G149" i="10"/>
  <c r="H149" i="10"/>
  <c r="I149" i="10"/>
  <c r="J149" i="10"/>
  <c r="K149" i="10"/>
  <c r="L149" i="10"/>
  <c r="D150" i="10"/>
  <c r="E150" i="10"/>
  <c r="F150" i="10"/>
  <c r="F24" i="10" s="1"/>
  <c r="G150" i="10"/>
  <c r="H150" i="10"/>
  <c r="I150" i="10"/>
  <c r="J150" i="10"/>
  <c r="K150" i="10"/>
  <c r="L150" i="10"/>
  <c r="D151" i="10"/>
  <c r="E151" i="10"/>
  <c r="F151" i="10"/>
  <c r="G151" i="10"/>
  <c r="H151" i="10"/>
  <c r="I151" i="10"/>
  <c r="J151" i="10"/>
  <c r="K151" i="10"/>
  <c r="L151" i="10"/>
  <c r="D152" i="10"/>
  <c r="E152" i="10"/>
  <c r="F152" i="10"/>
  <c r="G152" i="10"/>
  <c r="H152" i="10"/>
  <c r="I152" i="10"/>
  <c r="J152" i="10"/>
  <c r="K152" i="10"/>
  <c r="L152" i="10"/>
  <c r="D153" i="10"/>
  <c r="E153" i="10"/>
  <c r="F153" i="10"/>
  <c r="G153" i="10"/>
  <c r="H153" i="10"/>
  <c r="I153" i="10"/>
  <c r="J153" i="10"/>
  <c r="K153" i="10"/>
  <c r="L153" i="10"/>
  <c r="D154" i="10"/>
  <c r="E154" i="10"/>
  <c r="F154" i="10"/>
  <c r="G154" i="10"/>
  <c r="H154" i="10"/>
  <c r="I154" i="10"/>
  <c r="J154" i="10"/>
  <c r="J24" i="10" s="1"/>
  <c r="K154" i="10"/>
  <c r="L154" i="10"/>
  <c r="C146" i="10"/>
  <c r="C147" i="10"/>
  <c r="C148" i="10"/>
  <c r="C149" i="10"/>
  <c r="C150" i="10"/>
  <c r="C151" i="10"/>
  <c r="C152" i="10"/>
  <c r="C153" i="10"/>
  <c r="C154" i="10"/>
  <c r="C135" i="10"/>
  <c r="C136" i="10"/>
  <c r="C137" i="10"/>
  <c r="C138" i="10"/>
  <c r="C139" i="10"/>
  <c r="C140" i="10"/>
  <c r="C141" i="10"/>
  <c r="C142" i="10"/>
  <c r="C143" i="10"/>
  <c r="C144" i="10"/>
  <c r="C145" i="10"/>
  <c r="C134" i="10"/>
  <c r="AR168" i="10"/>
  <c r="AR25" i="10" s="1"/>
  <c r="AR169" i="10"/>
  <c r="AR170" i="10"/>
  <c r="AR171" i="10"/>
  <c r="AR172" i="10"/>
  <c r="AR173" i="10"/>
  <c r="AR174" i="10"/>
  <c r="AR175" i="10"/>
  <c r="AR176" i="10"/>
  <c r="AR177" i="10"/>
  <c r="AR178" i="10"/>
  <c r="AR179" i="10"/>
  <c r="AR180" i="10"/>
  <c r="AR181" i="10"/>
  <c r="AR182" i="10"/>
  <c r="AR183" i="10"/>
  <c r="AR184" i="10"/>
  <c r="AR27" i="10" s="1"/>
  <c r="AR185" i="10"/>
  <c r="AQ168" i="10"/>
  <c r="AQ169" i="10"/>
  <c r="AQ170" i="10"/>
  <c r="AQ171" i="10"/>
  <c r="AQ172" i="10"/>
  <c r="AQ173" i="10"/>
  <c r="AQ174" i="10"/>
  <c r="AQ175" i="10"/>
  <c r="AQ176" i="10"/>
  <c r="AQ177" i="10"/>
  <c r="AQ178" i="10"/>
  <c r="AQ179" i="10"/>
  <c r="AQ180" i="10"/>
  <c r="AQ181" i="10"/>
  <c r="AQ182" i="10"/>
  <c r="AQ27" i="10" s="1"/>
  <c r="AQ183" i="10"/>
  <c r="AQ184" i="10"/>
  <c r="AQ185" i="10"/>
  <c r="AP169" i="10"/>
  <c r="AP170" i="10"/>
  <c r="AP171" i="10"/>
  <c r="AP172" i="10"/>
  <c r="AP173" i="10"/>
  <c r="AP174" i="10"/>
  <c r="AP175" i="10"/>
  <c r="AP176" i="10"/>
  <c r="AP177" i="10"/>
  <c r="AP178" i="10"/>
  <c r="AP179" i="10"/>
  <c r="AP180" i="10"/>
  <c r="AP181" i="10"/>
  <c r="AP27" i="10" s="1"/>
  <c r="AP182" i="10"/>
  <c r="AP183" i="10"/>
  <c r="AP184" i="10"/>
  <c r="AP185" i="10"/>
  <c r="AP168" i="10"/>
  <c r="AM185" i="10"/>
  <c r="AM184" i="10"/>
  <c r="AM183" i="10"/>
  <c r="AM182" i="10"/>
  <c r="AM181" i="10"/>
  <c r="AM180" i="10"/>
  <c r="AM179" i="10"/>
  <c r="AM178" i="10"/>
  <c r="AM177" i="10"/>
  <c r="AM176" i="10"/>
  <c r="AM175" i="10"/>
  <c r="AM26" i="10" s="1"/>
  <c r="AM174" i="10"/>
  <c r="AM173" i="10"/>
  <c r="AM172" i="10"/>
  <c r="AM171" i="10"/>
  <c r="AM170" i="10"/>
  <c r="AM169" i="10"/>
  <c r="AM168" i="10"/>
  <c r="AL185" i="10"/>
  <c r="AK185" i="10"/>
  <c r="AL184" i="10"/>
  <c r="AK184" i="10"/>
  <c r="AL183" i="10"/>
  <c r="AK183" i="10"/>
  <c r="AL182" i="10"/>
  <c r="AK182" i="10"/>
  <c r="AL181" i="10"/>
  <c r="AL27" i="10" s="1"/>
  <c r="AK181" i="10"/>
  <c r="AL180" i="10"/>
  <c r="AK180" i="10"/>
  <c r="AL179" i="10"/>
  <c r="AK179" i="10"/>
  <c r="AL178" i="10"/>
  <c r="AK178" i="10"/>
  <c r="AL177" i="10"/>
  <c r="AK177" i="10"/>
  <c r="AL176" i="10"/>
  <c r="AK176" i="10"/>
  <c r="AL175" i="10"/>
  <c r="AK175" i="10"/>
  <c r="AL174" i="10"/>
  <c r="AK174" i="10"/>
  <c r="AL173" i="10"/>
  <c r="AL26" i="10" s="1"/>
  <c r="AK173" i="10"/>
  <c r="AL172" i="10"/>
  <c r="AK172" i="10"/>
  <c r="AL171" i="10"/>
  <c r="AK171" i="10"/>
  <c r="AL170" i="10"/>
  <c r="AK170" i="10"/>
  <c r="AL169" i="10"/>
  <c r="AL25" i="10" s="1"/>
  <c r="AK169" i="10"/>
  <c r="AL168" i="10"/>
  <c r="AK168" i="10"/>
  <c r="AJ185" i="10"/>
  <c r="AI185" i="10"/>
  <c r="AH185" i="10"/>
  <c r="AG185" i="10"/>
  <c r="AF185" i="10"/>
  <c r="AE185" i="10"/>
  <c r="AJ184" i="10"/>
  <c r="AI184" i="10"/>
  <c r="AH184" i="10"/>
  <c r="AG184" i="10"/>
  <c r="AF184" i="10"/>
  <c r="AE184" i="10"/>
  <c r="AJ183" i="10"/>
  <c r="AI183" i="10"/>
  <c r="AH183" i="10"/>
  <c r="AG183" i="10"/>
  <c r="AF183" i="10"/>
  <c r="AE183" i="10"/>
  <c r="AJ182" i="10"/>
  <c r="AI182" i="10"/>
  <c r="AH182" i="10"/>
  <c r="AH27" i="10" s="1"/>
  <c r="AG182" i="10"/>
  <c r="AF182" i="10"/>
  <c r="AE182" i="10"/>
  <c r="AJ181" i="10"/>
  <c r="AI181" i="10"/>
  <c r="AH181" i="10"/>
  <c r="AG181" i="10"/>
  <c r="AF181" i="10"/>
  <c r="AF27" i="10" s="1"/>
  <c r="AE181" i="10"/>
  <c r="AJ180" i="10"/>
  <c r="AI180" i="10"/>
  <c r="AH180" i="10"/>
  <c r="AG180" i="10"/>
  <c r="AF180" i="10"/>
  <c r="AE180" i="10"/>
  <c r="AJ179" i="10"/>
  <c r="AI179" i="10"/>
  <c r="AI27" i="10" s="1"/>
  <c r="AH179" i="10"/>
  <c r="AG179" i="10"/>
  <c r="AF179" i="10"/>
  <c r="AE179" i="10"/>
  <c r="AJ178" i="10"/>
  <c r="AI178" i="10"/>
  <c r="AH178" i="10"/>
  <c r="AG178" i="10"/>
  <c r="AF178" i="10"/>
  <c r="AE178" i="10"/>
  <c r="AJ177" i="10"/>
  <c r="AI177" i="10"/>
  <c r="AH177" i="10"/>
  <c r="AG177" i="10"/>
  <c r="AF177" i="10"/>
  <c r="AE177" i="10"/>
  <c r="AJ176" i="10"/>
  <c r="AI176" i="10"/>
  <c r="AH176" i="10"/>
  <c r="AG176" i="10"/>
  <c r="AF176" i="10"/>
  <c r="AE176" i="10"/>
  <c r="AJ175" i="10"/>
  <c r="AJ26" i="10" s="1"/>
  <c r="AI175" i="10"/>
  <c r="AI26" i="10" s="1"/>
  <c r="AH175" i="10"/>
  <c r="AG175" i="10"/>
  <c r="AF175" i="10"/>
  <c r="AE175" i="10"/>
  <c r="AJ174" i="10"/>
  <c r="AI174" i="10"/>
  <c r="AH174" i="10"/>
  <c r="AH26" i="10" s="1"/>
  <c r="AG174" i="10"/>
  <c r="AF174" i="10"/>
  <c r="AE174" i="10"/>
  <c r="AJ173" i="10"/>
  <c r="AI173" i="10"/>
  <c r="AH173" i="10"/>
  <c r="AG173" i="10"/>
  <c r="AF173" i="10"/>
  <c r="AF26" i="10" s="1"/>
  <c r="AE173" i="10"/>
  <c r="AE26" i="10" s="1"/>
  <c r="AJ172" i="10"/>
  <c r="AI172" i="10"/>
  <c r="AH172" i="10"/>
  <c r="AG172" i="10"/>
  <c r="AF172" i="10"/>
  <c r="AE172" i="10"/>
  <c r="AJ171" i="10"/>
  <c r="AI171" i="10"/>
  <c r="AI25" i="10" s="1"/>
  <c r="AH171" i="10"/>
  <c r="AG171" i="10"/>
  <c r="AF171" i="10"/>
  <c r="AE171" i="10"/>
  <c r="AJ170" i="10"/>
  <c r="AI170" i="10"/>
  <c r="AH170" i="10"/>
  <c r="AH25" i="10" s="1"/>
  <c r="AG170" i="10"/>
  <c r="AF170" i="10"/>
  <c r="AE170" i="10"/>
  <c r="AJ169" i="10"/>
  <c r="AI169" i="10"/>
  <c r="AH169" i="10"/>
  <c r="AG169" i="10"/>
  <c r="AF169" i="10"/>
  <c r="AF25" i="10" s="1"/>
  <c r="AE169" i="10"/>
  <c r="AE25" i="10" s="1"/>
  <c r="AJ168" i="10"/>
  <c r="AI168" i="10"/>
  <c r="AH168" i="10"/>
  <c r="AG168" i="10"/>
  <c r="AF168" i="10"/>
  <c r="AE168" i="10"/>
  <c r="D168" i="10"/>
  <c r="E168" i="10"/>
  <c r="F168" i="10"/>
  <c r="G168" i="10"/>
  <c r="H168" i="10"/>
  <c r="I168" i="10"/>
  <c r="J168" i="10"/>
  <c r="K168" i="10"/>
  <c r="L168" i="10"/>
  <c r="D169" i="10"/>
  <c r="E169" i="10"/>
  <c r="F169" i="10"/>
  <c r="G169" i="10"/>
  <c r="H169" i="10"/>
  <c r="I169" i="10"/>
  <c r="J169" i="10"/>
  <c r="K169" i="10"/>
  <c r="L169" i="10"/>
  <c r="D170" i="10"/>
  <c r="E170" i="10"/>
  <c r="F170" i="10"/>
  <c r="G170" i="10"/>
  <c r="H170" i="10"/>
  <c r="I170" i="10"/>
  <c r="J170" i="10"/>
  <c r="K170" i="10"/>
  <c r="L170" i="10"/>
  <c r="D171" i="10"/>
  <c r="E171" i="10"/>
  <c r="F171" i="10"/>
  <c r="G171" i="10"/>
  <c r="H171" i="10"/>
  <c r="I171" i="10"/>
  <c r="I25" i="10" s="1"/>
  <c r="J171" i="10"/>
  <c r="K171" i="10"/>
  <c r="L171" i="10"/>
  <c r="D172" i="10"/>
  <c r="E172" i="10"/>
  <c r="F172" i="10"/>
  <c r="G172" i="10"/>
  <c r="H172" i="10"/>
  <c r="I172" i="10"/>
  <c r="J172" i="10"/>
  <c r="K172" i="10"/>
  <c r="L172" i="10"/>
  <c r="D173" i="10"/>
  <c r="E173" i="10"/>
  <c r="F173" i="10"/>
  <c r="G173" i="10"/>
  <c r="H173" i="10"/>
  <c r="I173" i="10"/>
  <c r="J173" i="10"/>
  <c r="K173" i="10"/>
  <c r="L173" i="10"/>
  <c r="D174" i="10"/>
  <c r="E174" i="10"/>
  <c r="F174" i="10"/>
  <c r="G174" i="10"/>
  <c r="H174" i="10"/>
  <c r="I174" i="10"/>
  <c r="J174" i="10"/>
  <c r="K174" i="10"/>
  <c r="L174" i="10"/>
  <c r="D175" i="10"/>
  <c r="E175" i="10"/>
  <c r="F175" i="10"/>
  <c r="G175" i="10"/>
  <c r="H175" i="10"/>
  <c r="I175" i="10"/>
  <c r="J175" i="10"/>
  <c r="K175" i="10"/>
  <c r="L175" i="10"/>
  <c r="D176" i="10"/>
  <c r="D26" i="10" s="1"/>
  <c r="E176" i="10"/>
  <c r="F176" i="10"/>
  <c r="G176" i="10"/>
  <c r="H176" i="10"/>
  <c r="I176" i="10"/>
  <c r="J176" i="10"/>
  <c r="K176" i="10"/>
  <c r="L176" i="10"/>
  <c r="L26" i="10" s="1"/>
  <c r="D177" i="10"/>
  <c r="E177" i="10"/>
  <c r="F177" i="10"/>
  <c r="G177" i="10"/>
  <c r="H177" i="10"/>
  <c r="I177" i="10"/>
  <c r="J177" i="10"/>
  <c r="K177" i="10"/>
  <c r="L177" i="10"/>
  <c r="D178" i="10"/>
  <c r="E178" i="10"/>
  <c r="F178" i="10"/>
  <c r="G178" i="10"/>
  <c r="H178" i="10"/>
  <c r="I178" i="10"/>
  <c r="J178" i="10"/>
  <c r="K178" i="10"/>
  <c r="L178" i="10"/>
  <c r="D179" i="10"/>
  <c r="E179" i="10"/>
  <c r="F179" i="10"/>
  <c r="G179" i="10"/>
  <c r="H179" i="10"/>
  <c r="I179" i="10"/>
  <c r="J179" i="10"/>
  <c r="K179" i="10"/>
  <c r="L179" i="10"/>
  <c r="D180" i="10"/>
  <c r="E180" i="10"/>
  <c r="F180" i="10"/>
  <c r="G180" i="10"/>
  <c r="H180" i="10"/>
  <c r="I180" i="10"/>
  <c r="J180" i="10"/>
  <c r="K180" i="10"/>
  <c r="L180" i="10"/>
  <c r="D181" i="10"/>
  <c r="E181" i="10"/>
  <c r="F181" i="10"/>
  <c r="G181" i="10"/>
  <c r="G27" i="10" s="1"/>
  <c r="H181" i="10"/>
  <c r="I181" i="10"/>
  <c r="J181" i="10"/>
  <c r="K181" i="10"/>
  <c r="L181" i="10"/>
  <c r="D182" i="10"/>
  <c r="E182" i="10"/>
  <c r="F182" i="10"/>
  <c r="G182" i="10"/>
  <c r="H182" i="10"/>
  <c r="I182" i="10"/>
  <c r="J182" i="10"/>
  <c r="K182" i="10"/>
  <c r="L182" i="10"/>
  <c r="D183" i="10"/>
  <c r="E183" i="10"/>
  <c r="F183" i="10"/>
  <c r="G183" i="10"/>
  <c r="H183" i="10"/>
  <c r="I183" i="10"/>
  <c r="J183" i="10"/>
  <c r="K183" i="10"/>
  <c r="L183" i="10"/>
  <c r="D184" i="10"/>
  <c r="E184" i="10"/>
  <c r="F184" i="10"/>
  <c r="G184" i="10"/>
  <c r="H184" i="10"/>
  <c r="I184" i="10"/>
  <c r="J184" i="10"/>
  <c r="K184" i="10"/>
  <c r="L184" i="10"/>
  <c r="D185" i="10"/>
  <c r="E185" i="10"/>
  <c r="F185" i="10"/>
  <c r="G185" i="10"/>
  <c r="H185" i="10"/>
  <c r="I185" i="10"/>
  <c r="J185" i="10"/>
  <c r="K185" i="10"/>
  <c r="K27" i="10" s="1"/>
  <c r="L185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27" i="10" s="1"/>
  <c r="C184" i="10"/>
  <c r="C185" i="10"/>
  <c r="C168" i="10"/>
  <c r="Z215" i="10"/>
  <c r="Z216" i="10"/>
  <c r="Z217" i="10"/>
  <c r="Z218" i="10"/>
  <c r="Z219" i="10"/>
  <c r="Z31" i="10" s="1"/>
  <c r="Y215" i="10"/>
  <c r="Y216" i="10"/>
  <c r="Y31" i="10" s="1"/>
  <c r="Y217" i="10"/>
  <c r="Y218" i="10"/>
  <c r="Y219" i="10"/>
  <c r="X215" i="10"/>
  <c r="X216" i="10"/>
  <c r="AB216" i="10" s="1"/>
  <c r="X217" i="10"/>
  <c r="X218" i="10"/>
  <c r="X219" i="10"/>
  <c r="W215" i="10"/>
  <c r="W216" i="10"/>
  <c r="W217" i="10"/>
  <c r="W218" i="10"/>
  <c r="W219" i="10"/>
  <c r="V215" i="10"/>
  <c r="V216" i="10"/>
  <c r="V217" i="10"/>
  <c r="V218" i="10"/>
  <c r="V219" i="10"/>
  <c r="V31" i="10"/>
  <c r="U215" i="10"/>
  <c r="U216" i="10"/>
  <c r="U31" i="10" s="1"/>
  <c r="U217" i="10"/>
  <c r="U218" i="10"/>
  <c r="U219" i="10"/>
  <c r="T215" i="10"/>
  <c r="T31" i="10" s="1"/>
  <c r="T216" i="10"/>
  <c r="T217" i="10"/>
  <c r="T218" i="10"/>
  <c r="T219" i="10"/>
  <c r="S215" i="10"/>
  <c r="S216" i="10"/>
  <c r="S217" i="10"/>
  <c r="S31" i="10" s="1"/>
  <c r="S218" i="10"/>
  <c r="S219" i="10"/>
  <c r="R215" i="10"/>
  <c r="R216" i="10"/>
  <c r="R217" i="10"/>
  <c r="R218" i="10"/>
  <c r="R219" i="10"/>
  <c r="R31" i="10"/>
  <c r="Q215" i="10"/>
  <c r="Q216" i="10"/>
  <c r="Q31" i="10" s="1"/>
  <c r="Q217" i="10"/>
  <c r="Q218" i="10"/>
  <c r="Q219" i="10"/>
  <c r="Z206" i="10"/>
  <c r="Z207" i="10"/>
  <c r="Z208" i="10"/>
  <c r="Z209" i="10"/>
  <c r="Z210" i="10"/>
  <c r="Z211" i="10"/>
  <c r="Z212" i="10"/>
  <c r="Z213" i="10"/>
  <c r="Z214" i="10"/>
  <c r="Z30" i="10"/>
  <c r="Y206" i="10"/>
  <c r="Y207" i="10"/>
  <c r="Y208" i="10"/>
  <c r="Y209" i="10"/>
  <c r="Y210" i="10"/>
  <c r="Y211" i="10"/>
  <c r="Y212" i="10"/>
  <c r="Y213" i="10"/>
  <c r="Y214" i="10"/>
  <c r="X206" i="10"/>
  <c r="X207" i="10"/>
  <c r="X208" i="10"/>
  <c r="X209" i="10"/>
  <c r="X210" i="10"/>
  <c r="X211" i="10"/>
  <c r="X212" i="10"/>
  <c r="X213" i="10"/>
  <c r="X214" i="10"/>
  <c r="W206" i="10"/>
  <c r="W207" i="10"/>
  <c r="W208" i="10"/>
  <c r="W209" i="10"/>
  <c r="W210" i="10"/>
  <c r="W211" i="10"/>
  <c r="W212" i="10"/>
  <c r="W213" i="10"/>
  <c r="W214" i="10"/>
  <c r="V206" i="10"/>
  <c r="V207" i="10"/>
  <c r="V208" i="10"/>
  <c r="V209" i="10"/>
  <c r="V210" i="10"/>
  <c r="V211" i="10"/>
  <c r="V212" i="10"/>
  <c r="V213" i="10"/>
  <c r="V214" i="10"/>
  <c r="V30" i="10"/>
  <c r="U206" i="10"/>
  <c r="U207" i="10"/>
  <c r="U208" i="10"/>
  <c r="U209" i="10"/>
  <c r="U210" i="10"/>
  <c r="U211" i="10"/>
  <c r="U212" i="10"/>
  <c r="U213" i="10"/>
  <c r="U214" i="10"/>
  <c r="T206" i="10"/>
  <c r="T207" i="10"/>
  <c r="T208" i="10"/>
  <c r="T209" i="10"/>
  <c r="T210" i="10"/>
  <c r="T211" i="10"/>
  <c r="T212" i="10"/>
  <c r="T213" i="10"/>
  <c r="T214" i="10"/>
  <c r="S206" i="10"/>
  <c r="S30" i="10" s="1"/>
  <c r="S207" i="10"/>
  <c r="S208" i="10"/>
  <c r="S209" i="10"/>
  <c r="S210" i="10"/>
  <c r="S211" i="10"/>
  <c r="S212" i="10"/>
  <c r="S213" i="10"/>
  <c r="S214" i="10"/>
  <c r="R206" i="10"/>
  <c r="R30" i="10" s="1"/>
  <c r="R207" i="10"/>
  <c r="R208" i="10"/>
  <c r="R209" i="10"/>
  <c r="R210" i="10"/>
  <c r="R211" i="10"/>
  <c r="R212" i="10"/>
  <c r="R213" i="10"/>
  <c r="R214" i="10"/>
  <c r="Q206" i="10"/>
  <c r="Q207" i="10"/>
  <c r="Q208" i="10"/>
  <c r="Q209" i="10"/>
  <c r="Q210" i="10"/>
  <c r="Q211" i="10"/>
  <c r="Q212" i="10"/>
  <c r="Q30" i="10" s="1"/>
  <c r="Q213" i="10"/>
  <c r="Q214" i="10"/>
  <c r="Z203" i="10"/>
  <c r="Z204" i="10"/>
  <c r="Z29" i="10" s="1"/>
  <c r="Z205" i="10"/>
  <c r="Y203" i="10"/>
  <c r="Y204" i="10"/>
  <c r="Y205" i="10"/>
  <c r="X203" i="10"/>
  <c r="X204" i="10"/>
  <c r="X29" i="10" s="1"/>
  <c r="X205" i="10"/>
  <c r="W203" i="10"/>
  <c r="W29" i="10" s="1"/>
  <c r="W204" i="10"/>
  <c r="W205" i="10"/>
  <c r="V203" i="10"/>
  <c r="V204" i="10"/>
  <c r="V29" i="10" s="1"/>
  <c r="V205" i="10"/>
  <c r="U203" i="10"/>
  <c r="U204" i="10"/>
  <c r="U205" i="10"/>
  <c r="T203" i="10"/>
  <c r="T204" i="10"/>
  <c r="T29" i="10" s="1"/>
  <c r="T205" i="10"/>
  <c r="S203" i="10"/>
  <c r="S29" i="10" s="1"/>
  <c r="S204" i="10"/>
  <c r="S205" i="10"/>
  <c r="R203" i="10"/>
  <c r="R204" i="10"/>
  <c r="R29" i="10" s="1"/>
  <c r="R205" i="10"/>
  <c r="Q203" i="10"/>
  <c r="Q204" i="10"/>
  <c r="AA204" i="10" s="1"/>
  <c r="Q205" i="10"/>
  <c r="Z199" i="10"/>
  <c r="Z200" i="10"/>
  <c r="Z201" i="10"/>
  <c r="Z202" i="10"/>
  <c r="Z28" i="10"/>
  <c r="Y199" i="10"/>
  <c r="Y28" i="10" s="1"/>
  <c r="Y200" i="10"/>
  <c r="Y201" i="10"/>
  <c r="Y202" i="10"/>
  <c r="X199" i="10"/>
  <c r="X200" i="10"/>
  <c r="X201" i="10"/>
  <c r="X202" i="10"/>
  <c r="W199" i="10"/>
  <c r="W200" i="10"/>
  <c r="W201" i="10"/>
  <c r="W202" i="10"/>
  <c r="W28" i="10"/>
  <c r="V199" i="10"/>
  <c r="V200" i="10"/>
  <c r="V28" i="10" s="1"/>
  <c r="V201" i="10"/>
  <c r="V202" i="10"/>
  <c r="U199" i="10"/>
  <c r="U200" i="10"/>
  <c r="U28" i="10" s="1"/>
  <c r="U201" i="10"/>
  <c r="U202" i="10"/>
  <c r="T199" i="10"/>
  <c r="T200" i="10"/>
  <c r="T201" i="10"/>
  <c r="T202" i="10"/>
  <c r="T28" i="10"/>
  <c r="S199" i="10"/>
  <c r="S28" i="10" s="1"/>
  <c r="S200" i="10"/>
  <c r="S201" i="10"/>
  <c r="S202" i="10"/>
  <c r="R199" i="10"/>
  <c r="R200" i="10"/>
  <c r="R201" i="10"/>
  <c r="R202" i="10"/>
  <c r="Q199" i="10"/>
  <c r="Q28" i="10" s="1"/>
  <c r="Q200" i="10"/>
  <c r="Q201" i="10"/>
  <c r="Q202" i="10"/>
  <c r="Z27" i="10"/>
  <c r="R27" i="10"/>
  <c r="Q27" i="10"/>
  <c r="T26" i="10"/>
  <c r="V25" i="10"/>
  <c r="AB25" i="10" s="1"/>
  <c r="U25" i="10"/>
  <c r="X24" i="10"/>
  <c r="AB24" i="10" s="1"/>
  <c r="Z23" i="10"/>
  <c r="Y23" i="10"/>
  <c r="R23" i="10"/>
  <c r="AB23" i="10" s="1"/>
  <c r="T22" i="10"/>
  <c r="S22" i="10"/>
  <c r="Y21" i="10"/>
  <c r="X21" i="10"/>
  <c r="V21" i="10"/>
  <c r="V8" i="10" s="1"/>
  <c r="U21" i="10"/>
  <c r="Q21" i="10"/>
  <c r="X20" i="10"/>
  <c r="W20" i="10"/>
  <c r="Z19" i="10"/>
  <c r="Y19" i="10"/>
  <c r="S19" i="10"/>
  <c r="R19" i="10"/>
  <c r="AB19" i="10" s="1"/>
  <c r="Q19" i="10"/>
  <c r="AA19" i="10" s="1"/>
  <c r="T18" i="10"/>
  <c r="V17" i="10"/>
  <c r="U17" i="10"/>
  <c r="X16" i="10"/>
  <c r="AB16" i="10" s="1"/>
  <c r="Z15" i="10"/>
  <c r="Y15" i="10"/>
  <c r="R15" i="10"/>
  <c r="T14" i="10"/>
  <c r="S14" i="10"/>
  <c r="V13" i="10"/>
  <c r="Z12" i="10"/>
  <c r="X12" i="10"/>
  <c r="S12" i="10"/>
  <c r="R12" i="10"/>
  <c r="Z11" i="10"/>
  <c r="AB11" i="10" s="1"/>
  <c r="Y11" i="10"/>
  <c r="X11" i="10"/>
  <c r="W11" i="10"/>
  <c r="V11" i="10"/>
  <c r="R11" i="10"/>
  <c r="Q11" i="10"/>
  <c r="T10" i="10"/>
  <c r="AB10" i="10" s="1"/>
  <c r="S10" i="10"/>
  <c r="AA10" i="10" s="1"/>
  <c r="AP135" i="10"/>
  <c r="AQ135" i="10"/>
  <c r="AR135" i="10"/>
  <c r="AP136" i="10"/>
  <c r="AQ136" i="10"/>
  <c r="AR136" i="10"/>
  <c r="AP137" i="10"/>
  <c r="AQ137" i="10"/>
  <c r="AR137" i="10"/>
  <c r="AP138" i="10"/>
  <c r="AQ138" i="10"/>
  <c r="AR138" i="10"/>
  <c r="AP139" i="10"/>
  <c r="AP22" i="10" s="1"/>
  <c r="AQ139" i="10"/>
  <c r="AR139" i="10"/>
  <c r="AP140" i="10"/>
  <c r="AQ140" i="10"/>
  <c r="AR140" i="10"/>
  <c r="AP141" i="10"/>
  <c r="AQ141" i="10"/>
  <c r="AR141" i="10"/>
  <c r="AP142" i="10"/>
  <c r="AQ142" i="10"/>
  <c r="AR142" i="10"/>
  <c r="AP143" i="10"/>
  <c r="AQ143" i="10"/>
  <c r="AR143" i="10"/>
  <c r="AR23" i="10" s="1"/>
  <c r="AP144" i="10"/>
  <c r="AQ144" i="10"/>
  <c r="AQ23" i="10" s="1"/>
  <c r="AR144" i="10"/>
  <c r="AP145" i="10"/>
  <c r="AQ145" i="10"/>
  <c r="AR145" i="10"/>
  <c r="AP146" i="10"/>
  <c r="AQ146" i="10"/>
  <c r="AR146" i="10"/>
  <c r="AP147" i="10"/>
  <c r="AQ147" i="10"/>
  <c r="AR147" i="10"/>
  <c r="AP148" i="10"/>
  <c r="AP24" i="10" s="1"/>
  <c r="AQ148" i="10"/>
  <c r="AR148" i="10"/>
  <c r="AP149" i="10"/>
  <c r="AQ149" i="10"/>
  <c r="AR149" i="10"/>
  <c r="AP150" i="10"/>
  <c r="AQ150" i="10"/>
  <c r="AR150" i="10"/>
  <c r="AP151" i="10"/>
  <c r="AQ151" i="10"/>
  <c r="AR151" i="10"/>
  <c r="AP152" i="10"/>
  <c r="AQ152" i="10"/>
  <c r="AR152" i="10"/>
  <c r="AP153" i="10"/>
  <c r="AQ153" i="10"/>
  <c r="AR153" i="10"/>
  <c r="AP154" i="10"/>
  <c r="AQ154" i="10"/>
  <c r="AR154" i="10"/>
  <c r="AQ134" i="10"/>
  <c r="AQ21" i="10" s="1"/>
  <c r="AR134" i="10"/>
  <c r="AP99" i="10"/>
  <c r="AQ99" i="10"/>
  <c r="AQ16" i="10" s="1"/>
  <c r="AR99" i="10"/>
  <c r="AP100" i="10"/>
  <c r="AQ100" i="10"/>
  <c r="AR100" i="10"/>
  <c r="AP101" i="10"/>
  <c r="AQ101" i="10"/>
  <c r="AR101" i="10"/>
  <c r="AP102" i="10"/>
  <c r="AQ102" i="10"/>
  <c r="AR102" i="10"/>
  <c r="AP103" i="10"/>
  <c r="AQ103" i="10"/>
  <c r="AR103" i="10"/>
  <c r="AR17" i="10" s="1"/>
  <c r="AP104" i="10"/>
  <c r="AQ104" i="10"/>
  <c r="AR104" i="10"/>
  <c r="AP105" i="10"/>
  <c r="AQ105" i="10"/>
  <c r="AR105" i="10"/>
  <c r="AP106" i="10"/>
  <c r="AQ106" i="10"/>
  <c r="AR106" i="10"/>
  <c r="AP107" i="10"/>
  <c r="AQ107" i="10"/>
  <c r="AQ18" i="10" s="1"/>
  <c r="AR107" i="10"/>
  <c r="AP108" i="10"/>
  <c r="AQ108" i="10"/>
  <c r="AR108" i="10"/>
  <c r="AP109" i="10"/>
  <c r="AQ109" i="10"/>
  <c r="AR109" i="10"/>
  <c r="AP110" i="10"/>
  <c r="AQ110" i="10"/>
  <c r="AR110" i="10"/>
  <c r="AP111" i="10"/>
  <c r="AQ111" i="10"/>
  <c r="AR111" i="10"/>
  <c r="AP112" i="10"/>
  <c r="AP19" i="10" s="1"/>
  <c r="AQ112" i="10"/>
  <c r="AR112" i="10"/>
  <c r="AP113" i="10"/>
  <c r="AQ113" i="10"/>
  <c r="AR113" i="10"/>
  <c r="AP114" i="10"/>
  <c r="AQ114" i="10"/>
  <c r="AR114" i="10"/>
  <c r="AP115" i="10"/>
  <c r="AQ115" i="10"/>
  <c r="AQ20" i="10" s="1"/>
  <c r="AR115" i="10"/>
  <c r="AP116" i="10"/>
  <c r="AQ116" i="10"/>
  <c r="AR116" i="10"/>
  <c r="AP117" i="10"/>
  <c r="AQ117" i="10"/>
  <c r="AR117" i="10"/>
  <c r="AP118" i="10"/>
  <c r="AP20" i="10" s="1"/>
  <c r="AQ118" i="10"/>
  <c r="AR118" i="10"/>
  <c r="AP119" i="10"/>
  <c r="AQ119" i="10"/>
  <c r="AR119" i="10"/>
  <c r="AP120" i="10"/>
  <c r="AQ120" i="10"/>
  <c r="AR120" i="10"/>
  <c r="AR96" i="10" s="1"/>
  <c r="AQ98" i="10"/>
  <c r="AR98" i="10"/>
  <c r="AP200" i="10"/>
  <c r="AQ200" i="10"/>
  <c r="AR200" i="10"/>
  <c r="AP201" i="10"/>
  <c r="AQ201" i="10"/>
  <c r="AR201" i="10"/>
  <c r="AP202" i="10"/>
  <c r="AQ202" i="10"/>
  <c r="AR202" i="10"/>
  <c r="AP203" i="10"/>
  <c r="AQ203" i="10"/>
  <c r="AR203" i="10"/>
  <c r="AR29" i="10" s="1"/>
  <c r="AP204" i="10"/>
  <c r="AQ204" i="10"/>
  <c r="AR204" i="10"/>
  <c r="AP205" i="10"/>
  <c r="AP29" i="10" s="1"/>
  <c r="AQ205" i="10"/>
  <c r="AR205" i="10"/>
  <c r="AP206" i="10"/>
  <c r="AQ206" i="10"/>
  <c r="AR206" i="10"/>
  <c r="AP207" i="10"/>
  <c r="AQ207" i="10"/>
  <c r="AR207" i="10"/>
  <c r="AP208" i="10"/>
  <c r="AQ208" i="10"/>
  <c r="AR208" i="10"/>
  <c r="AP209" i="10"/>
  <c r="AQ209" i="10"/>
  <c r="AR209" i="10"/>
  <c r="AR30" i="10" s="1"/>
  <c r="AP210" i="10"/>
  <c r="AQ210" i="10"/>
  <c r="AR210" i="10"/>
  <c r="AP211" i="10"/>
  <c r="AQ211" i="10"/>
  <c r="AR211" i="10"/>
  <c r="AP212" i="10"/>
  <c r="AQ212" i="10"/>
  <c r="AQ197" i="10" s="1"/>
  <c r="AR212" i="10"/>
  <c r="AP213" i="10"/>
  <c r="AQ213" i="10"/>
  <c r="AR213" i="10"/>
  <c r="AP214" i="10"/>
  <c r="AQ214" i="10"/>
  <c r="AR214" i="10"/>
  <c r="AP215" i="10"/>
  <c r="AP31" i="10" s="1"/>
  <c r="AQ215" i="10"/>
  <c r="AR215" i="10"/>
  <c r="AP216" i="10"/>
  <c r="AQ216" i="10"/>
  <c r="AR216" i="10"/>
  <c r="AP217" i="10"/>
  <c r="AQ217" i="10"/>
  <c r="AR217" i="10"/>
  <c r="AP218" i="10"/>
  <c r="AQ218" i="10"/>
  <c r="AR218" i="10"/>
  <c r="AP219" i="10"/>
  <c r="AQ219" i="10"/>
  <c r="AR219" i="10"/>
  <c r="AQ199" i="10"/>
  <c r="AR199" i="10"/>
  <c r="AR28" i="10" s="1"/>
  <c r="AP199" i="10"/>
  <c r="AP134" i="10"/>
  <c r="AP21" i="10" s="1"/>
  <c r="AQ77" i="10"/>
  <c r="AR77" i="10"/>
  <c r="AQ78" i="10"/>
  <c r="AR78" i="10"/>
  <c r="AQ79" i="10"/>
  <c r="AR79" i="10"/>
  <c r="AQ80" i="10"/>
  <c r="AR80" i="10"/>
  <c r="AQ81" i="10"/>
  <c r="AR81" i="10"/>
  <c r="AQ82" i="10"/>
  <c r="AQ15" i="10" s="1"/>
  <c r="AR82" i="10"/>
  <c r="AQ83" i="10"/>
  <c r="AR83" i="10"/>
  <c r="AQ84" i="10"/>
  <c r="AR84" i="10"/>
  <c r="AQ85" i="10"/>
  <c r="AR85" i="10"/>
  <c r="AP10" i="10"/>
  <c r="AP11" i="10"/>
  <c r="AP12" i="10"/>
  <c r="AP13" i="10"/>
  <c r="AP15" i="10"/>
  <c r="AP98" i="10"/>
  <c r="AP17" i="10"/>
  <c r="AP18" i="10"/>
  <c r="AP25" i="10"/>
  <c r="AP26" i="10"/>
  <c r="AP28" i="10"/>
  <c r="AQ25" i="10"/>
  <c r="AQ26" i="10"/>
  <c r="AQ10" i="10"/>
  <c r="AQ11" i="10"/>
  <c r="AQ12" i="10"/>
  <c r="AQ13" i="10"/>
  <c r="AQ14" i="10"/>
  <c r="AQ17" i="10"/>
  <c r="AQ19" i="10"/>
  <c r="AQ22" i="10"/>
  <c r="AQ28" i="10"/>
  <c r="AR26" i="10"/>
  <c r="AR11" i="10"/>
  <c r="AR16" i="10"/>
  <c r="AR19" i="10"/>
  <c r="AR21" i="10"/>
  <c r="AR24" i="10"/>
  <c r="AO12" i="10"/>
  <c r="AO15" i="10"/>
  <c r="AO17" i="10"/>
  <c r="AO20" i="10"/>
  <c r="AO23" i="10"/>
  <c r="AO25" i="10"/>
  <c r="AO28" i="10"/>
  <c r="AO31" i="10"/>
  <c r="AF10" i="10"/>
  <c r="AG10" i="10"/>
  <c r="AJ10" i="10"/>
  <c r="AK10" i="10"/>
  <c r="AL10" i="10"/>
  <c r="AF11" i="10"/>
  <c r="AG11" i="10"/>
  <c r="AJ11" i="10"/>
  <c r="AK11" i="10"/>
  <c r="AL11" i="10"/>
  <c r="AM11" i="10"/>
  <c r="AF12" i="10"/>
  <c r="AG12" i="10"/>
  <c r="AJ12" i="10"/>
  <c r="AK12" i="10"/>
  <c r="AL12" i="10"/>
  <c r="AM12" i="10"/>
  <c r="AF13" i="10"/>
  <c r="AG13" i="10"/>
  <c r="AJ13" i="10"/>
  <c r="AK13" i="10"/>
  <c r="AL13" i="10"/>
  <c r="AF77" i="10"/>
  <c r="AF78" i="10"/>
  <c r="AF14" i="10" s="1"/>
  <c r="AF79" i="10"/>
  <c r="AF80" i="10"/>
  <c r="AF81" i="10"/>
  <c r="AG77" i="10"/>
  <c r="AG78" i="10"/>
  <c r="AG79" i="10"/>
  <c r="AG80" i="10"/>
  <c r="AG81" i="10"/>
  <c r="AH77" i="10"/>
  <c r="AH14" i="10" s="1"/>
  <c r="AH78" i="10"/>
  <c r="AH79" i="10"/>
  <c r="AH80" i="10"/>
  <c r="AH81" i="10"/>
  <c r="AI77" i="10"/>
  <c r="AI78" i="10"/>
  <c r="AI79" i="10"/>
  <c r="AI14" i="10" s="1"/>
  <c r="AI80" i="10"/>
  <c r="AI81" i="10"/>
  <c r="AJ77" i="10"/>
  <c r="AJ78" i="10"/>
  <c r="AJ79" i="10"/>
  <c r="AJ80" i="10"/>
  <c r="AJ81" i="10"/>
  <c r="AK77" i="10"/>
  <c r="AK78" i="10"/>
  <c r="AK79" i="10"/>
  <c r="AK80" i="10"/>
  <c r="AK81" i="10"/>
  <c r="AL77" i="10"/>
  <c r="AL78" i="10"/>
  <c r="AL79" i="10"/>
  <c r="AL80" i="10"/>
  <c r="AL81" i="10"/>
  <c r="AM77" i="10"/>
  <c r="AM78" i="10"/>
  <c r="AM79" i="10"/>
  <c r="AM80" i="10"/>
  <c r="AM14" i="10" s="1"/>
  <c r="AM81" i="10"/>
  <c r="AF82" i="10"/>
  <c r="AF83" i="10"/>
  <c r="AF84" i="10"/>
  <c r="AF85" i="10"/>
  <c r="AG82" i="10"/>
  <c r="AG83" i="10"/>
  <c r="AG84" i="10"/>
  <c r="AG85" i="10"/>
  <c r="AH82" i="10"/>
  <c r="AH83" i="10"/>
  <c r="AH15" i="10"/>
  <c r="AH84" i="10"/>
  <c r="AH85" i="10"/>
  <c r="AI82" i="10"/>
  <c r="AI15" i="10" s="1"/>
  <c r="AI83" i="10"/>
  <c r="AI84" i="10"/>
  <c r="AI85" i="10"/>
  <c r="AJ82" i="10"/>
  <c r="AJ83" i="10"/>
  <c r="AJ84" i="10"/>
  <c r="AJ85" i="10"/>
  <c r="AK82" i="10"/>
  <c r="AK15" i="10" s="1"/>
  <c r="AK83" i="10"/>
  <c r="AK84" i="10"/>
  <c r="AK85" i="10"/>
  <c r="AL82" i="10"/>
  <c r="AL15" i="10" s="1"/>
  <c r="AL83" i="10"/>
  <c r="AL84" i="10"/>
  <c r="AL85" i="10"/>
  <c r="AM82" i="10"/>
  <c r="AM83" i="10"/>
  <c r="AM84" i="10"/>
  <c r="AM85" i="10"/>
  <c r="AM15" i="10"/>
  <c r="AF98" i="10"/>
  <c r="AF99" i="10"/>
  <c r="AF16" i="10" s="1"/>
  <c r="AF100" i="10"/>
  <c r="AF101" i="10"/>
  <c r="AG98" i="10"/>
  <c r="AG99" i="10"/>
  <c r="AG100" i="10"/>
  <c r="AG16" i="10" s="1"/>
  <c r="AG101" i="10"/>
  <c r="AH98" i="10"/>
  <c r="AH99" i="10"/>
  <c r="AH16" i="10"/>
  <c r="AH100" i="10"/>
  <c r="AH101" i="10"/>
  <c r="AI98" i="10"/>
  <c r="AI16" i="10" s="1"/>
  <c r="AI99" i="10"/>
  <c r="AI100" i="10"/>
  <c r="AI101" i="10"/>
  <c r="AJ98" i="10"/>
  <c r="AJ16" i="10" s="1"/>
  <c r="AJ99" i="10"/>
  <c r="AJ100" i="10"/>
  <c r="AJ101" i="10"/>
  <c r="AK98" i="10"/>
  <c r="AK16" i="10" s="1"/>
  <c r="AK99" i="10"/>
  <c r="AK100" i="10"/>
  <c r="AK101" i="10"/>
  <c r="AL98" i="10"/>
  <c r="AL99" i="10"/>
  <c r="AL100" i="10"/>
  <c r="AL101" i="10"/>
  <c r="AM98" i="10"/>
  <c r="AM99" i="10"/>
  <c r="AM100" i="10"/>
  <c r="AM16" i="10" s="1"/>
  <c r="AM101" i="10"/>
  <c r="AF102" i="10"/>
  <c r="AF103" i="10"/>
  <c r="AF104" i="10"/>
  <c r="AF105" i="10"/>
  <c r="AF106" i="10"/>
  <c r="AF17" i="10"/>
  <c r="AG102" i="10"/>
  <c r="AG103" i="10"/>
  <c r="AG17" i="10" s="1"/>
  <c r="AG104" i="10"/>
  <c r="AG105" i="10"/>
  <c r="AG106" i="10"/>
  <c r="AH102" i="10"/>
  <c r="AH103" i="10"/>
  <c r="AH104" i="10"/>
  <c r="AH105" i="10"/>
  <c r="AH96" i="10" s="1"/>
  <c r="AH106" i="10"/>
  <c r="AI102" i="10"/>
  <c r="AI103" i="10"/>
  <c r="AI104" i="10"/>
  <c r="AI17" i="10" s="1"/>
  <c r="AI105" i="10"/>
  <c r="AI106" i="10"/>
  <c r="AJ102" i="10"/>
  <c r="AJ103" i="10"/>
  <c r="AJ104" i="10"/>
  <c r="AJ105" i="10"/>
  <c r="AJ106" i="10"/>
  <c r="AK102" i="10"/>
  <c r="AK103" i="10"/>
  <c r="AK17" i="10" s="1"/>
  <c r="AK104" i="10"/>
  <c r="AK105" i="10"/>
  <c r="AK106" i="10"/>
  <c r="AL102" i="10"/>
  <c r="AL103" i="10"/>
  <c r="AL104" i="10"/>
  <c r="AL105" i="10"/>
  <c r="AL106" i="10"/>
  <c r="AM102" i="10"/>
  <c r="AM103" i="10"/>
  <c r="AM104" i="10"/>
  <c r="AM105" i="10"/>
  <c r="AM106" i="10"/>
  <c r="AM17" i="10"/>
  <c r="AF107" i="10"/>
  <c r="AF108" i="10"/>
  <c r="AF109" i="10"/>
  <c r="AF110" i="10"/>
  <c r="AF111" i="10"/>
  <c r="AF18" i="10"/>
  <c r="AG107" i="10"/>
  <c r="AG108" i="10"/>
  <c r="AG109" i="10"/>
  <c r="AG110" i="10"/>
  <c r="AG111" i="10"/>
  <c r="AH107" i="10"/>
  <c r="AH108" i="10"/>
  <c r="AH109" i="10"/>
  <c r="AH110" i="10"/>
  <c r="AH111" i="10"/>
  <c r="AH18" i="10"/>
  <c r="AI107" i="10"/>
  <c r="AI108" i="10"/>
  <c r="AI109" i="10"/>
  <c r="AI18" i="10" s="1"/>
  <c r="AI110" i="10"/>
  <c r="AI111" i="10"/>
  <c r="AJ107" i="10"/>
  <c r="AJ108" i="10"/>
  <c r="AJ18" i="10" s="1"/>
  <c r="AJ109" i="10"/>
  <c r="AJ110" i="10"/>
  <c r="AJ111" i="10"/>
  <c r="AK107" i="10"/>
  <c r="AK108" i="10"/>
  <c r="AK109" i="10"/>
  <c r="AK110" i="10"/>
  <c r="AK111" i="10"/>
  <c r="AL107" i="10"/>
  <c r="AL108" i="10"/>
  <c r="AL109" i="10"/>
  <c r="AL110" i="10"/>
  <c r="AL111" i="10"/>
  <c r="AL18" i="10"/>
  <c r="AM107" i="10"/>
  <c r="AM108" i="10"/>
  <c r="AM109" i="10"/>
  <c r="AM110" i="10"/>
  <c r="AM111" i="10"/>
  <c r="AM18" i="10"/>
  <c r="AF112" i="10"/>
  <c r="AF113" i="10"/>
  <c r="AF19" i="10" s="1"/>
  <c r="AF114" i="10"/>
  <c r="AG112" i="10"/>
  <c r="AG113" i="10"/>
  <c r="AG114" i="10"/>
  <c r="AG19" i="10"/>
  <c r="AH112" i="10"/>
  <c r="AH113" i="10"/>
  <c r="AH19" i="10" s="1"/>
  <c r="AH114" i="10"/>
  <c r="AI112" i="10"/>
  <c r="AI19" i="10" s="1"/>
  <c r="AI113" i="10"/>
  <c r="AI114" i="10"/>
  <c r="AJ112" i="10"/>
  <c r="AJ113" i="10"/>
  <c r="AJ19" i="10" s="1"/>
  <c r="AJ114" i="10"/>
  <c r="AK112" i="10"/>
  <c r="AK19" i="10" s="1"/>
  <c r="AK113" i="10"/>
  <c r="AK114" i="10"/>
  <c r="AL112" i="10"/>
  <c r="AL113" i="10"/>
  <c r="AL114" i="10"/>
  <c r="AM112" i="10"/>
  <c r="AM113" i="10"/>
  <c r="AM19" i="10" s="1"/>
  <c r="AM114" i="10"/>
  <c r="AF115" i="10"/>
  <c r="AF116" i="10"/>
  <c r="AF117" i="10"/>
  <c r="AF118" i="10"/>
  <c r="AF119" i="10"/>
  <c r="AF120" i="10"/>
  <c r="AG115" i="10"/>
  <c r="AG20" i="10" s="1"/>
  <c r="AG116" i="10"/>
  <c r="AG117" i="10"/>
  <c r="AG118" i="10"/>
  <c r="AG119" i="10"/>
  <c r="AG120" i="10"/>
  <c r="AH115" i="10"/>
  <c r="AH116" i="10"/>
  <c r="AH117" i="10"/>
  <c r="AH118" i="10"/>
  <c r="AH119" i="10"/>
  <c r="AH120" i="10"/>
  <c r="AI115" i="10"/>
  <c r="AI116" i="10"/>
  <c r="AI117" i="10"/>
  <c r="AI118" i="10"/>
  <c r="AI119" i="10"/>
  <c r="AI120" i="10"/>
  <c r="AJ115" i="10"/>
  <c r="AJ116" i="10"/>
  <c r="AJ117" i="10"/>
  <c r="AJ118" i="10"/>
  <c r="AJ119" i="10"/>
  <c r="AJ120" i="10"/>
  <c r="AK115" i="10"/>
  <c r="AK116" i="10"/>
  <c r="AK117" i="10"/>
  <c r="AK118" i="10"/>
  <c r="AK119" i="10"/>
  <c r="AK120" i="10"/>
  <c r="AK20" i="10"/>
  <c r="AL115" i="10"/>
  <c r="AL116" i="10"/>
  <c r="AL117" i="10"/>
  <c r="AL118" i="10"/>
  <c r="AL119" i="10"/>
  <c r="AL96" i="10" s="1"/>
  <c r="AL120" i="10"/>
  <c r="AM115" i="10"/>
  <c r="AM116" i="10"/>
  <c r="AM117" i="10"/>
  <c r="AM118" i="10"/>
  <c r="AM119" i="10"/>
  <c r="AM120" i="10"/>
  <c r="AM20" i="10"/>
  <c r="AF134" i="10"/>
  <c r="AF135" i="10"/>
  <c r="AF21" i="10" s="1"/>
  <c r="AF136" i="10"/>
  <c r="AG134" i="10"/>
  <c r="AG135" i="10"/>
  <c r="AG136" i="10"/>
  <c r="AG21" i="10"/>
  <c r="AH134" i="10"/>
  <c r="AH135" i="10"/>
  <c r="AH21" i="10" s="1"/>
  <c r="AH136" i="10"/>
  <c r="AI134" i="10"/>
  <c r="AI21" i="10" s="1"/>
  <c r="AI135" i="10"/>
  <c r="AI136" i="10"/>
  <c r="AJ134" i="10"/>
  <c r="AJ135" i="10"/>
  <c r="AJ21" i="10" s="1"/>
  <c r="AJ136" i="10"/>
  <c r="AK134" i="10"/>
  <c r="AK21" i="10" s="1"/>
  <c r="AK135" i="10"/>
  <c r="AK136" i="10"/>
  <c r="AL134" i="10"/>
  <c r="AL135" i="10"/>
  <c r="AL21" i="10" s="1"/>
  <c r="AL136" i="10"/>
  <c r="AM134" i="10"/>
  <c r="AM135" i="10"/>
  <c r="AM136" i="10"/>
  <c r="AF137" i="10"/>
  <c r="AF138" i="10"/>
  <c r="AF139" i="10"/>
  <c r="AF140" i="10"/>
  <c r="AF141" i="10"/>
  <c r="AF142" i="10"/>
  <c r="AG137" i="10"/>
  <c r="AG138" i="10"/>
  <c r="AG139" i="10"/>
  <c r="AG140" i="10"/>
  <c r="AG141" i="10"/>
  <c r="AG142" i="10"/>
  <c r="AH137" i="10"/>
  <c r="AH138" i="10"/>
  <c r="AH139" i="10"/>
  <c r="AH140" i="10"/>
  <c r="AH141" i="10"/>
  <c r="AH142" i="10"/>
  <c r="AI137" i="10"/>
  <c r="AI22" i="10" s="1"/>
  <c r="AI138" i="10"/>
  <c r="AI139" i="10"/>
  <c r="AI140" i="10"/>
  <c r="AI141" i="10"/>
  <c r="AI142" i="10"/>
  <c r="AJ137" i="10"/>
  <c r="AJ138" i="10"/>
  <c r="AJ132" i="10" s="1"/>
  <c r="AJ139" i="10"/>
  <c r="AJ140" i="10"/>
  <c r="AJ141" i="10"/>
  <c r="AJ142" i="10"/>
  <c r="AK137" i="10"/>
  <c r="AK138" i="10"/>
  <c r="AK139" i="10"/>
  <c r="AK140" i="10"/>
  <c r="AK141" i="10"/>
  <c r="AK22" i="10" s="1"/>
  <c r="AK142" i="10"/>
  <c r="AL137" i="10"/>
  <c r="AL138" i="10"/>
  <c r="AL139" i="10"/>
  <c r="AL140" i="10"/>
  <c r="AL141" i="10"/>
  <c r="AL142" i="10"/>
  <c r="AM137" i="10"/>
  <c r="AM138" i="10"/>
  <c r="AM139" i="10"/>
  <c r="AM140" i="10"/>
  <c r="AM141" i="10"/>
  <c r="AM142" i="10"/>
  <c r="AM22" i="10"/>
  <c r="AF143" i="10"/>
  <c r="AF144" i="10"/>
  <c r="AF23" i="10" s="1"/>
  <c r="AF145" i="10"/>
  <c r="AF146" i="10"/>
  <c r="AF147" i="10"/>
  <c r="AG143" i="10"/>
  <c r="AG144" i="10"/>
  <c r="AG145" i="10"/>
  <c r="AG146" i="10"/>
  <c r="AG147" i="10"/>
  <c r="AH143" i="10"/>
  <c r="AH144" i="10"/>
  <c r="AH145" i="10"/>
  <c r="AH146" i="10"/>
  <c r="AH147" i="10"/>
  <c r="AI143" i="10"/>
  <c r="AI144" i="10"/>
  <c r="AI145" i="10"/>
  <c r="AI146" i="10"/>
  <c r="AI147" i="10"/>
  <c r="AI23" i="10"/>
  <c r="AJ143" i="10"/>
  <c r="AJ144" i="10"/>
  <c r="AJ23" i="10" s="1"/>
  <c r="AJ145" i="10"/>
  <c r="AJ146" i="10"/>
  <c r="AJ147" i="10"/>
  <c r="AK143" i="10"/>
  <c r="AK144" i="10"/>
  <c r="AK23" i="10" s="1"/>
  <c r="AK145" i="10"/>
  <c r="AK146" i="10"/>
  <c r="AK147" i="10"/>
  <c r="AL143" i="10"/>
  <c r="AL144" i="10"/>
  <c r="AL145" i="10"/>
  <c r="AL146" i="10"/>
  <c r="AL147" i="10"/>
  <c r="AL23" i="10"/>
  <c r="AM143" i="10"/>
  <c r="AM144" i="10"/>
  <c r="AM145" i="10"/>
  <c r="AM23" i="10" s="1"/>
  <c r="AM146" i="10"/>
  <c r="AM147" i="10"/>
  <c r="AF148" i="10"/>
  <c r="AF149" i="10"/>
  <c r="AF24" i="10" s="1"/>
  <c r="AF150" i="10"/>
  <c r="AF151" i="10"/>
  <c r="AF152" i="10"/>
  <c r="AF153" i="10"/>
  <c r="AF154" i="10"/>
  <c r="AG148" i="10"/>
  <c r="AG149" i="10"/>
  <c r="AG150" i="10"/>
  <c r="AG151" i="10"/>
  <c r="AG152" i="10"/>
  <c r="AG153" i="10"/>
  <c r="AG154" i="10"/>
  <c r="AH148" i="10"/>
  <c r="AH149" i="10"/>
  <c r="AH150" i="10"/>
  <c r="AH151" i="10"/>
  <c r="AH152" i="10"/>
  <c r="AH153" i="10"/>
  <c r="AH154" i="10"/>
  <c r="AI148" i="10"/>
  <c r="AI149" i="10"/>
  <c r="AI24" i="10" s="1"/>
  <c r="AI150" i="10"/>
  <c r="AI151" i="10"/>
  <c r="AI152" i="10"/>
  <c r="AI153" i="10"/>
  <c r="AI154" i="10"/>
  <c r="AJ148" i="10"/>
  <c r="AJ149" i="10"/>
  <c r="AJ24" i="10" s="1"/>
  <c r="AJ150" i="10"/>
  <c r="AJ151" i="10"/>
  <c r="AJ152" i="10"/>
  <c r="AJ153" i="10"/>
  <c r="AJ154" i="10"/>
  <c r="AK148" i="10"/>
  <c r="AK149" i="10"/>
  <c r="AK150" i="10"/>
  <c r="AK151" i="10"/>
  <c r="AK152" i="10"/>
  <c r="AK153" i="10"/>
  <c r="AK154" i="10"/>
  <c r="AL148" i="10"/>
  <c r="AL149" i="10"/>
  <c r="AL150" i="10"/>
  <c r="AL151" i="10"/>
  <c r="AL152" i="10"/>
  <c r="AL153" i="10"/>
  <c r="AL154" i="10"/>
  <c r="AM148" i="10"/>
  <c r="AM149" i="10"/>
  <c r="AM24" i="10" s="1"/>
  <c r="AM150" i="10"/>
  <c r="AM151" i="10"/>
  <c r="AM152" i="10"/>
  <c r="AM153" i="10"/>
  <c r="AM154" i="10"/>
  <c r="AG25" i="10"/>
  <c r="AJ25" i="10"/>
  <c r="AK25" i="10"/>
  <c r="AM25" i="10"/>
  <c r="AG26" i="10"/>
  <c r="AK26" i="10"/>
  <c r="AG27" i="10"/>
  <c r="AJ27" i="10"/>
  <c r="AK27" i="10"/>
  <c r="AM27" i="10"/>
  <c r="AF199" i="10"/>
  <c r="AF200" i="10"/>
  <c r="AF28" i="10" s="1"/>
  <c r="AF201" i="10"/>
  <c r="AF202" i="10"/>
  <c r="AG199" i="10"/>
  <c r="AG200" i="10"/>
  <c r="AG201" i="10"/>
  <c r="AG202" i="10"/>
  <c r="AG28" i="10"/>
  <c r="AH199" i="10"/>
  <c r="AH200" i="10"/>
  <c r="AH201" i="10"/>
  <c r="AH28" i="10" s="1"/>
  <c r="AH202" i="10"/>
  <c r="AI199" i="10"/>
  <c r="AI200" i="10"/>
  <c r="AI201" i="10"/>
  <c r="AI202" i="10"/>
  <c r="AJ199" i="10"/>
  <c r="AJ200" i="10"/>
  <c r="AJ201" i="10"/>
  <c r="AJ197" i="10" s="1"/>
  <c r="AJ202" i="10"/>
  <c r="AK199" i="10"/>
  <c r="AK28" i="10" s="1"/>
  <c r="AK200" i="10"/>
  <c r="AK201" i="10"/>
  <c r="AK202" i="10"/>
  <c r="AL199" i="10"/>
  <c r="AL200" i="10"/>
  <c r="AL201" i="10"/>
  <c r="AL202" i="10"/>
  <c r="AM199" i="10"/>
  <c r="AM200" i="10"/>
  <c r="AM28" i="10" s="1"/>
  <c r="AM201" i="10"/>
  <c r="AM202" i="10"/>
  <c r="AF203" i="10"/>
  <c r="AF204" i="10"/>
  <c r="AF29" i="10" s="1"/>
  <c r="AF205" i="10"/>
  <c r="AG203" i="10"/>
  <c r="AG29" i="10" s="1"/>
  <c r="AG204" i="10"/>
  <c r="AG205" i="10"/>
  <c r="AH203" i="10"/>
  <c r="AH204" i="10"/>
  <c r="AH29" i="10" s="1"/>
  <c r="AH205" i="10"/>
  <c r="AI203" i="10"/>
  <c r="AI204" i="10"/>
  <c r="AI29" i="10" s="1"/>
  <c r="AI205" i="10"/>
  <c r="AJ203" i="10"/>
  <c r="AJ204" i="10"/>
  <c r="AJ29" i="10" s="1"/>
  <c r="AJ205" i="10"/>
  <c r="AK203" i="10"/>
  <c r="AK204" i="10"/>
  <c r="AK205" i="10"/>
  <c r="AL203" i="10"/>
  <c r="AL204" i="10"/>
  <c r="AL29" i="10" s="1"/>
  <c r="AL205" i="10"/>
  <c r="AM203" i="10"/>
  <c r="AM204" i="10"/>
  <c r="AM197" i="10" s="1"/>
  <c r="AM205" i="10"/>
  <c r="AF206" i="10"/>
  <c r="AF207" i="10"/>
  <c r="AF208" i="10"/>
  <c r="AF209" i="10"/>
  <c r="AF210" i="10"/>
  <c r="AF211" i="10"/>
  <c r="AF197" i="10" s="1"/>
  <c r="AF212" i="10"/>
  <c r="AF213" i="10"/>
  <c r="AF214" i="10"/>
  <c r="AG206" i="10"/>
  <c r="AG207" i="10"/>
  <c r="AG208" i="10"/>
  <c r="AG209" i="10"/>
  <c r="AG210" i="10"/>
  <c r="AG211" i="10"/>
  <c r="AG212" i="10"/>
  <c r="AG213" i="10"/>
  <c r="AG214" i="10"/>
  <c r="AH206" i="10"/>
  <c r="AH207" i="10"/>
  <c r="AH208" i="10"/>
  <c r="AH209" i="10"/>
  <c r="AH210" i="10"/>
  <c r="AH211" i="10"/>
  <c r="AH212" i="10"/>
  <c r="AH213" i="10"/>
  <c r="AH214" i="10"/>
  <c r="AH30" i="10"/>
  <c r="AI206" i="10"/>
  <c r="AI207" i="10"/>
  <c r="AI208" i="10"/>
  <c r="AI209" i="10"/>
  <c r="AI210" i="10"/>
  <c r="AI211" i="10"/>
  <c r="AI212" i="10"/>
  <c r="AI213" i="10"/>
  <c r="AI214" i="10"/>
  <c r="AJ206" i="10"/>
  <c r="AJ207" i="10"/>
  <c r="AJ208" i="10"/>
  <c r="AJ209" i="10"/>
  <c r="AJ210" i="10"/>
  <c r="AJ211" i="10"/>
  <c r="AJ212" i="10"/>
  <c r="AJ213" i="10"/>
  <c r="AJ214" i="10"/>
  <c r="AJ30" i="10"/>
  <c r="AK206" i="10"/>
  <c r="AK207" i="10"/>
  <c r="AK208" i="10"/>
  <c r="AK209" i="10"/>
  <c r="AK210" i="10"/>
  <c r="AK211" i="10"/>
  <c r="AK212" i="10"/>
  <c r="AK213" i="10"/>
  <c r="AK214" i="10"/>
  <c r="AL206" i="10"/>
  <c r="AL207" i="10"/>
  <c r="AL208" i="10"/>
  <c r="AL209" i="10"/>
  <c r="AL210" i="10"/>
  <c r="AL211" i="10"/>
  <c r="AL197" i="10" s="1"/>
  <c r="AL212" i="10"/>
  <c r="AL213" i="10"/>
  <c r="AL214" i="10"/>
  <c r="AM206" i="10"/>
  <c r="AM207" i="10"/>
  <c r="AM208" i="10"/>
  <c r="AM209" i="10"/>
  <c r="AM30" i="10" s="1"/>
  <c r="AM210" i="10"/>
  <c r="AM211" i="10"/>
  <c r="AM212" i="10"/>
  <c r="AM213" i="10"/>
  <c r="AM214" i="10"/>
  <c r="AF215" i="10"/>
  <c r="AF216" i="10"/>
  <c r="AF31" i="10" s="1"/>
  <c r="AF217" i="10"/>
  <c r="AF218" i="10"/>
  <c r="AF219" i="10"/>
  <c r="AG215" i="10"/>
  <c r="AG216" i="10"/>
  <c r="AG31" i="10" s="1"/>
  <c r="AG217" i="10"/>
  <c r="AG218" i="10"/>
  <c r="AG219" i="10"/>
  <c r="AH215" i="10"/>
  <c r="AH31" i="10" s="1"/>
  <c r="AH216" i="10"/>
  <c r="AH217" i="10"/>
  <c r="AH218" i="10"/>
  <c r="AH219" i="10"/>
  <c r="AI215" i="10"/>
  <c r="AI216" i="10"/>
  <c r="AI217" i="10"/>
  <c r="AI218" i="10"/>
  <c r="AI219" i="10"/>
  <c r="AI31" i="10"/>
  <c r="AJ215" i="10"/>
  <c r="AJ216" i="10"/>
  <c r="AJ31" i="10" s="1"/>
  <c r="AJ217" i="10"/>
  <c r="AJ218" i="10"/>
  <c r="AJ219" i="10"/>
  <c r="AK215" i="10"/>
  <c r="AK216" i="10"/>
  <c r="AK31" i="10" s="1"/>
  <c r="AK217" i="10"/>
  <c r="AK218" i="10"/>
  <c r="AK219" i="10"/>
  <c r="AL215" i="10"/>
  <c r="AL31" i="10" s="1"/>
  <c r="AL216" i="10"/>
  <c r="AL217" i="10"/>
  <c r="AL218" i="10"/>
  <c r="AL219" i="10"/>
  <c r="AM215" i="10"/>
  <c r="AM216" i="10"/>
  <c r="AM217" i="10"/>
  <c r="AM31" i="10" s="1"/>
  <c r="AM218" i="10"/>
  <c r="AM219" i="10"/>
  <c r="AE215" i="10"/>
  <c r="AE216" i="10"/>
  <c r="AE217" i="10"/>
  <c r="AE218" i="10"/>
  <c r="AE219" i="10"/>
  <c r="AE206" i="10"/>
  <c r="AE207" i="10"/>
  <c r="AE208" i="10"/>
  <c r="AE209" i="10"/>
  <c r="AE210" i="10"/>
  <c r="AE211" i="10"/>
  <c r="AE212" i="10"/>
  <c r="AE213" i="10"/>
  <c r="AE214" i="10"/>
  <c r="AE203" i="10"/>
  <c r="AE204" i="10"/>
  <c r="AE29" i="10" s="1"/>
  <c r="AE205" i="10"/>
  <c r="AE199" i="10"/>
  <c r="AE28" i="10" s="1"/>
  <c r="AE200" i="10"/>
  <c r="AE201" i="10"/>
  <c r="AE202" i="10"/>
  <c r="AE27" i="10"/>
  <c r="AE148" i="10"/>
  <c r="AE149" i="10"/>
  <c r="AE150" i="10"/>
  <c r="AE151" i="10"/>
  <c r="AE152" i="10"/>
  <c r="AE153" i="10"/>
  <c r="AE154" i="10"/>
  <c r="AE143" i="10"/>
  <c r="AE144" i="10"/>
  <c r="AE23" i="10" s="1"/>
  <c r="AE145" i="10"/>
  <c r="AE146" i="10"/>
  <c r="AE147" i="10"/>
  <c r="AE137" i="10"/>
  <c r="AE22" i="10" s="1"/>
  <c r="AE138" i="10"/>
  <c r="AE139" i="10"/>
  <c r="AE140" i="10"/>
  <c r="AE141" i="10"/>
  <c r="AE142" i="10"/>
  <c r="AE134" i="10"/>
  <c r="AE21" i="10" s="1"/>
  <c r="AE135" i="10"/>
  <c r="AE136" i="10"/>
  <c r="AE115" i="10"/>
  <c r="AE116" i="10"/>
  <c r="AE117" i="10"/>
  <c r="AE118" i="10"/>
  <c r="AE119" i="10"/>
  <c r="AE120" i="10"/>
  <c r="AE112" i="10"/>
  <c r="AE113" i="10"/>
  <c r="AE114" i="10"/>
  <c r="AE19" i="10"/>
  <c r="AE107" i="10"/>
  <c r="AE108" i="10"/>
  <c r="AE109" i="10"/>
  <c r="AE110" i="10"/>
  <c r="AE111" i="10"/>
  <c r="AE102" i="10"/>
  <c r="AE103" i="10"/>
  <c r="AE17" i="10" s="1"/>
  <c r="AE104" i="10"/>
  <c r="AE105" i="10"/>
  <c r="AE106" i="10"/>
  <c r="AE98" i="10"/>
  <c r="AE99" i="10"/>
  <c r="AE100" i="10"/>
  <c r="AE101" i="10"/>
  <c r="AE96" i="10" s="1"/>
  <c r="AE82" i="10"/>
  <c r="AE83" i="10"/>
  <c r="AE84" i="10"/>
  <c r="AE85" i="10"/>
  <c r="AE77" i="10"/>
  <c r="AE78" i="10"/>
  <c r="AE79" i="10"/>
  <c r="AE80" i="10"/>
  <c r="AE14" i="10" s="1"/>
  <c r="AE81" i="10"/>
  <c r="AE13" i="10"/>
  <c r="AE12" i="10"/>
  <c r="AE11" i="10"/>
  <c r="AE10" i="10"/>
  <c r="AA215" i="10"/>
  <c r="AA216" i="10"/>
  <c r="AA217" i="10"/>
  <c r="AA218" i="10"/>
  <c r="AA219" i="10"/>
  <c r="AA206" i="10"/>
  <c r="AA207" i="10"/>
  <c r="AA208" i="10"/>
  <c r="AA210" i="10"/>
  <c r="AA211" i="10"/>
  <c r="AA212" i="10"/>
  <c r="AA214" i="10"/>
  <c r="AA203" i="10"/>
  <c r="AA205" i="10"/>
  <c r="AB29" i="10"/>
  <c r="AA199" i="10"/>
  <c r="AA201" i="10"/>
  <c r="AA202" i="10"/>
  <c r="AA180" i="10"/>
  <c r="AA182" i="10"/>
  <c r="AA183" i="10"/>
  <c r="AA184" i="10"/>
  <c r="AA185" i="10"/>
  <c r="AB27" i="10"/>
  <c r="AA173" i="10"/>
  <c r="AA175" i="10"/>
  <c r="AA176" i="10"/>
  <c r="AA177" i="10"/>
  <c r="AA178" i="10"/>
  <c r="AB26" i="10"/>
  <c r="AA168" i="10"/>
  <c r="AA170" i="10"/>
  <c r="AA171" i="10"/>
  <c r="AA172" i="10"/>
  <c r="AA149" i="10"/>
  <c r="AA151" i="10"/>
  <c r="AA152" i="10"/>
  <c r="AA153" i="10"/>
  <c r="AA154" i="10"/>
  <c r="AA143" i="10"/>
  <c r="AA145" i="10"/>
  <c r="AA146" i="10"/>
  <c r="AA147" i="10"/>
  <c r="AA138" i="10"/>
  <c r="AA140" i="10"/>
  <c r="AA141" i="10"/>
  <c r="AA142" i="10"/>
  <c r="AB22" i="10"/>
  <c r="AA135" i="10"/>
  <c r="AB21" i="10"/>
  <c r="AA115" i="10"/>
  <c r="AA116" i="10"/>
  <c r="AA117" i="10"/>
  <c r="AA119" i="10"/>
  <c r="AB20" i="10"/>
  <c r="AA112" i="10"/>
  <c r="AA113" i="10"/>
  <c r="AA114" i="10"/>
  <c r="AA108" i="10"/>
  <c r="AA109" i="10"/>
  <c r="AA110" i="10"/>
  <c r="AB18" i="10"/>
  <c r="AA102" i="10"/>
  <c r="AA104" i="10"/>
  <c r="AA106" i="10"/>
  <c r="AB17" i="10"/>
  <c r="AA99" i="10"/>
  <c r="AA100" i="10"/>
  <c r="AA101" i="10"/>
  <c r="AA82" i="10"/>
  <c r="AA83" i="10"/>
  <c r="AA85" i="10"/>
  <c r="AB15" i="10"/>
  <c r="AA78" i="10"/>
  <c r="AA79" i="10"/>
  <c r="AA80" i="10"/>
  <c r="AB14" i="10"/>
  <c r="AA14" i="10"/>
  <c r="AA57" i="10"/>
  <c r="AA59" i="10"/>
  <c r="AA60" i="10"/>
  <c r="AA61" i="10"/>
  <c r="AB13" i="10"/>
  <c r="AA54" i="10"/>
  <c r="AA56" i="10"/>
  <c r="AB12" i="10"/>
  <c r="AA53" i="10"/>
  <c r="AA11" i="10"/>
  <c r="AA45" i="10"/>
  <c r="AA46" i="10"/>
  <c r="AA47" i="10"/>
  <c r="AA49" i="10"/>
  <c r="AA50" i="10"/>
  <c r="AA51" i="10"/>
  <c r="C45" i="10"/>
  <c r="D45" i="10"/>
  <c r="E45" i="10"/>
  <c r="F45" i="10"/>
  <c r="F10" i="10" s="1"/>
  <c r="G45" i="10"/>
  <c r="H45" i="10"/>
  <c r="I45" i="10"/>
  <c r="J45" i="10"/>
  <c r="J10" i="10" s="1"/>
  <c r="K45" i="10"/>
  <c r="L45" i="10"/>
  <c r="C46" i="10"/>
  <c r="D46" i="10"/>
  <c r="N46" i="10" s="1"/>
  <c r="E46" i="10"/>
  <c r="F46" i="10"/>
  <c r="G46" i="10"/>
  <c r="H46" i="10"/>
  <c r="I46" i="10"/>
  <c r="J46" i="10"/>
  <c r="J42" i="10" s="1"/>
  <c r="K46" i="10"/>
  <c r="L46" i="10"/>
  <c r="C47" i="10"/>
  <c r="D47" i="10"/>
  <c r="E47" i="10"/>
  <c r="F47" i="10"/>
  <c r="G47" i="10"/>
  <c r="M47" i="10" s="1"/>
  <c r="H47" i="10"/>
  <c r="N47" i="10" s="1"/>
  <c r="I47" i="10"/>
  <c r="J47" i="10"/>
  <c r="K47" i="10"/>
  <c r="L47" i="10"/>
  <c r="C48" i="10"/>
  <c r="D48" i="10"/>
  <c r="E48" i="10"/>
  <c r="F48" i="10"/>
  <c r="G48" i="10"/>
  <c r="H48" i="10"/>
  <c r="N48" i="10" s="1"/>
  <c r="I48" i="10"/>
  <c r="J48" i="10"/>
  <c r="K48" i="10"/>
  <c r="L48" i="10"/>
  <c r="C49" i="10"/>
  <c r="D49" i="10"/>
  <c r="E49" i="10"/>
  <c r="F49" i="10"/>
  <c r="G49" i="10"/>
  <c r="H49" i="10"/>
  <c r="I49" i="10"/>
  <c r="J49" i="10"/>
  <c r="K49" i="10"/>
  <c r="L49" i="10"/>
  <c r="C50" i="10"/>
  <c r="D50" i="10"/>
  <c r="N50" i="10" s="1"/>
  <c r="E50" i="10"/>
  <c r="F50" i="10"/>
  <c r="G50" i="10"/>
  <c r="H50" i="10"/>
  <c r="I50" i="10"/>
  <c r="J50" i="10"/>
  <c r="K50" i="10"/>
  <c r="L50" i="10"/>
  <c r="C51" i="10"/>
  <c r="D51" i="10"/>
  <c r="E51" i="10"/>
  <c r="F51" i="10"/>
  <c r="G51" i="10"/>
  <c r="H51" i="10"/>
  <c r="I51" i="10"/>
  <c r="J51" i="10"/>
  <c r="N51" i="10" s="1"/>
  <c r="K51" i="10"/>
  <c r="L51" i="10"/>
  <c r="C52" i="10"/>
  <c r="D52" i="10"/>
  <c r="E52" i="10"/>
  <c r="F52" i="10"/>
  <c r="F11" i="10" s="1"/>
  <c r="G52" i="10"/>
  <c r="H52" i="10"/>
  <c r="H11" i="10" s="1"/>
  <c r="I52" i="10"/>
  <c r="J52" i="10"/>
  <c r="K52" i="10"/>
  <c r="L52" i="10"/>
  <c r="L11" i="10" s="1"/>
  <c r="C53" i="10"/>
  <c r="D53" i="10"/>
  <c r="E53" i="10"/>
  <c r="F53" i="10"/>
  <c r="G53" i="10"/>
  <c r="G11" i="10" s="1"/>
  <c r="H53" i="10"/>
  <c r="I53" i="10"/>
  <c r="J53" i="10"/>
  <c r="K53" i="10"/>
  <c r="K11" i="10" s="1"/>
  <c r="L53" i="10"/>
  <c r="C54" i="10"/>
  <c r="D54" i="10"/>
  <c r="N54" i="10" s="1"/>
  <c r="E54" i="10"/>
  <c r="F54" i="10"/>
  <c r="G54" i="10"/>
  <c r="H54" i="10"/>
  <c r="I54" i="10"/>
  <c r="I12" i="10" s="1"/>
  <c r="J54" i="10"/>
  <c r="K54" i="10"/>
  <c r="L54" i="10"/>
  <c r="L12" i="10" s="1"/>
  <c r="C55" i="10"/>
  <c r="C12" i="10" s="1"/>
  <c r="D55" i="10"/>
  <c r="E55" i="10"/>
  <c r="F55" i="10"/>
  <c r="G55" i="10"/>
  <c r="H55" i="10"/>
  <c r="N55" i="10" s="1"/>
  <c r="I55" i="10"/>
  <c r="J55" i="10"/>
  <c r="K55" i="10"/>
  <c r="L55" i="10"/>
  <c r="C56" i="10"/>
  <c r="D56" i="10"/>
  <c r="E56" i="10"/>
  <c r="E12" i="10" s="1"/>
  <c r="F56" i="10"/>
  <c r="G56" i="10"/>
  <c r="H56" i="10"/>
  <c r="N56" i="10" s="1"/>
  <c r="I56" i="10"/>
  <c r="J56" i="10"/>
  <c r="K56" i="10"/>
  <c r="L56" i="10"/>
  <c r="C57" i="10"/>
  <c r="D57" i="10"/>
  <c r="D13" i="10" s="1"/>
  <c r="E57" i="10"/>
  <c r="F57" i="10"/>
  <c r="G57" i="10"/>
  <c r="H57" i="10"/>
  <c r="I57" i="10"/>
  <c r="J57" i="10"/>
  <c r="K57" i="10"/>
  <c r="L57" i="10"/>
  <c r="C58" i="10"/>
  <c r="D58" i="10"/>
  <c r="N58" i="10" s="1"/>
  <c r="E58" i="10"/>
  <c r="F58" i="10"/>
  <c r="G58" i="10"/>
  <c r="H58" i="10"/>
  <c r="I58" i="10"/>
  <c r="J58" i="10"/>
  <c r="J13" i="10" s="1"/>
  <c r="K58" i="10"/>
  <c r="L58" i="10"/>
  <c r="C59" i="10"/>
  <c r="D59" i="10"/>
  <c r="E59" i="10"/>
  <c r="F59" i="10"/>
  <c r="G59" i="10"/>
  <c r="G13" i="10" s="1"/>
  <c r="H59" i="10"/>
  <c r="H13" i="10" s="1"/>
  <c r="I59" i="10"/>
  <c r="J59" i="10"/>
  <c r="N59" i="10" s="1"/>
  <c r="K59" i="10"/>
  <c r="L59" i="10"/>
  <c r="C60" i="10"/>
  <c r="D60" i="10"/>
  <c r="E60" i="10"/>
  <c r="M60" i="10" s="1"/>
  <c r="F60" i="10"/>
  <c r="G60" i="10"/>
  <c r="H60" i="10"/>
  <c r="I60" i="10"/>
  <c r="J60" i="10"/>
  <c r="K60" i="10"/>
  <c r="L60" i="10"/>
  <c r="C61" i="10"/>
  <c r="D61" i="10"/>
  <c r="E61" i="10"/>
  <c r="F61" i="10"/>
  <c r="G61" i="10"/>
  <c r="H61" i="10"/>
  <c r="I61" i="10"/>
  <c r="J61" i="10"/>
  <c r="K61" i="10"/>
  <c r="L61" i="10"/>
  <c r="C62" i="10"/>
  <c r="D62" i="10"/>
  <c r="N62" i="10" s="1"/>
  <c r="E62" i="10"/>
  <c r="F62" i="10"/>
  <c r="G62" i="10"/>
  <c r="H62" i="10"/>
  <c r="I62" i="10"/>
  <c r="J62" i="10"/>
  <c r="K62" i="10"/>
  <c r="L62" i="10"/>
  <c r="D44" i="10"/>
  <c r="E44" i="10"/>
  <c r="F44" i="10"/>
  <c r="G44" i="10"/>
  <c r="H44" i="10"/>
  <c r="I44" i="10"/>
  <c r="J44" i="10"/>
  <c r="K44" i="10"/>
  <c r="L44" i="10"/>
  <c r="C44" i="10"/>
  <c r="D98" i="10"/>
  <c r="E98" i="10"/>
  <c r="F98" i="10"/>
  <c r="G98" i="10"/>
  <c r="G96" i="10" s="1"/>
  <c r="H98" i="10"/>
  <c r="I98" i="10"/>
  <c r="I16" i="10" s="1"/>
  <c r="J98" i="10"/>
  <c r="K98" i="10"/>
  <c r="L98" i="10"/>
  <c r="D99" i="10"/>
  <c r="D16" i="10" s="1"/>
  <c r="E99" i="10"/>
  <c r="F99" i="10"/>
  <c r="G99" i="10"/>
  <c r="H99" i="10"/>
  <c r="H16" i="10" s="1"/>
  <c r="I99" i="10"/>
  <c r="J99" i="10"/>
  <c r="K99" i="10"/>
  <c r="L99" i="10"/>
  <c r="D100" i="10"/>
  <c r="E100" i="10"/>
  <c r="F100" i="10"/>
  <c r="G100" i="10"/>
  <c r="H100" i="10"/>
  <c r="I100" i="10"/>
  <c r="J100" i="10"/>
  <c r="K100" i="10"/>
  <c r="L100" i="10"/>
  <c r="D101" i="10"/>
  <c r="E101" i="10"/>
  <c r="F101" i="10"/>
  <c r="G101" i="10"/>
  <c r="H101" i="10"/>
  <c r="I101" i="10"/>
  <c r="J101" i="10"/>
  <c r="K101" i="10"/>
  <c r="L101" i="10"/>
  <c r="D102" i="10"/>
  <c r="E102" i="10"/>
  <c r="E17" i="10" s="1"/>
  <c r="F102" i="10"/>
  <c r="G102" i="10"/>
  <c r="H102" i="10"/>
  <c r="I102" i="10"/>
  <c r="J102" i="10"/>
  <c r="J17" i="10" s="1"/>
  <c r="K102" i="10"/>
  <c r="K17" i="10" s="1"/>
  <c r="L102" i="10"/>
  <c r="D103" i="10"/>
  <c r="N103" i="10" s="1"/>
  <c r="E103" i="10"/>
  <c r="F103" i="10"/>
  <c r="G103" i="10"/>
  <c r="H103" i="10"/>
  <c r="I103" i="10"/>
  <c r="J103" i="10"/>
  <c r="K103" i="10"/>
  <c r="L103" i="10"/>
  <c r="D104" i="10"/>
  <c r="E104" i="10"/>
  <c r="F104" i="10"/>
  <c r="G104" i="10"/>
  <c r="H104" i="10"/>
  <c r="I104" i="10"/>
  <c r="J104" i="10"/>
  <c r="K104" i="10"/>
  <c r="M104" i="10" s="1"/>
  <c r="L104" i="10"/>
  <c r="D105" i="10"/>
  <c r="E105" i="10"/>
  <c r="F105" i="10"/>
  <c r="G105" i="10"/>
  <c r="G17" i="10" s="1"/>
  <c r="H105" i="10"/>
  <c r="I105" i="10"/>
  <c r="J105" i="10"/>
  <c r="N105" i="10" s="1"/>
  <c r="K105" i="10"/>
  <c r="L105" i="10"/>
  <c r="D106" i="10"/>
  <c r="E106" i="10"/>
  <c r="F106" i="10"/>
  <c r="N106" i="10" s="1"/>
  <c r="G106" i="10"/>
  <c r="H106" i="10"/>
  <c r="I106" i="10"/>
  <c r="M106" i="10" s="1"/>
  <c r="J106" i="10"/>
  <c r="K106" i="10"/>
  <c r="L106" i="10"/>
  <c r="D107" i="10"/>
  <c r="E107" i="10"/>
  <c r="F107" i="10"/>
  <c r="F18" i="10" s="1"/>
  <c r="G107" i="10"/>
  <c r="H107" i="10"/>
  <c r="H18" i="10" s="1"/>
  <c r="I107" i="10"/>
  <c r="J107" i="10"/>
  <c r="K107" i="10"/>
  <c r="L107" i="10"/>
  <c r="D108" i="10"/>
  <c r="E108" i="10"/>
  <c r="F108" i="10"/>
  <c r="G108" i="10"/>
  <c r="G18" i="10" s="1"/>
  <c r="H108" i="10"/>
  <c r="I108" i="10"/>
  <c r="J108" i="10"/>
  <c r="K108" i="10"/>
  <c r="L108" i="10"/>
  <c r="D109" i="10"/>
  <c r="E109" i="10"/>
  <c r="F109" i="10"/>
  <c r="G109" i="10"/>
  <c r="H109" i="10"/>
  <c r="I109" i="10"/>
  <c r="J109" i="10"/>
  <c r="K109" i="10"/>
  <c r="L109" i="10"/>
  <c r="D110" i="10"/>
  <c r="E110" i="10"/>
  <c r="M110" i="10" s="1"/>
  <c r="F110" i="10"/>
  <c r="G110" i="10"/>
  <c r="H110" i="10"/>
  <c r="I110" i="10"/>
  <c r="J110" i="10"/>
  <c r="K110" i="10"/>
  <c r="L110" i="10"/>
  <c r="D111" i="10"/>
  <c r="N111" i="10" s="1"/>
  <c r="E111" i="10"/>
  <c r="F111" i="10"/>
  <c r="G111" i="10"/>
  <c r="H111" i="10"/>
  <c r="I111" i="10"/>
  <c r="J111" i="10"/>
  <c r="K111" i="10"/>
  <c r="L111" i="10"/>
  <c r="D112" i="10"/>
  <c r="D19" i="10" s="1"/>
  <c r="E112" i="10"/>
  <c r="F112" i="10"/>
  <c r="G112" i="10"/>
  <c r="H112" i="10"/>
  <c r="H19" i="10" s="1"/>
  <c r="I112" i="10"/>
  <c r="I19" i="10" s="1"/>
  <c r="J112" i="10"/>
  <c r="K112" i="10"/>
  <c r="K19" i="10" s="1"/>
  <c r="L112" i="10"/>
  <c r="D113" i="10"/>
  <c r="E113" i="10"/>
  <c r="F113" i="10"/>
  <c r="G113" i="10"/>
  <c r="H113" i="10"/>
  <c r="I113" i="10"/>
  <c r="J113" i="10"/>
  <c r="J19" i="10" s="1"/>
  <c r="K113" i="10"/>
  <c r="L113" i="10"/>
  <c r="D114" i="10"/>
  <c r="E114" i="10"/>
  <c r="F114" i="10"/>
  <c r="G114" i="10"/>
  <c r="H114" i="10"/>
  <c r="I114" i="10"/>
  <c r="M114" i="10" s="1"/>
  <c r="J114" i="10"/>
  <c r="K114" i="10"/>
  <c r="L114" i="10"/>
  <c r="D115" i="10"/>
  <c r="E115" i="10"/>
  <c r="E20" i="10" s="1"/>
  <c r="F115" i="10"/>
  <c r="G115" i="10"/>
  <c r="H115" i="10"/>
  <c r="N115" i="10" s="1"/>
  <c r="I115" i="10"/>
  <c r="J115" i="10"/>
  <c r="K115" i="10"/>
  <c r="L115" i="10"/>
  <c r="D116" i="10"/>
  <c r="E116" i="10"/>
  <c r="F116" i="10"/>
  <c r="G116" i="10"/>
  <c r="H116" i="10"/>
  <c r="I116" i="10"/>
  <c r="J116" i="10"/>
  <c r="K116" i="10"/>
  <c r="K20" i="10" s="1"/>
  <c r="L116" i="10"/>
  <c r="L20" i="10" s="1"/>
  <c r="D117" i="10"/>
  <c r="E117" i="10"/>
  <c r="F117" i="10"/>
  <c r="G117" i="10"/>
  <c r="H117" i="10"/>
  <c r="I117" i="10"/>
  <c r="J117" i="10"/>
  <c r="K117" i="10"/>
  <c r="M117" i="10" s="1"/>
  <c r="L117" i="10"/>
  <c r="D118" i="10"/>
  <c r="E118" i="10"/>
  <c r="M118" i="10" s="1"/>
  <c r="F118" i="10"/>
  <c r="G118" i="10"/>
  <c r="H118" i="10"/>
  <c r="I118" i="10"/>
  <c r="J118" i="10"/>
  <c r="K118" i="10"/>
  <c r="L118" i="10"/>
  <c r="D119" i="10"/>
  <c r="N119" i="10" s="1"/>
  <c r="E119" i="10"/>
  <c r="F119" i="10"/>
  <c r="G119" i="10"/>
  <c r="H119" i="10"/>
  <c r="I119" i="10"/>
  <c r="J119" i="10"/>
  <c r="K119" i="10"/>
  <c r="L119" i="10"/>
  <c r="D120" i="10"/>
  <c r="E120" i="10"/>
  <c r="F120" i="10"/>
  <c r="G120" i="10"/>
  <c r="H120" i="10"/>
  <c r="H20" i="10" s="1"/>
  <c r="I120" i="10"/>
  <c r="J120" i="10"/>
  <c r="K120" i="10"/>
  <c r="M120" i="10" s="1"/>
  <c r="L120" i="10"/>
  <c r="D77" i="10"/>
  <c r="E77" i="10"/>
  <c r="F77" i="10"/>
  <c r="F14" i="10" s="1"/>
  <c r="G77" i="10"/>
  <c r="H77" i="10"/>
  <c r="H75" i="10" s="1"/>
  <c r="I77" i="10"/>
  <c r="J77" i="10"/>
  <c r="J75" i="10" s="1"/>
  <c r="K77" i="10"/>
  <c r="L77" i="10"/>
  <c r="D78" i="10"/>
  <c r="E78" i="10"/>
  <c r="F78" i="10"/>
  <c r="G78" i="10"/>
  <c r="M78" i="10" s="1"/>
  <c r="H78" i="10"/>
  <c r="I78" i="10"/>
  <c r="J78" i="10"/>
  <c r="K78" i="10"/>
  <c r="L78" i="10"/>
  <c r="D79" i="10"/>
  <c r="E79" i="10"/>
  <c r="F79" i="10"/>
  <c r="G79" i="10"/>
  <c r="H79" i="10"/>
  <c r="N79" i="10" s="1"/>
  <c r="I79" i="10"/>
  <c r="J79" i="10"/>
  <c r="K79" i="10"/>
  <c r="L79" i="10"/>
  <c r="L75" i="10" s="1"/>
  <c r="D80" i="10"/>
  <c r="E80" i="10"/>
  <c r="F80" i="10"/>
  <c r="G80" i="10"/>
  <c r="H80" i="10"/>
  <c r="I80" i="10"/>
  <c r="J80" i="10"/>
  <c r="K80" i="10"/>
  <c r="L80" i="10"/>
  <c r="D81" i="10"/>
  <c r="E81" i="10"/>
  <c r="F81" i="10"/>
  <c r="G81" i="10"/>
  <c r="H81" i="10"/>
  <c r="I81" i="10"/>
  <c r="J81" i="10"/>
  <c r="K81" i="10"/>
  <c r="L81" i="10"/>
  <c r="D82" i="10"/>
  <c r="E82" i="10"/>
  <c r="M82" i="10" s="1"/>
  <c r="F82" i="10"/>
  <c r="F15" i="10" s="1"/>
  <c r="G82" i="10"/>
  <c r="H82" i="10"/>
  <c r="I82" i="10"/>
  <c r="J82" i="10"/>
  <c r="K82" i="10"/>
  <c r="L82" i="10"/>
  <c r="D83" i="10"/>
  <c r="N83" i="10" s="1"/>
  <c r="E83" i="10"/>
  <c r="F83" i="10"/>
  <c r="G83" i="10"/>
  <c r="H83" i="10"/>
  <c r="H15" i="10" s="1"/>
  <c r="I83" i="10"/>
  <c r="I15" i="10" s="1"/>
  <c r="J83" i="10"/>
  <c r="K83" i="10"/>
  <c r="L83" i="10"/>
  <c r="L15" i="10" s="1"/>
  <c r="D84" i="10"/>
  <c r="E84" i="10"/>
  <c r="F84" i="10"/>
  <c r="G84" i="10"/>
  <c r="H84" i="10"/>
  <c r="I84" i="10"/>
  <c r="J84" i="10"/>
  <c r="K84" i="10"/>
  <c r="L84" i="10"/>
  <c r="D85" i="10"/>
  <c r="E85" i="10"/>
  <c r="F85" i="10"/>
  <c r="G85" i="10"/>
  <c r="M85" i="10" s="1"/>
  <c r="H85" i="10"/>
  <c r="I85" i="10"/>
  <c r="J85" i="10"/>
  <c r="K85" i="10"/>
  <c r="L85" i="10"/>
  <c r="G10" i="10"/>
  <c r="D11" i="10"/>
  <c r="I11" i="10"/>
  <c r="J11" i="10"/>
  <c r="D12" i="10"/>
  <c r="K12" i="10"/>
  <c r="F13" i="10"/>
  <c r="L13" i="10"/>
  <c r="I14" i="10"/>
  <c r="E15" i="10"/>
  <c r="G16" i="10"/>
  <c r="H17" i="10"/>
  <c r="L17" i="10"/>
  <c r="J18" i="10"/>
  <c r="E19" i="10"/>
  <c r="L19" i="10"/>
  <c r="G20" i="10"/>
  <c r="D21" i="10"/>
  <c r="N21" i="10" s="1"/>
  <c r="F21" i="10"/>
  <c r="G21" i="10"/>
  <c r="H21" i="10"/>
  <c r="I21" i="10"/>
  <c r="J21" i="10"/>
  <c r="K21" i="10"/>
  <c r="L21" i="10"/>
  <c r="D22" i="10"/>
  <c r="E22" i="10"/>
  <c r="F22" i="10"/>
  <c r="G22" i="10"/>
  <c r="I22" i="10"/>
  <c r="J22" i="10"/>
  <c r="K22" i="10"/>
  <c r="L22" i="10"/>
  <c r="D23" i="10"/>
  <c r="E23" i="10"/>
  <c r="F23" i="10"/>
  <c r="G23" i="10"/>
  <c r="H23" i="10"/>
  <c r="I23" i="10"/>
  <c r="J23" i="10"/>
  <c r="L23" i="10"/>
  <c r="D24" i="10"/>
  <c r="N24" i="10" s="1"/>
  <c r="E24" i="10"/>
  <c r="G24" i="10"/>
  <c r="H24" i="10"/>
  <c r="I24" i="10"/>
  <c r="K24" i="10"/>
  <c r="L24" i="10"/>
  <c r="D25" i="10"/>
  <c r="E25" i="10"/>
  <c r="F25" i="10"/>
  <c r="G25" i="10"/>
  <c r="H25" i="10"/>
  <c r="J25" i="10"/>
  <c r="K25" i="10"/>
  <c r="L25" i="10"/>
  <c r="E26" i="10"/>
  <c r="F26" i="10"/>
  <c r="N26" i="10" s="1"/>
  <c r="G26" i="10"/>
  <c r="H26" i="10"/>
  <c r="I26" i="10"/>
  <c r="J26" i="10"/>
  <c r="K26" i="10"/>
  <c r="D27" i="10"/>
  <c r="E27" i="10"/>
  <c r="F27" i="10"/>
  <c r="H27" i="10"/>
  <c r="I27" i="10"/>
  <c r="J27" i="10"/>
  <c r="L27" i="10"/>
  <c r="D199" i="10"/>
  <c r="D200" i="10"/>
  <c r="D201" i="10"/>
  <c r="D202" i="10"/>
  <c r="E199" i="10"/>
  <c r="E200" i="10"/>
  <c r="E28" i="10"/>
  <c r="E201" i="10"/>
  <c r="E202" i="10"/>
  <c r="F199" i="10"/>
  <c r="F200" i="10"/>
  <c r="F201" i="10"/>
  <c r="F202" i="10"/>
  <c r="G199" i="10"/>
  <c r="G200" i="10"/>
  <c r="G201" i="10"/>
  <c r="G202" i="10"/>
  <c r="H199" i="10"/>
  <c r="H200" i="10"/>
  <c r="H28" i="10" s="1"/>
  <c r="H201" i="10"/>
  <c r="H202" i="10"/>
  <c r="I199" i="10"/>
  <c r="I200" i="10"/>
  <c r="I28" i="10"/>
  <c r="I201" i="10"/>
  <c r="I202" i="10"/>
  <c r="J199" i="10"/>
  <c r="J197" i="10" s="1"/>
  <c r="J200" i="10"/>
  <c r="J201" i="10"/>
  <c r="J202" i="10"/>
  <c r="K199" i="10"/>
  <c r="K200" i="10"/>
  <c r="K28" i="10" s="1"/>
  <c r="K201" i="10"/>
  <c r="K202" i="10"/>
  <c r="L199" i="10"/>
  <c r="L28" i="10" s="1"/>
  <c r="L200" i="10"/>
  <c r="L201" i="10"/>
  <c r="L202" i="10"/>
  <c r="D203" i="10"/>
  <c r="N203" i="10" s="1"/>
  <c r="D204" i="10"/>
  <c r="D205" i="10"/>
  <c r="E203" i="10"/>
  <c r="E29" i="10" s="1"/>
  <c r="E204" i="10"/>
  <c r="E205" i="10"/>
  <c r="F203" i="10"/>
  <c r="F29" i="10" s="1"/>
  <c r="F204" i="10"/>
  <c r="F205" i="10"/>
  <c r="G203" i="10"/>
  <c r="G29" i="10" s="1"/>
  <c r="G204" i="10"/>
  <c r="G205" i="10"/>
  <c r="H203" i="10"/>
  <c r="H29" i="10" s="1"/>
  <c r="H204" i="10"/>
  <c r="H205" i="10"/>
  <c r="I203" i="10"/>
  <c r="I29" i="10" s="1"/>
  <c r="I204" i="10"/>
  <c r="I205" i="10"/>
  <c r="J203" i="10"/>
  <c r="J29" i="10" s="1"/>
  <c r="J204" i="10"/>
  <c r="J205" i="10"/>
  <c r="K203" i="10"/>
  <c r="K29" i="10" s="1"/>
  <c r="K204" i="10"/>
  <c r="K205" i="10"/>
  <c r="L203" i="10"/>
  <c r="L29" i="10" s="1"/>
  <c r="L204" i="10"/>
  <c r="L205" i="10"/>
  <c r="D206" i="10"/>
  <c r="D207" i="10"/>
  <c r="D208" i="10"/>
  <c r="D209" i="10"/>
  <c r="D210" i="10"/>
  <c r="N210" i="10" s="1"/>
  <c r="D211" i="10"/>
  <c r="D212" i="10"/>
  <c r="D213" i="10"/>
  <c r="D214" i="10"/>
  <c r="E206" i="10"/>
  <c r="E207" i="10"/>
  <c r="E208" i="10"/>
  <c r="E209" i="10"/>
  <c r="E210" i="10"/>
  <c r="M210" i="10" s="1"/>
  <c r="E211" i="10"/>
  <c r="E212" i="10"/>
  <c r="E213" i="10"/>
  <c r="E214" i="10"/>
  <c r="F206" i="10"/>
  <c r="F207" i="10"/>
  <c r="F208" i="10"/>
  <c r="F209" i="10"/>
  <c r="F210" i="10"/>
  <c r="F211" i="10"/>
  <c r="F212" i="10"/>
  <c r="F213" i="10"/>
  <c r="N213" i="10" s="1"/>
  <c r="F214" i="10"/>
  <c r="G206" i="10"/>
  <c r="G207" i="10"/>
  <c r="M207" i="10" s="1"/>
  <c r="G208" i="10"/>
  <c r="G209" i="10"/>
  <c r="G210" i="10"/>
  <c r="G211" i="10"/>
  <c r="M211" i="10" s="1"/>
  <c r="G212" i="10"/>
  <c r="G213" i="10"/>
  <c r="G214" i="10"/>
  <c r="H206" i="10"/>
  <c r="H207" i="10"/>
  <c r="H208" i="10"/>
  <c r="H209" i="10"/>
  <c r="H210" i="10"/>
  <c r="H211" i="10"/>
  <c r="H212" i="10"/>
  <c r="H213" i="10"/>
  <c r="H214" i="10"/>
  <c r="I206" i="10"/>
  <c r="I207" i="10"/>
  <c r="I208" i="10"/>
  <c r="I209" i="10"/>
  <c r="I210" i="10"/>
  <c r="I211" i="10"/>
  <c r="I212" i="10"/>
  <c r="I213" i="10"/>
  <c r="I214" i="10"/>
  <c r="J206" i="10"/>
  <c r="J207" i="10"/>
  <c r="J208" i="10"/>
  <c r="J209" i="10"/>
  <c r="J210" i="10"/>
  <c r="J211" i="10"/>
  <c r="J212" i="10"/>
  <c r="J213" i="10"/>
  <c r="J214" i="10"/>
  <c r="N214" i="10" s="1"/>
  <c r="K206" i="10"/>
  <c r="K30" i="10" s="1"/>
  <c r="K207" i="10"/>
  <c r="K208" i="10"/>
  <c r="K209" i="10"/>
  <c r="K210" i="10"/>
  <c r="K211" i="10"/>
  <c r="K212" i="10"/>
  <c r="K213" i="10"/>
  <c r="K214" i="10"/>
  <c r="L206" i="10"/>
  <c r="L207" i="10"/>
  <c r="L208" i="10"/>
  <c r="L209" i="10"/>
  <c r="L210" i="10"/>
  <c r="L211" i="10"/>
  <c r="L212" i="10"/>
  <c r="L213" i="10"/>
  <c r="L214" i="10"/>
  <c r="D215" i="10"/>
  <c r="D31" i="10" s="1"/>
  <c r="D216" i="10"/>
  <c r="D217" i="10"/>
  <c r="D218" i="10"/>
  <c r="D219" i="10"/>
  <c r="N219" i="10" s="1"/>
  <c r="E215" i="10"/>
  <c r="E216" i="10"/>
  <c r="E217" i="10"/>
  <c r="M217" i="10" s="1"/>
  <c r="E218" i="10"/>
  <c r="E219" i="10"/>
  <c r="F215" i="10"/>
  <c r="F216" i="10"/>
  <c r="F217" i="10"/>
  <c r="F218" i="10"/>
  <c r="F219" i="10"/>
  <c r="G215" i="10"/>
  <c r="G216" i="10"/>
  <c r="G217" i="10"/>
  <c r="G218" i="10"/>
  <c r="M218" i="10" s="1"/>
  <c r="G219" i="10"/>
  <c r="H215" i="10"/>
  <c r="H216" i="10"/>
  <c r="H31" i="10" s="1"/>
  <c r="H217" i="10"/>
  <c r="H218" i="10"/>
  <c r="H219" i="10"/>
  <c r="I215" i="10"/>
  <c r="I216" i="10"/>
  <c r="I217" i="10"/>
  <c r="I218" i="10"/>
  <c r="I219" i="10"/>
  <c r="J215" i="10"/>
  <c r="J31" i="10" s="1"/>
  <c r="J216" i="10"/>
  <c r="J217" i="10"/>
  <c r="J218" i="10"/>
  <c r="J219" i="10"/>
  <c r="K215" i="10"/>
  <c r="K31" i="10" s="1"/>
  <c r="K216" i="10"/>
  <c r="K217" i="10"/>
  <c r="K218" i="10"/>
  <c r="K219" i="10"/>
  <c r="L215" i="10"/>
  <c r="L31" i="10" s="1"/>
  <c r="L216" i="10"/>
  <c r="L217" i="10"/>
  <c r="L218" i="10"/>
  <c r="L219" i="10"/>
  <c r="C82" i="10"/>
  <c r="C83" i="10"/>
  <c r="C15" i="10"/>
  <c r="C84" i="10"/>
  <c r="C85" i="10"/>
  <c r="C98" i="10"/>
  <c r="M98" i="10" s="1"/>
  <c r="C99" i="10"/>
  <c r="C100" i="10"/>
  <c r="C101" i="10"/>
  <c r="C16" i="10"/>
  <c r="C102" i="10"/>
  <c r="M102" i="10" s="1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9" i="10"/>
  <c r="C115" i="10"/>
  <c r="M115" i="10" s="1"/>
  <c r="C116" i="10"/>
  <c r="C117" i="10"/>
  <c r="C118" i="10"/>
  <c r="C119" i="10"/>
  <c r="C120" i="10"/>
  <c r="C21" i="10"/>
  <c r="M21" i="10" s="1"/>
  <c r="C22" i="10"/>
  <c r="C23" i="10"/>
  <c r="C24" i="10"/>
  <c r="M24" i="10" s="1"/>
  <c r="C25" i="10"/>
  <c r="M25" i="10" s="1"/>
  <c r="C26" i="10"/>
  <c r="C199" i="10"/>
  <c r="C200" i="10"/>
  <c r="C28" i="10"/>
  <c r="C201" i="10"/>
  <c r="C202" i="10"/>
  <c r="C203" i="10"/>
  <c r="C29" i="10" s="1"/>
  <c r="C204" i="10"/>
  <c r="C205" i="10"/>
  <c r="C206" i="10"/>
  <c r="C207" i="10"/>
  <c r="C208" i="10"/>
  <c r="C209" i="10"/>
  <c r="C210" i="10"/>
  <c r="C211" i="10"/>
  <c r="C212" i="10"/>
  <c r="C213" i="10"/>
  <c r="M213" i="10" s="1"/>
  <c r="C214" i="10"/>
  <c r="C215" i="10"/>
  <c r="C216" i="10"/>
  <c r="C217" i="10"/>
  <c r="C218" i="10"/>
  <c r="C219" i="10"/>
  <c r="C77" i="10"/>
  <c r="C78" i="10"/>
  <c r="C79" i="10"/>
  <c r="C80" i="10"/>
  <c r="C81" i="10"/>
  <c r="G42" i="10"/>
  <c r="K96" i="10"/>
  <c r="D132" i="10"/>
  <c r="E132" i="10"/>
  <c r="F132" i="10"/>
  <c r="G132" i="10"/>
  <c r="H132" i="10"/>
  <c r="I132" i="10"/>
  <c r="J132" i="10"/>
  <c r="K132" i="10"/>
  <c r="L132" i="10"/>
  <c r="E166" i="10"/>
  <c r="F166" i="10"/>
  <c r="G166" i="10"/>
  <c r="I166" i="10"/>
  <c r="J166" i="10"/>
  <c r="K166" i="10"/>
  <c r="C197" i="10"/>
  <c r="C166" i="10"/>
  <c r="C132" i="10"/>
  <c r="AQ75" i="10"/>
  <c r="AP75" i="10"/>
  <c r="AO75" i="10"/>
  <c r="AN75" i="10"/>
  <c r="AM75" i="10"/>
  <c r="AK75" i="10"/>
  <c r="AI75" i="10"/>
  <c r="AH75" i="10"/>
  <c r="AG75" i="10"/>
  <c r="S75" i="10"/>
  <c r="U75" i="10"/>
  <c r="W75" i="10"/>
  <c r="Y75" i="10"/>
  <c r="R75" i="10"/>
  <c r="T75" i="10"/>
  <c r="V75" i="10"/>
  <c r="X75" i="10"/>
  <c r="Z75" i="10"/>
  <c r="N27" i="10"/>
  <c r="M27" i="10"/>
  <c r="M26" i="10"/>
  <c r="N25" i="10"/>
  <c r="N23" i="10"/>
  <c r="M23" i="10"/>
  <c r="N22" i="10"/>
  <c r="M22" i="10"/>
  <c r="AB62" i="10"/>
  <c r="AB61" i="10"/>
  <c r="N61" i="10"/>
  <c r="AB60" i="10"/>
  <c r="N60" i="10"/>
  <c r="AB59" i="10"/>
  <c r="AB58" i="10"/>
  <c r="AB57" i="10"/>
  <c r="N57" i="10"/>
  <c r="AB56" i="10"/>
  <c r="M56" i="10"/>
  <c r="AB55" i="10"/>
  <c r="AB54" i="10"/>
  <c r="AB53" i="10"/>
  <c r="N53" i="10"/>
  <c r="AB52" i="10"/>
  <c r="N52" i="10"/>
  <c r="AB51" i="10"/>
  <c r="AB50" i="10"/>
  <c r="AB49" i="10"/>
  <c r="N49" i="10"/>
  <c r="AB48" i="10"/>
  <c r="M48" i="10"/>
  <c r="AB47" i="10"/>
  <c r="AB46" i="10"/>
  <c r="AB45" i="10"/>
  <c r="N45" i="10"/>
  <c r="AB44" i="10"/>
  <c r="M44" i="10"/>
  <c r="AQ42" i="10"/>
  <c r="AP42" i="10"/>
  <c r="AO42" i="10"/>
  <c r="AM42" i="10"/>
  <c r="AL42" i="10"/>
  <c r="AK42" i="10"/>
  <c r="AJ42" i="10"/>
  <c r="AI42" i="10"/>
  <c r="AH42" i="10"/>
  <c r="AG42" i="10"/>
  <c r="AF42" i="10"/>
  <c r="AE42" i="10"/>
  <c r="Z42" i="10"/>
  <c r="Y42" i="10"/>
  <c r="X42" i="10"/>
  <c r="W42" i="10"/>
  <c r="V42" i="10"/>
  <c r="U42" i="10"/>
  <c r="T42" i="10"/>
  <c r="S42" i="10"/>
  <c r="R42" i="10"/>
  <c r="Q42" i="10"/>
  <c r="N218" i="10"/>
  <c r="N217" i="10"/>
  <c r="N212" i="10"/>
  <c r="N211" i="10"/>
  <c r="N208" i="10"/>
  <c r="N207" i="10"/>
  <c r="N205" i="10"/>
  <c r="N204" i="10"/>
  <c r="N201" i="10"/>
  <c r="N200" i="10"/>
  <c r="N185" i="10"/>
  <c r="N184" i="10"/>
  <c r="N183" i="10"/>
  <c r="N182" i="10"/>
  <c r="N181" i="10"/>
  <c r="N180" i="10"/>
  <c r="N179" i="10"/>
  <c r="N178" i="10"/>
  <c r="N177" i="10"/>
  <c r="N176" i="10"/>
  <c r="N175" i="10"/>
  <c r="N174" i="10"/>
  <c r="N173" i="10"/>
  <c r="N172" i="10"/>
  <c r="N171" i="10"/>
  <c r="N170" i="10"/>
  <c r="N169" i="10"/>
  <c r="N168" i="10"/>
  <c r="N166" i="10" s="1"/>
  <c r="AH166" i="10"/>
  <c r="N154" i="10"/>
  <c r="N153" i="10"/>
  <c r="N152" i="10"/>
  <c r="N151" i="10"/>
  <c r="N150" i="10"/>
  <c r="N149" i="10"/>
  <c r="N148" i="10"/>
  <c r="N147" i="10"/>
  <c r="N146" i="10"/>
  <c r="N145" i="10"/>
  <c r="N144" i="10"/>
  <c r="N143" i="10"/>
  <c r="N142" i="10"/>
  <c r="N141" i="10"/>
  <c r="N140" i="10"/>
  <c r="N132" i="10" s="1"/>
  <c r="N139" i="10"/>
  <c r="N138" i="10"/>
  <c r="N137" i="10"/>
  <c r="N136" i="10"/>
  <c r="N135" i="10"/>
  <c r="N134" i="10"/>
  <c r="N120" i="10"/>
  <c r="N117" i="10"/>
  <c r="N112" i="10"/>
  <c r="N109" i="10"/>
  <c r="N104" i="10"/>
  <c r="N101" i="10"/>
  <c r="N85" i="10"/>
  <c r="N81" i="10"/>
  <c r="N77" i="10"/>
  <c r="M80" i="10"/>
  <c r="M84" i="10"/>
  <c r="Q75" i="10"/>
  <c r="AB77" i="10"/>
  <c r="AB75" i="10" s="1"/>
  <c r="AB78" i="10"/>
  <c r="AB79" i="10"/>
  <c r="AB80" i="10"/>
  <c r="AB81" i="10"/>
  <c r="AB82" i="10"/>
  <c r="AB83" i="10"/>
  <c r="AB84" i="10"/>
  <c r="AB85" i="10"/>
  <c r="AF75" i="10"/>
  <c r="M100" i="10"/>
  <c r="M105" i="10"/>
  <c r="M113" i="10"/>
  <c r="M116" i="10"/>
  <c r="Q96" i="10"/>
  <c r="R96" i="10"/>
  <c r="S96" i="10"/>
  <c r="T96" i="10"/>
  <c r="U96" i="10"/>
  <c r="V96" i="10"/>
  <c r="W96" i="10"/>
  <c r="X96" i="10"/>
  <c r="Y96" i="10"/>
  <c r="Z96" i="10"/>
  <c r="AB98" i="10"/>
  <c r="AB99" i="10"/>
  <c r="AB100" i="10"/>
  <c r="AB101" i="10"/>
  <c r="AB102" i="10"/>
  <c r="AB103" i="10"/>
  <c r="AB104" i="10"/>
  <c r="AB105" i="10"/>
  <c r="AB106" i="10"/>
  <c r="AB107" i="10"/>
  <c r="AB108" i="10"/>
  <c r="AB109" i="10"/>
  <c r="AB110" i="10"/>
  <c r="AB111" i="10"/>
  <c r="AB112" i="10"/>
  <c r="AB113" i="10"/>
  <c r="AB114" i="10"/>
  <c r="AB115" i="10"/>
  <c r="AB116" i="10"/>
  <c r="AB117" i="10"/>
  <c r="AB118" i="10"/>
  <c r="AB119" i="10"/>
  <c r="AB120" i="10"/>
  <c r="AF96" i="10"/>
  <c r="AI96" i="10"/>
  <c r="AM96" i="10"/>
  <c r="AN96" i="10"/>
  <c r="AO96" i="10"/>
  <c r="AQ96" i="10"/>
  <c r="M134" i="10"/>
  <c r="M135" i="10"/>
  <c r="M136" i="10"/>
  <c r="M137" i="10"/>
  <c r="M138" i="10"/>
  <c r="M139" i="10"/>
  <c r="M140" i="10"/>
  <c r="M141" i="10"/>
  <c r="M142" i="10"/>
  <c r="M143" i="10"/>
  <c r="M144" i="10"/>
  <c r="M145" i="10"/>
  <c r="M146" i="10"/>
  <c r="M147" i="10"/>
  <c r="M148" i="10"/>
  <c r="M149" i="10"/>
  <c r="M150" i="10"/>
  <c r="M151" i="10"/>
  <c r="M152" i="10"/>
  <c r="M153" i="10"/>
  <c r="M154" i="10"/>
  <c r="Q132" i="10"/>
  <c r="R132" i="10"/>
  <c r="S132" i="10"/>
  <c r="T132" i="10"/>
  <c r="U132" i="10"/>
  <c r="V132" i="10"/>
  <c r="W132" i="10"/>
  <c r="X132" i="10"/>
  <c r="Y132" i="10"/>
  <c r="Z132" i="10"/>
  <c r="AB134" i="10"/>
  <c r="AB135" i="10"/>
  <c r="AB136" i="10"/>
  <c r="AB137" i="10"/>
  <c r="AB138" i="10"/>
  <c r="AB139" i="10"/>
  <c r="AB140" i="10"/>
  <c r="AB141" i="10"/>
  <c r="AB142" i="10"/>
  <c r="AB143" i="10"/>
  <c r="AB144" i="10"/>
  <c r="AB145" i="10"/>
  <c r="AB146" i="10"/>
  <c r="AB147" i="10"/>
  <c r="AB148" i="10"/>
  <c r="AB149" i="10"/>
  <c r="AB150" i="10"/>
  <c r="AB151" i="10"/>
  <c r="AB152" i="10"/>
  <c r="AB153" i="10"/>
  <c r="AB154" i="10"/>
  <c r="AE132" i="10"/>
  <c r="AF132" i="10"/>
  <c r="AL132" i="10"/>
  <c r="AN132" i="10"/>
  <c r="AO132" i="10"/>
  <c r="AP132" i="10"/>
  <c r="AQ132" i="10"/>
  <c r="AR132" i="10"/>
  <c r="M168" i="10"/>
  <c r="M169" i="10"/>
  <c r="M166" i="10" s="1"/>
  <c r="M170" i="10"/>
  <c r="M171" i="10"/>
  <c r="M172" i="10"/>
  <c r="M173" i="10"/>
  <c r="M174" i="10"/>
  <c r="M175" i="10"/>
  <c r="M176" i="10"/>
  <c r="M177" i="10"/>
  <c r="M178" i="10"/>
  <c r="M179" i="10"/>
  <c r="M180" i="10"/>
  <c r="M181" i="10"/>
  <c r="M182" i="10"/>
  <c r="M183" i="10"/>
  <c r="M184" i="10"/>
  <c r="M185" i="10"/>
  <c r="Q166" i="10"/>
  <c r="R166" i="10"/>
  <c r="S166" i="10"/>
  <c r="T166" i="10"/>
  <c r="U166" i="10"/>
  <c r="V166" i="10"/>
  <c r="W166" i="10"/>
  <c r="X166" i="10"/>
  <c r="Y166" i="10"/>
  <c r="Z166" i="10"/>
  <c r="AB168" i="10"/>
  <c r="AB169" i="10"/>
  <c r="AB170" i="10"/>
  <c r="AB171" i="10"/>
  <c r="AB172" i="10"/>
  <c r="AB173" i="10"/>
  <c r="AB174" i="10"/>
  <c r="AB175" i="10"/>
  <c r="AB176" i="10"/>
  <c r="AB177" i="10"/>
  <c r="AB178" i="10"/>
  <c r="AB179" i="10"/>
  <c r="AB180" i="10"/>
  <c r="AB181" i="10"/>
  <c r="AB182" i="10"/>
  <c r="AB183" i="10"/>
  <c r="AB184" i="10"/>
  <c r="AB185" i="10"/>
  <c r="AB166" i="10"/>
  <c r="AE166" i="10"/>
  <c r="AF166" i="10"/>
  <c r="AG166" i="10"/>
  <c r="AI166" i="10"/>
  <c r="AJ166" i="10"/>
  <c r="AK166" i="10"/>
  <c r="AL166" i="10"/>
  <c r="AM166" i="10"/>
  <c r="AN166" i="10"/>
  <c r="AO166" i="10"/>
  <c r="AP166" i="10"/>
  <c r="AQ166" i="10"/>
  <c r="AR166" i="10"/>
  <c r="M199" i="10"/>
  <c r="M200" i="10"/>
  <c r="M201" i="10"/>
  <c r="M202" i="10"/>
  <c r="M204" i="10"/>
  <c r="M205" i="10"/>
  <c r="M209" i="10"/>
  <c r="M212" i="10"/>
  <c r="M216" i="10"/>
  <c r="M219" i="10"/>
  <c r="Q197" i="10"/>
  <c r="S197" i="10"/>
  <c r="T197" i="10"/>
  <c r="U197" i="10"/>
  <c r="V197" i="10"/>
  <c r="Y197" i="10"/>
  <c r="Z197" i="10"/>
  <c r="AB199" i="10"/>
  <c r="AB200" i="10"/>
  <c r="AB202" i="10"/>
  <c r="AB203" i="10"/>
  <c r="AB204" i="10"/>
  <c r="AB205" i="10"/>
  <c r="AB206" i="10"/>
  <c r="AB207" i="10"/>
  <c r="AB208" i="10"/>
  <c r="AB209" i="10"/>
  <c r="AB211" i="10"/>
  <c r="AB212" i="10"/>
  <c r="AB213" i="10"/>
  <c r="AB214" i="10"/>
  <c r="AB215" i="10"/>
  <c r="AB217" i="10"/>
  <c r="AB218" i="10"/>
  <c r="AB219" i="10"/>
  <c r="AG197" i="10"/>
  <c r="AN197" i="10"/>
  <c r="AO197" i="10"/>
  <c r="AP197" i="10"/>
  <c r="D9" i="11"/>
  <c r="E9" i="11"/>
  <c r="F9" i="11"/>
  <c r="G9" i="11"/>
  <c r="H9" i="11"/>
  <c r="I9" i="11"/>
  <c r="J9" i="11"/>
  <c r="J7" i="11" s="1"/>
  <c r="K9" i="11"/>
  <c r="L9" i="11"/>
  <c r="C9" i="14" s="1"/>
  <c r="M9" i="11"/>
  <c r="C9" i="11"/>
  <c r="B14" i="11"/>
  <c r="D14" i="11"/>
  <c r="E14" i="11"/>
  <c r="F14" i="11"/>
  <c r="G14" i="11"/>
  <c r="H14" i="11"/>
  <c r="I14" i="11"/>
  <c r="J14" i="11"/>
  <c r="K14" i="11"/>
  <c r="L14" i="11"/>
  <c r="M14" i="11"/>
  <c r="E14" i="14" s="1"/>
  <c r="C14" i="11"/>
  <c r="C10" i="11"/>
  <c r="C11" i="11"/>
  <c r="C7" i="11" s="1"/>
  <c r="C12" i="11"/>
  <c r="C13" i="11"/>
  <c r="C21" i="11"/>
  <c r="P9" i="11"/>
  <c r="P7" i="11" s="1"/>
  <c r="Q9" i="11"/>
  <c r="R9" i="11"/>
  <c r="S9" i="11"/>
  <c r="S7" i="11" s="1"/>
  <c r="T9" i="11"/>
  <c r="U9" i="11"/>
  <c r="V9" i="11"/>
  <c r="W9" i="11"/>
  <c r="X9" i="11"/>
  <c r="P10" i="11"/>
  <c r="Q10" i="11"/>
  <c r="R10" i="11"/>
  <c r="S10" i="11"/>
  <c r="T10" i="11"/>
  <c r="U10" i="11"/>
  <c r="V10" i="11"/>
  <c r="W10" i="11"/>
  <c r="C56" i="14" s="1"/>
  <c r="C102" i="14" s="1"/>
  <c r="X10" i="11"/>
  <c r="P11" i="11"/>
  <c r="Q11" i="11"/>
  <c r="Q7" i="11" s="1"/>
  <c r="R11" i="11"/>
  <c r="S11" i="11"/>
  <c r="T11" i="11"/>
  <c r="U11" i="11"/>
  <c r="V11" i="11"/>
  <c r="V7" i="11" s="1"/>
  <c r="W11" i="11"/>
  <c r="X11" i="11"/>
  <c r="P12" i="11"/>
  <c r="Q12" i="11"/>
  <c r="R12" i="11"/>
  <c r="S12" i="11"/>
  <c r="T12" i="11"/>
  <c r="U12" i="11"/>
  <c r="U7" i="11" s="1"/>
  <c r="V12" i="11"/>
  <c r="W12" i="11"/>
  <c r="X12" i="11"/>
  <c r="E58" i="14" s="1"/>
  <c r="P13" i="11"/>
  <c r="Q13" i="11"/>
  <c r="R13" i="11"/>
  <c r="S13" i="11"/>
  <c r="T13" i="11"/>
  <c r="D59" i="14" s="1"/>
  <c r="D105" i="14" s="1"/>
  <c r="U13" i="11"/>
  <c r="V13" i="11"/>
  <c r="W13" i="11"/>
  <c r="C59" i="14" s="1"/>
  <c r="C105" i="14" s="1"/>
  <c r="X13" i="11"/>
  <c r="P14" i="11"/>
  <c r="Q14" i="11"/>
  <c r="R14" i="11"/>
  <c r="S14" i="11"/>
  <c r="T14" i="11"/>
  <c r="U14" i="11"/>
  <c r="V14" i="11"/>
  <c r="W14" i="11"/>
  <c r="C60" i="14" s="1"/>
  <c r="C106" i="14" s="1"/>
  <c r="X14" i="11"/>
  <c r="M10" i="11"/>
  <c r="M11" i="11"/>
  <c r="M12" i="11"/>
  <c r="M7" i="11" s="1"/>
  <c r="M13" i="11"/>
  <c r="G10" i="11"/>
  <c r="G11" i="11"/>
  <c r="D11" i="14" s="1"/>
  <c r="D103" i="14" s="1"/>
  <c r="G12" i="11"/>
  <c r="D12" i="14" s="1"/>
  <c r="D104" i="14" s="1"/>
  <c r="G13" i="11"/>
  <c r="L10" i="11"/>
  <c r="L11" i="11"/>
  <c r="L12" i="11"/>
  <c r="L7" i="11" s="1"/>
  <c r="L13" i="11"/>
  <c r="B9" i="11"/>
  <c r="B10" i="11"/>
  <c r="B7" i="11" s="1"/>
  <c r="B11" i="11"/>
  <c r="B12" i="11"/>
  <c r="B13" i="11"/>
  <c r="D10" i="11"/>
  <c r="D11" i="11"/>
  <c r="D12" i="11"/>
  <c r="D13" i="11"/>
  <c r="E10" i="11"/>
  <c r="E11" i="11"/>
  <c r="E12" i="11"/>
  <c r="E13" i="11"/>
  <c r="O9" i="11"/>
  <c r="O10" i="11"/>
  <c r="B56" i="14" s="1"/>
  <c r="O11" i="11"/>
  <c r="O12" i="11"/>
  <c r="O13" i="11"/>
  <c r="B59" i="14" s="1"/>
  <c r="B105" i="14" s="1"/>
  <c r="O14" i="11"/>
  <c r="B60" i="14" s="1"/>
  <c r="B106" i="14" s="1"/>
  <c r="R7" i="11"/>
  <c r="E7" i="11"/>
  <c r="F10" i="11"/>
  <c r="F7" i="11" s="1"/>
  <c r="F11" i="11"/>
  <c r="F12" i="11"/>
  <c r="F13" i="11"/>
  <c r="H10" i="11"/>
  <c r="H11" i="11"/>
  <c r="H7" i="11" s="1"/>
  <c r="H12" i="11"/>
  <c r="H13" i="11"/>
  <c r="I10" i="11"/>
  <c r="I11" i="11"/>
  <c r="I12" i="11"/>
  <c r="I13" i="11"/>
  <c r="I7" i="11"/>
  <c r="J10" i="11"/>
  <c r="J11" i="11"/>
  <c r="J12" i="11"/>
  <c r="J13" i="11"/>
  <c r="K10" i="11"/>
  <c r="K11" i="11"/>
  <c r="K12" i="11"/>
  <c r="K13" i="11"/>
  <c r="U21" i="11"/>
  <c r="V21" i="11"/>
  <c r="I21" i="11"/>
  <c r="J21" i="11"/>
  <c r="K21" i="11"/>
  <c r="L21" i="11"/>
  <c r="X21" i="11"/>
  <c r="W21" i="11"/>
  <c r="T21" i="11"/>
  <c r="S21" i="11"/>
  <c r="R21" i="11"/>
  <c r="Q21" i="11"/>
  <c r="P21" i="11"/>
  <c r="O21" i="11"/>
  <c r="M21" i="11"/>
  <c r="H21" i="11"/>
  <c r="G21" i="11"/>
  <c r="F21" i="11"/>
  <c r="E21" i="11"/>
  <c r="D21" i="11"/>
  <c r="B21" i="11"/>
  <c r="Q6" i="12"/>
  <c r="Q8" i="12" s="1"/>
  <c r="M6" i="12"/>
  <c r="M8" i="12" s="1"/>
  <c r="I6" i="12"/>
  <c r="I8" i="12" s="1"/>
  <c r="E6" i="12"/>
  <c r="AD32" i="12"/>
  <c r="AC32" i="12"/>
  <c r="AB32" i="12"/>
  <c r="AA32" i="12"/>
  <c r="Z32" i="12"/>
  <c r="Y32" i="12"/>
  <c r="X32" i="12"/>
  <c r="W32" i="12"/>
  <c r="V32" i="12"/>
  <c r="U32" i="12"/>
  <c r="I7" i="12"/>
  <c r="J8" i="12"/>
  <c r="K8" i="12"/>
  <c r="L8" i="12"/>
  <c r="M7" i="12"/>
  <c r="N8" i="12"/>
  <c r="O8" i="12"/>
  <c r="P8" i="12"/>
  <c r="Q7" i="12"/>
  <c r="E7" i="12"/>
  <c r="E8" i="12"/>
  <c r="R8" i="12"/>
  <c r="H8" i="12"/>
  <c r="G8" i="12"/>
  <c r="F8" i="12"/>
  <c r="D8" i="12"/>
  <c r="C8" i="12"/>
  <c r="R32" i="12"/>
  <c r="Q16" i="12"/>
  <c r="Q17" i="12"/>
  <c r="Q32" i="12" s="1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P32" i="12"/>
  <c r="O32" i="12"/>
  <c r="N32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L32" i="12"/>
  <c r="K32" i="12"/>
  <c r="J32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H32" i="12"/>
  <c r="G32" i="12"/>
  <c r="F32" i="12"/>
  <c r="E16" i="12"/>
  <c r="E17" i="12"/>
  <c r="E32" i="12" s="1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D32" i="12"/>
  <c r="C32" i="12"/>
  <c r="Q9" i="2"/>
  <c r="S9" i="2"/>
  <c r="U9" i="2"/>
  <c r="W9" i="2"/>
  <c r="Q10" i="2"/>
  <c r="S10" i="2"/>
  <c r="Y10" i="2" s="1"/>
  <c r="U10" i="2"/>
  <c r="U7" i="2" s="1"/>
  <c r="W10" i="2"/>
  <c r="Q11" i="2"/>
  <c r="S11" i="2"/>
  <c r="Y11" i="2" s="1"/>
  <c r="U11" i="2"/>
  <c r="W11" i="2"/>
  <c r="Q12" i="2"/>
  <c r="S12" i="2"/>
  <c r="U12" i="2"/>
  <c r="W12" i="2"/>
  <c r="Y12" i="2" s="1"/>
  <c r="Q13" i="2"/>
  <c r="S13" i="2"/>
  <c r="Y13" i="2" s="1"/>
  <c r="U13" i="2"/>
  <c r="W13" i="2"/>
  <c r="Q14" i="2"/>
  <c r="S14" i="2"/>
  <c r="Y14" i="2" s="1"/>
  <c r="U14" i="2"/>
  <c r="W14" i="2"/>
  <c r="R9" i="2"/>
  <c r="T9" i="2"/>
  <c r="V9" i="2"/>
  <c r="X9" i="2"/>
  <c r="Z9" i="2"/>
  <c r="R10" i="2"/>
  <c r="Z10" i="2" s="1"/>
  <c r="T10" i="2"/>
  <c r="V10" i="2"/>
  <c r="X10" i="2"/>
  <c r="R11" i="2"/>
  <c r="Z11" i="2" s="1"/>
  <c r="T11" i="2"/>
  <c r="V11" i="2"/>
  <c r="X11" i="2"/>
  <c r="R12" i="2"/>
  <c r="Z12" i="2" s="1"/>
  <c r="T12" i="2"/>
  <c r="T7" i="2" s="1"/>
  <c r="V12" i="2"/>
  <c r="X12" i="2"/>
  <c r="R13" i="2"/>
  <c r="T13" i="2"/>
  <c r="V13" i="2"/>
  <c r="X13" i="2"/>
  <c r="X7" i="2" s="1"/>
  <c r="R14" i="2"/>
  <c r="T14" i="2"/>
  <c r="V14" i="2"/>
  <c r="Z14" i="2" s="1"/>
  <c r="X14" i="2"/>
  <c r="Q23" i="2"/>
  <c r="S23" i="2"/>
  <c r="U23" i="2"/>
  <c r="W23" i="2"/>
  <c r="Q24" i="2"/>
  <c r="S24" i="2"/>
  <c r="U24" i="2"/>
  <c r="W24" i="2"/>
  <c r="Y24" i="2"/>
  <c r="Q25" i="2"/>
  <c r="S25" i="2"/>
  <c r="U25" i="2"/>
  <c r="W25" i="2"/>
  <c r="Y25" i="2"/>
  <c r="Q26" i="2"/>
  <c r="S26" i="2"/>
  <c r="U26" i="2"/>
  <c r="W26" i="2"/>
  <c r="W21" i="2" s="1"/>
  <c r="Q27" i="2"/>
  <c r="Y27" i="2" s="1"/>
  <c r="S27" i="2"/>
  <c r="U27" i="2"/>
  <c r="W27" i="2"/>
  <c r="Q28" i="2"/>
  <c r="S28" i="2"/>
  <c r="U28" i="2"/>
  <c r="W28" i="2"/>
  <c r="R23" i="2"/>
  <c r="T23" i="2"/>
  <c r="V23" i="2"/>
  <c r="X23" i="2"/>
  <c r="R24" i="2"/>
  <c r="Z24" i="2" s="1"/>
  <c r="T24" i="2"/>
  <c r="V24" i="2"/>
  <c r="X24" i="2"/>
  <c r="R25" i="2"/>
  <c r="Z25" i="2" s="1"/>
  <c r="T25" i="2"/>
  <c r="T21" i="2" s="1"/>
  <c r="V25" i="2"/>
  <c r="X25" i="2"/>
  <c r="R26" i="2"/>
  <c r="T26" i="2"/>
  <c r="V26" i="2"/>
  <c r="X26" i="2"/>
  <c r="Z26" i="2"/>
  <c r="R27" i="2"/>
  <c r="T27" i="2"/>
  <c r="V27" i="2"/>
  <c r="Z27" i="2" s="1"/>
  <c r="X27" i="2"/>
  <c r="R28" i="2"/>
  <c r="T28" i="2"/>
  <c r="V28" i="2"/>
  <c r="X28" i="2"/>
  <c r="AH23" i="2"/>
  <c r="AH24" i="2"/>
  <c r="AH25" i="2"/>
  <c r="AH26" i="2"/>
  <c r="AH27" i="2"/>
  <c r="AV27" i="2" s="1"/>
  <c r="AH28" i="2"/>
  <c r="AI23" i="2"/>
  <c r="AJ23" i="2"/>
  <c r="AJ21" i="2" s="1"/>
  <c r="AJ24" i="2"/>
  <c r="AJ25" i="2"/>
  <c r="AJ26" i="2"/>
  <c r="AJ27" i="2"/>
  <c r="AJ28" i="2"/>
  <c r="AV28" i="2" s="1"/>
  <c r="AK23" i="2"/>
  <c r="AK25" i="2"/>
  <c r="AK28" i="2"/>
  <c r="AW28" i="2" s="1"/>
  <c r="AL23" i="2"/>
  <c r="AL24" i="2"/>
  <c r="AL25" i="2"/>
  <c r="AV25" i="2" s="1"/>
  <c r="AL26" i="2"/>
  <c r="AL27" i="2"/>
  <c r="AL28" i="2"/>
  <c r="AM23" i="2"/>
  <c r="AM24" i="2"/>
  <c r="AM25" i="2"/>
  <c r="AM26" i="2"/>
  <c r="AM27" i="2"/>
  <c r="AM28" i="2"/>
  <c r="AN23" i="2"/>
  <c r="AN21" i="2" s="1"/>
  <c r="AN24" i="2"/>
  <c r="AN25" i="2"/>
  <c r="AN26" i="2"/>
  <c r="AN27" i="2"/>
  <c r="AN28" i="2"/>
  <c r="AO23" i="2"/>
  <c r="AO24" i="2"/>
  <c r="AO25" i="2"/>
  <c r="AO26" i="2"/>
  <c r="AO27" i="2"/>
  <c r="AW27" i="2" s="1"/>
  <c r="AO28" i="2"/>
  <c r="AP23" i="2"/>
  <c r="AP24" i="2"/>
  <c r="AP25" i="2"/>
  <c r="AP26" i="2"/>
  <c r="AP27" i="2"/>
  <c r="AP28" i="2"/>
  <c r="AP21" i="2"/>
  <c r="AQ23" i="2"/>
  <c r="AQ24" i="2"/>
  <c r="AQ25" i="2"/>
  <c r="AQ26" i="2"/>
  <c r="AQ27" i="2"/>
  <c r="AQ28" i="2"/>
  <c r="AR23" i="2"/>
  <c r="AR24" i="2"/>
  <c r="AR25" i="2"/>
  <c r="AR26" i="2"/>
  <c r="AR27" i="2"/>
  <c r="AR28" i="2"/>
  <c r="AS23" i="2"/>
  <c r="AS24" i="2"/>
  <c r="AW24" i="2" s="1"/>
  <c r="AS21" i="2"/>
  <c r="AS25" i="2"/>
  <c r="AS26" i="2"/>
  <c r="AS27" i="2"/>
  <c r="AS28" i="2"/>
  <c r="AT23" i="2"/>
  <c r="AT21" i="2" s="1"/>
  <c r="AT24" i="2"/>
  <c r="AT25" i="2"/>
  <c r="AT26" i="2"/>
  <c r="AT27" i="2"/>
  <c r="AT28" i="2"/>
  <c r="AU23" i="2"/>
  <c r="AU24" i="2"/>
  <c r="AU25" i="2"/>
  <c r="AU26" i="2"/>
  <c r="AU27" i="2"/>
  <c r="AU28" i="2"/>
  <c r="AV24" i="2"/>
  <c r="Y37" i="2"/>
  <c r="Y38" i="2"/>
  <c r="Y39" i="2"/>
  <c r="Y40" i="2"/>
  <c r="Y41" i="2"/>
  <c r="Y42" i="2"/>
  <c r="Z37" i="2"/>
  <c r="Z38" i="2"/>
  <c r="Z39" i="2"/>
  <c r="Z40" i="2"/>
  <c r="Z41" i="2"/>
  <c r="Z42" i="2"/>
  <c r="Z35" i="2"/>
  <c r="AA37" i="2"/>
  <c r="AA38" i="2"/>
  <c r="AA39" i="2"/>
  <c r="AA40" i="2"/>
  <c r="AA35" i="2" s="1"/>
  <c r="AA41" i="2"/>
  <c r="AA42" i="2"/>
  <c r="AB37" i="2"/>
  <c r="AB35" i="2" s="1"/>
  <c r="AB38" i="2"/>
  <c r="AB39" i="2"/>
  <c r="AB40" i="2"/>
  <c r="AB41" i="2"/>
  <c r="AB42" i="2"/>
  <c r="AC37" i="2"/>
  <c r="AC35" i="2" s="1"/>
  <c r="AC38" i="2"/>
  <c r="AC39" i="2"/>
  <c r="AC40" i="2"/>
  <c r="AC41" i="2"/>
  <c r="AC42" i="2"/>
  <c r="AH37" i="2"/>
  <c r="AH38" i="2"/>
  <c r="AH35" i="2" s="1"/>
  <c r="AH39" i="2"/>
  <c r="AH40" i="2"/>
  <c r="AH41" i="2"/>
  <c r="AH42" i="2"/>
  <c r="AI37" i="2"/>
  <c r="AI38" i="2"/>
  <c r="AI39" i="2"/>
  <c r="AI40" i="2"/>
  <c r="AI41" i="2"/>
  <c r="AI42" i="2"/>
  <c r="AJ37" i="2"/>
  <c r="AJ35" i="2" s="1"/>
  <c r="AJ38" i="2"/>
  <c r="AJ39" i="2"/>
  <c r="AJ40" i="2"/>
  <c r="AJ41" i="2"/>
  <c r="AJ42" i="2"/>
  <c r="AK37" i="2"/>
  <c r="AK38" i="2"/>
  <c r="AK35" i="2" s="1"/>
  <c r="AK39" i="2"/>
  <c r="AK40" i="2"/>
  <c r="AK41" i="2"/>
  <c r="AK42" i="2"/>
  <c r="AL37" i="2"/>
  <c r="AL38" i="2"/>
  <c r="AL39" i="2"/>
  <c r="AL35" i="2" s="1"/>
  <c r="AL40" i="2"/>
  <c r="AL41" i="2"/>
  <c r="AL42" i="2"/>
  <c r="AM37" i="2"/>
  <c r="AM38" i="2"/>
  <c r="AM39" i="2"/>
  <c r="AM40" i="2"/>
  <c r="AM35" i="2" s="1"/>
  <c r="AM41" i="2"/>
  <c r="AM42" i="2"/>
  <c r="AN37" i="2"/>
  <c r="AN38" i="2"/>
  <c r="AN39" i="2"/>
  <c r="AN40" i="2"/>
  <c r="AN35" i="2"/>
  <c r="AN41" i="2"/>
  <c r="AN42" i="2"/>
  <c r="AO37" i="2"/>
  <c r="AO38" i="2"/>
  <c r="AO39" i="2"/>
  <c r="AO40" i="2"/>
  <c r="AO41" i="2"/>
  <c r="AO42" i="2"/>
  <c r="AP37" i="2"/>
  <c r="AP38" i="2"/>
  <c r="AP39" i="2"/>
  <c r="AP40" i="2"/>
  <c r="AP41" i="2"/>
  <c r="AP42" i="2"/>
  <c r="AQ37" i="2"/>
  <c r="AQ38" i="2"/>
  <c r="AQ39" i="2"/>
  <c r="AQ40" i="2"/>
  <c r="AQ41" i="2"/>
  <c r="AQ42" i="2"/>
  <c r="AR37" i="2"/>
  <c r="AR38" i="2"/>
  <c r="AR39" i="2"/>
  <c r="AR40" i="2"/>
  <c r="AR35" i="2"/>
  <c r="AR41" i="2"/>
  <c r="AR42" i="2"/>
  <c r="AS37" i="2"/>
  <c r="AS38" i="2"/>
  <c r="AS35" i="2" s="1"/>
  <c r="AS39" i="2"/>
  <c r="AS40" i="2"/>
  <c r="AS41" i="2"/>
  <c r="AS42" i="2"/>
  <c r="AT37" i="2"/>
  <c r="AT38" i="2"/>
  <c r="AT39" i="2"/>
  <c r="AT40" i="2"/>
  <c r="AT41" i="2"/>
  <c r="AT42" i="2"/>
  <c r="AT35" i="2"/>
  <c r="AU37" i="2"/>
  <c r="AU38" i="2"/>
  <c r="AU39" i="2"/>
  <c r="AU40" i="2"/>
  <c r="AU35" i="2" s="1"/>
  <c r="AU41" i="2"/>
  <c r="AU42" i="2"/>
  <c r="AV37" i="2"/>
  <c r="AV35" i="2" s="1"/>
  <c r="AV38" i="2"/>
  <c r="AV39" i="2"/>
  <c r="AV40" i="2"/>
  <c r="AV41" i="2"/>
  <c r="AV42" i="2"/>
  <c r="AW37" i="2"/>
  <c r="AW35" i="2" s="1"/>
  <c r="AW38" i="2"/>
  <c r="AW39" i="2"/>
  <c r="AW40" i="2"/>
  <c r="AW41" i="2"/>
  <c r="AW42" i="2"/>
  <c r="AX37" i="2"/>
  <c r="AX38" i="2"/>
  <c r="AX35" i="2" s="1"/>
  <c r="AX39" i="2"/>
  <c r="AX40" i="2"/>
  <c r="AX41" i="2"/>
  <c r="AX42" i="2"/>
  <c r="AY37" i="2"/>
  <c r="AY38" i="2"/>
  <c r="AY39" i="2"/>
  <c r="AY40" i="2"/>
  <c r="AY41" i="2"/>
  <c r="AY42" i="2"/>
  <c r="AZ37" i="2"/>
  <c r="AZ35" i="2" s="1"/>
  <c r="AZ38" i="2"/>
  <c r="AZ39" i="2"/>
  <c r="AZ40" i="2"/>
  <c r="AZ41" i="2"/>
  <c r="AZ42" i="2"/>
  <c r="BA37" i="2"/>
  <c r="BA38" i="2"/>
  <c r="BA35" i="2" s="1"/>
  <c r="BA39" i="2"/>
  <c r="BA40" i="2"/>
  <c r="BA41" i="2"/>
  <c r="BA42" i="2"/>
  <c r="N37" i="2"/>
  <c r="O37" i="2"/>
  <c r="N38" i="2"/>
  <c r="O38" i="2"/>
  <c r="N39" i="2"/>
  <c r="O39" i="2"/>
  <c r="O35" i="2" s="1"/>
  <c r="N40" i="2"/>
  <c r="O40" i="2"/>
  <c r="N41" i="2"/>
  <c r="O41" i="2"/>
  <c r="N42" i="2"/>
  <c r="O42" i="2"/>
  <c r="M38" i="2"/>
  <c r="M39" i="2"/>
  <c r="M35" i="2" s="1"/>
  <c r="M40" i="2"/>
  <c r="M41" i="2"/>
  <c r="M42" i="2"/>
  <c r="M37" i="2"/>
  <c r="C37" i="2"/>
  <c r="D37" i="2"/>
  <c r="D35" i="2" s="1"/>
  <c r="E37" i="2"/>
  <c r="F37" i="2"/>
  <c r="G37" i="2"/>
  <c r="H37" i="2"/>
  <c r="I37" i="2"/>
  <c r="J37" i="2"/>
  <c r="C38" i="2"/>
  <c r="D38" i="2"/>
  <c r="E38" i="2"/>
  <c r="F38" i="2"/>
  <c r="G38" i="2"/>
  <c r="H38" i="2"/>
  <c r="I38" i="2"/>
  <c r="J38" i="2"/>
  <c r="C39" i="2"/>
  <c r="D39" i="2"/>
  <c r="E39" i="2"/>
  <c r="F39" i="2"/>
  <c r="G39" i="2"/>
  <c r="H39" i="2"/>
  <c r="I39" i="2"/>
  <c r="J39" i="2"/>
  <c r="C40" i="2"/>
  <c r="D40" i="2"/>
  <c r="E40" i="2"/>
  <c r="F40" i="2"/>
  <c r="G40" i="2"/>
  <c r="H40" i="2"/>
  <c r="I40" i="2"/>
  <c r="J40" i="2"/>
  <c r="C41" i="2"/>
  <c r="D41" i="2"/>
  <c r="E41" i="2"/>
  <c r="F41" i="2"/>
  <c r="G41" i="2"/>
  <c r="H41" i="2"/>
  <c r="I41" i="2"/>
  <c r="J41" i="2"/>
  <c r="C42" i="2"/>
  <c r="D42" i="2"/>
  <c r="E42" i="2"/>
  <c r="F42" i="2"/>
  <c r="G42" i="2"/>
  <c r="H42" i="2"/>
  <c r="I42" i="2"/>
  <c r="J42" i="2"/>
  <c r="K37" i="2"/>
  <c r="L37" i="2"/>
  <c r="L35" i="2" s="1"/>
  <c r="K38" i="2"/>
  <c r="L38" i="2"/>
  <c r="K39" i="2"/>
  <c r="L39" i="2"/>
  <c r="K40" i="2"/>
  <c r="L40" i="2"/>
  <c r="K41" i="2"/>
  <c r="L41" i="2"/>
  <c r="K42" i="2"/>
  <c r="L42" i="2"/>
  <c r="B38" i="2"/>
  <c r="B39" i="2"/>
  <c r="B40" i="2"/>
  <c r="B41" i="2"/>
  <c r="B42" i="2"/>
  <c r="B37" i="2"/>
  <c r="B35" i="2" s="1"/>
  <c r="R37" i="2"/>
  <c r="S37" i="2"/>
  <c r="T37" i="2"/>
  <c r="U37" i="2"/>
  <c r="V37" i="2"/>
  <c r="W37" i="2"/>
  <c r="X37" i="2"/>
  <c r="R38" i="2"/>
  <c r="R35" i="2" s="1"/>
  <c r="S38" i="2"/>
  <c r="T38" i="2"/>
  <c r="U38" i="2"/>
  <c r="V38" i="2"/>
  <c r="W38" i="2"/>
  <c r="X38" i="2"/>
  <c r="R39" i="2"/>
  <c r="S39" i="2"/>
  <c r="T39" i="2"/>
  <c r="U39" i="2"/>
  <c r="V39" i="2"/>
  <c r="W39" i="2"/>
  <c r="X39" i="2"/>
  <c r="R40" i="2"/>
  <c r="S40" i="2"/>
  <c r="T40" i="2"/>
  <c r="U40" i="2"/>
  <c r="V40" i="2"/>
  <c r="W40" i="2"/>
  <c r="X40" i="2"/>
  <c r="R41" i="2"/>
  <c r="S41" i="2"/>
  <c r="T41" i="2"/>
  <c r="U41" i="2"/>
  <c r="V41" i="2"/>
  <c r="W41" i="2"/>
  <c r="X41" i="2"/>
  <c r="R42" i="2"/>
  <c r="S42" i="2"/>
  <c r="T42" i="2"/>
  <c r="U42" i="2"/>
  <c r="V42" i="2"/>
  <c r="W42" i="2"/>
  <c r="X42" i="2"/>
  <c r="Q42" i="2"/>
  <c r="Q41" i="2"/>
  <c r="Q40" i="2"/>
  <c r="Q39" i="2"/>
  <c r="Q38" i="2"/>
  <c r="Q37" i="2"/>
  <c r="C23" i="2"/>
  <c r="D23" i="2"/>
  <c r="E23" i="2"/>
  <c r="M23" i="2" s="1"/>
  <c r="F23" i="2"/>
  <c r="G23" i="2"/>
  <c r="H23" i="2"/>
  <c r="I23" i="2"/>
  <c r="J23" i="2"/>
  <c r="J21" i="2" s="1"/>
  <c r="K23" i="2"/>
  <c r="C24" i="2"/>
  <c r="D24" i="2"/>
  <c r="E24" i="2"/>
  <c r="F24" i="2"/>
  <c r="G24" i="2"/>
  <c r="H24" i="2"/>
  <c r="I24" i="2"/>
  <c r="J24" i="2"/>
  <c r="K24" i="2"/>
  <c r="K21" i="2" s="1"/>
  <c r="C25" i="2"/>
  <c r="D25" i="2"/>
  <c r="E25" i="2"/>
  <c r="F25" i="2"/>
  <c r="G25" i="2"/>
  <c r="H25" i="2"/>
  <c r="I25" i="2"/>
  <c r="J25" i="2"/>
  <c r="L25" i="2" s="1"/>
  <c r="K25" i="2"/>
  <c r="C26" i="2"/>
  <c r="D26" i="2"/>
  <c r="E26" i="2"/>
  <c r="F26" i="2"/>
  <c r="G26" i="2"/>
  <c r="H26" i="2"/>
  <c r="I26" i="2"/>
  <c r="M26" i="2" s="1"/>
  <c r="J26" i="2"/>
  <c r="K26" i="2"/>
  <c r="C27" i="2"/>
  <c r="D27" i="2"/>
  <c r="E27" i="2"/>
  <c r="F27" i="2"/>
  <c r="G27" i="2"/>
  <c r="H27" i="2"/>
  <c r="I27" i="2"/>
  <c r="J27" i="2"/>
  <c r="K27" i="2"/>
  <c r="C28" i="2"/>
  <c r="D28" i="2"/>
  <c r="E28" i="2"/>
  <c r="F28" i="2"/>
  <c r="G28" i="2"/>
  <c r="M28" i="2" s="1"/>
  <c r="H28" i="2"/>
  <c r="I28" i="2"/>
  <c r="J28" i="2"/>
  <c r="K28" i="2"/>
  <c r="B24" i="2"/>
  <c r="B25" i="2"/>
  <c r="B26" i="2"/>
  <c r="B27" i="2"/>
  <c r="B28" i="2"/>
  <c r="B23" i="2"/>
  <c r="C9" i="2"/>
  <c r="C7" i="2" s="1"/>
  <c r="D9" i="2"/>
  <c r="E9" i="2"/>
  <c r="F9" i="2"/>
  <c r="G9" i="2"/>
  <c r="H9" i="2"/>
  <c r="H7" i="2" s="1"/>
  <c r="I9" i="2"/>
  <c r="I7" i="2" s="1"/>
  <c r="J9" i="2"/>
  <c r="K9" i="2"/>
  <c r="C10" i="2"/>
  <c r="D10" i="2"/>
  <c r="E10" i="2"/>
  <c r="M10" i="2" s="1"/>
  <c r="F10" i="2"/>
  <c r="G10" i="2"/>
  <c r="H10" i="2"/>
  <c r="I10" i="2"/>
  <c r="J10" i="2"/>
  <c r="K10" i="2"/>
  <c r="C11" i="2"/>
  <c r="D11" i="2"/>
  <c r="E11" i="2"/>
  <c r="F11" i="2"/>
  <c r="L11" i="2" s="1"/>
  <c r="G11" i="2"/>
  <c r="H11" i="2"/>
  <c r="I11" i="2"/>
  <c r="J11" i="2"/>
  <c r="K11" i="2"/>
  <c r="C12" i="2"/>
  <c r="D12" i="2"/>
  <c r="E12" i="2"/>
  <c r="M12" i="2" s="1"/>
  <c r="F12" i="2"/>
  <c r="L12" i="2" s="1"/>
  <c r="G12" i="2"/>
  <c r="H12" i="2"/>
  <c r="I12" i="2"/>
  <c r="J12" i="2"/>
  <c r="K12" i="2"/>
  <c r="C13" i="2"/>
  <c r="D13" i="2"/>
  <c r="L13" i="2" s="1"/>
  <c r="E13" i="2"/>
  <c r="M13" i="2" s="1"/>
  <c r="F13" i="2"/>
  <c r="G13" i="2"/>
  <c r="H13" i="2"/>
  <c r="I13" i="2"/>
  <c r="J13" i="2"/>
  <c r="K13" i="2"/>
  <c r="C14" i="2"/>
  <c r="D14" i="2"/>
  <c r="E14" i="2"/>
  <c r="F14" i="2"/>
  <c r="G14" i="2"/>
  <c r="H14" i="2"/>
  <c r="I14" i="2"/>
  <c r="J14" i="2"/>
  <c r="K14" i="2"/>
  <c r="B10" i="2"/>
  <c r="L10" i="2" s="1"/>
  <c r="B11" i="2"/>
  <c r="B12" i="2"/>
  <c r="B13" i="2"/>
  <c r="B14" i="2"/>
  <c r="B9" i="2"/>
  <c r="L9" i="2" s="1"/>
  <c r="F7" i="2"/>
  <c r="U35" i="2"/>
  <c r="F35" i="2"/>
  <c r="B7" i="2"/>
  <c r="G7" i="2"/>
  <c r="J7" i="2"/>
  <c r="K7" i="2"/>
  <c r="M11" i="2"/>
  <c r="M14" i="2"/>
  <c r="E21" i="2"/>
  <c r="H21" i="2"/>
  <c r="I21" i="2"/>
  <c r="L24" i="2"/>
  <c r="L27" i="2"/>
  <c r="L28" i="2"/>
  <c r="M25" i="2"/>
  <c r="E35" i="2"/>
  <c r="H35" i="2"/>
  <c r="I35" i="2"/>
  <c r="J35" i="2"/>
  <c r="N35" i="2"/>
  <c r="Q7" i="2"/>
  <c r="S21" i="2"/>
  <c r="X21" i="2"/>
  <c r="S35" i="2"/>
  <c r="T35" i="2"/>
  <c r="H56" i="14"/>
  <c r="H57" i="14"/>
  <c r="H58" i="14"/>
  <c r="H59" i="14"/>
  <c r="H105" i="14" s="1"/>
  <c r="H60" i="14"/>
  <c r="H55" i="14"/>
  <c r="E71" i="14"/>
  <c r="E72" i="14"/>
  <c r="E73" i="14"/>
  <c r="E74" i="14"/>
  <c r="E75" i="14"/>
  <c r="E76" i="14"/>
  <c r="E122" i="14" s="1"/>
  <c r="E77" i="14"/>
  <c r="E123" i="14" s="1"/>
  <c r="E78" i="14"/>
  <c r="E79" i="14"/>
  <c r="E80" i="14"/>
  <c r="E81" i="14"/>
  <c r="E82" i="14"/>
  <c r="E83" i="14"/>
  <c r="E84" i="14"/>
  <c r="E130" i="14" s="1"/>
  <c r="E85" i="14"/>
  <c r="E131" i="14" s="1"/>
  <c r="E86" i="14"/>
  <c r="E87" i="14"/>
  <c r="E88" i="14"/>
  <c r="E89" i="14"/>
  <c r="E90" i="14"/>
  <c r="E91" i="14"/>
  <c r="J10" i="14"/>
  <c r="J102" i="14" s="1"/>
  <c r="J11" i="14"/>
  <c r="J103" i="14" s="1"/>
  <c r="J12" i="14"/>
  <c r="J13" i="14"/>
  <c r="J14" i="14"/>
  <c r="J9" i="14"/>
  <c r="J101" i="14" s="1"/>
  <c r="J25" i="14"/>
  <c r="J26" i="14"/>
  <c r="J27" i="14"/>
  <c r="J119" i="14" s="1"/>
  <c r="J28" i="14"/>
  <c r="J120" i="14" s="1"/>
  <c r="J29" i="14"/>
  <c r="J30" i="14"/>
  <c r="J31" i="14"/>
  <c r="J32" i="14"/>
  <c r="J33" i="14"/>
  <c r="J34" i="14"/>
  <c r="K45" i="14"/>
  <c r="J45" i="14"/>
  <c r="I45" i="14"/>
  <c r="H45" i="14"/>
  <c r="G45" i="14"/>
  <c r="F25" i="14"/>
  <c r="F27" i="14"/>
  <c r="F28" i="14"/>
  <c r="F31" i="14"/>
  <c r="F32" i="14"/>
  <c r="F35" i="14"/>
  <c r="F36" i="14"/>
  <c r="F37" i="14"/>
  <c r="F38" i="14"/>
  <c r="F39" i="14"/>
  <c r="F40" i="14"/>
  <c r="F41" i="14"/>
  <c r="F43" i="14"/>
  <c r="F44" i="14"/>
  <c r="E10" i="14"/>
  <c r="E11" i="14"/>
  <c r="E12" i="14"/>
  <c r="E104" i="14" s="1"/>
  <c r="E13" i="14"/>
  <c r="E9" i="14"/>
  <c r="E7" i="14" s="1"/>
  <c r="D10" i="14"/>
  <c r="D102" i="14" s="1"/>
  <c r="D13" i="14"/>
  <c r="D14" i="14"/>
  <c r="D9" i="14"/>
  <c r="C10" i="14"/>
  <c r="C11" i="14"/>
  <c r="C103" i="14" s="1"/>
  <c r="C13" i="14"/>
  <c r="C14" i="14"/>
  <c r="M160" i="14"/>
  <c r="L160" i="14"/>
  <c r="K160" i="14"/>
  <c r="J160" i="14"/>
  <c r="I163" i="14"/>
  <c r="I160" i="14" s="1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62" i="14"/>
  <c r="H163" i="14"/>
  <c r="H164" i="14"/>
  <c r="H160" i="14" s="1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62" i="14"/>
  <c r="G163" i="14"/>
  <c r="G164" i="14"/>
  <c r="G165" i="14"/>
  <c r="G166" i="14"/>
  <c r="G167" i="14"/>
  <c r="G168" i="14"/>
  <c r="G169" i="14"/>
  <c r="G170" i="14"/>
  <c r="G171" i="14"/>
  <c r="G172" i="14"/>
  <c r="G173" i="14"/>
  <c r="G174" i="14"/>
  <c r="G175" i="14"/>
  <c r="G176" i="14"/>
  <c r="G177" i="14"/>
  <c r="G178" i="14"/>
  <c r="G179" i="14"/>
  <c r="G180" i="14"/>
  <c r="G181" i="14"/>
  <c r="G182" i="14"/>
  <c r="G183" i="14"/>
  <c r="G162" i="14"/>
  <c r="F163" i="14"/>
  <c r="F164" i="14"/>
  <c r="F167" i="14"/>
  <c r="F171" i="14"/>
  <c r="F172" i="14"/>
  <c r="F173" i="14"/>
  <c r="F175" i="14"/>
  <c r="F180" i="14"/>
  <c r="F181" i="14"/>
  <c r="F183" i="14"/>
  <c r="C163" i="14"/>
  <c r="C164" i="14"/>
  <c r="C165" i="14"/>
  <c r="C166" i="14"/>
  <c r="C167" i="14"/>
  <c r="C168" i="14"/>
  <c r="C169" i="14"/>
  <c r="C170" i="14"/>
  <c r="C171" i="14"/>
  <c r="C172" i="14"/>
  <c r="C173" i="14"/>
  <c r="C174" i="14"/>
  <c r="C175" i="14"/>
  <c r="C176" i="14"/>
  <c r="C177" i="14"/>
  <c r="C178" i="14"/>
  <c r="C179" i="14"/>
  <c r="C180" i="14"/>
  <c r="C181" i="14"/>
  <c r="C182" i="14"/>
  <c r="C183" i="14"/>
  <c r="B163" i="14"/>
  <c r="B164" i="14"/>
  <c r="B171" i="14"/>
  <c r="B172" i="14"/>
  <c r="B173" i="14"/>
  <c r="B180" i="14"/>
  <c r="B181" i="14"/>
  <c r="D163" i="14"/>
  <c r="E163" i="14"/>
  <c r="D164" i="14"/>
  <c r="E164" i="14"/>
  <c r="D165" i="14"/>
  <c r="E165" i="14"/>
  <c r="D166" i="14"/>
  <c r="E166" i="14"/>
  <c r="D167" i="14"/>
  <c r="E167" i="14"/>
  <c r="D168" i="14"/>
  <c r="E168" i="14"/>
  <c r="D169" i="14"/>
  <c r="E169" i="14"/>
  <c r="D170" i="14"/>
  <c r="E170" i="14"/>
  <c r="D171" i="14"/>
  <c r="E171" i="14"/>
  <c r="D172" i="14"/>
  <c r="E172" i="14"/>
  <c r="D173" i="14"/>
  <c r="E173" i="14"/>
  <c r="D174" i="14"/>
  <c r="E174" i="14"/>
  <c r="D175" i="14"/>
  <c r="E175" i="14"/>
  <c r="D176" i="14"/>
  <c r="E176" i="14"/>
  <c r="D177" i="14"/>
  <c r="E177" i="14"/>
  <c r="D178" i="14"/>
  <c r="E178" i="14"/>
  <c r="D179" i="14"/>
  <c r="E179" i="14"/>
  <c r="D180" i="14"/>
  <c r="E180" i="14"/>
  <c r="D181" i="14"/>
  <c r="E181" i="14"/>
  <c r="D182" i="14"/>
  <c r="E182" i="14"/>
  <c r="D183" i="14"/>
  <c r="E183" i="14"/>
  <c r="E162" i="14"/>
  <c r="D162" i="14"/>
  <c r="C162" i="14"/>
  <c r="I148" i="14"/>
  <c r="I149" i="14"/>
  <c r="I150" i="14"/>
  <c r="I151" i="14"/>
  <c r="I152" i="14"/>
  <c r="I147" i="14"/>
  <c r="H148" i="14"/>
  <c r="H145" i="14" s="1"/>
  <c r="H149" i="14"/>
  <c r="H150" i="14"/>
  <c r="H151" i="14"/>
  <c r="H152" i="14"/>
  <c r="H147" i="14"/>
  <c r="G148" i="14"/>
  <c r="G149" i="14"/>
  <c r="G150" i="14"/>
  <c r="G151" i="14"/>
  <c r="G152" i="14"/>
  <c r="G147" i="14"/>
  <c r="E148" i="14"/>
  <c r="E149" i="14"/>
  <c r="E150" i="14"/>
  <c r="E151" i="14"/>
  <c r="E152" i="14"/>
  <c r="E147" i="14"/>
  <c r="D147" i="14"/>
  <c r="C148" i="14"/>
  <c r="C149" i="14"/>
  <c r="C150" i="14"/>
  <c r="C145" i="14" s="1"/>
  <c r="C152" i="14"/>
  <c r="B9" i="14"/>
  <c r="B10" i="14"/>
  <c r="B102" i="14" s="1"/>
  <c r="B11" i="14"/>
  <c r="B103" i="14" s="1"/>
  <c r="B12" i="14"/>
  <c r="B13" i="14"/>
  <c r="B14" i="14"/>
  <c r="F13" i="14"/>
  <c r="G9" i="14"/>
  <c r="G10" i="14"/>
  <c r="G11" i="14"/>
  <c r="G12" i="14"/>
  <c r="G7" i="14"/>
  <c r="G13" i="14"/>
  <c r="G105" i="14" s="1"/>
  <c r="G14" i="14"/>
  <c r="H9" i="14"/>
  <c r="H10" i="14"/>
  <c r="H11" i="14"/>
  <c r="H7" i="14" s="1"/>
  <c r="H12" i="14"/>
  <c r="H13" i="14"/>
  <c r="H14" i="14"/>
  <c r="H106" i="14" s="1"/>
  <c r="I9" i="14"/>
  <c r="I10" i="14"/>
  <c r="I11" i="14"/>
  <c r="I12" i="14"/>
  <c r="I13" i="14"/>
  <c r="I14" i="14"/>
  <c r="I106" i="14" s="1"/>
  <c r="J7" i="14"/>
  <c r="K9" i="14"/>
  <c r="K10" i="14"/>
  <c r="K11" i="14"/>
  <c r="K7" i="14" s="1"/>
  <c r="K12" i="14"/>
  <c r="K13" i="14"/>
  <c r="K14" i="14"/>
  <c r="L9" i="14"/>
  <c r="L10" i="14"/>
  <c r="L11" i="14"/>
  <c r="L12" i="14"/>
  <c r="L13" i="14"/>
  <c r="L105" i="14" s="1"/>
  <c r="L14" i="14"/>
  <c r="M9" i="14"/>
  <c r="M10" i="14"/>
  <c r="M102" i="14" s="1"/>
  <c r="M11" i="14"/>
  <c r="M12" i="14"/>
  <c r="M13" i="14"/>
  <c r="M14" i="14"/>
  <c r="B24" i="14"/>
  <c r="B25" i="14"/>
  <c r="B22" i="14" s="1"/>
  <c r="B26" i="14"/>
  <c r="B27" i="14"/>
  <c r="B28" i="14"/>
  <c r="B29" i="14"/>
  <c r="B30" i="14"/>
  <c r="B122" i="14" s="1"/>
  <c r="B31" i="14"/>
  <c r="B32" i="14"/>
  <c r="B33" i="14"/>
  <c r="B34" i="14"/>
  <c r="B35" i="14"/>
  <c r="B36" i="14"/>
  <c r="B37" i="14"/>
  <c r="B38" i="14"/>
  <c r="B130" i="14" s="1"/>
  <c r="B39" i="14"/>
  <c r="B40" i="14"/>
  <c r="B41" i="14"/>
  <c r="B42" i="14"/>
  <c r="B43" i="14"/>
  <c r="B44" i="14"/>
  <c r="B45" i="14"/>
  <c r="C24" i="14"/>
  <c r="C25" i="14"/>
  <c r="C26" i="14"/>
  <c r="C27" i="14"/>
  <c r="C119" i="14" s="1"/>
  <c r="C28" i="14"/>
  <c r="C29" i="14"/>
  <c r="C30" i="14"/>
  <c r="C31" i="14"/>
  <c r="C123" i="14" s="1"/>
  <c r="C32" i="14"/>
  <c r="C33" i="14"/>
  <c r="C34" i="14"/>
  <c r="C35" i="14"/>
  <c r="C36" i="14"/>
  <c r="C37" i="14"/>
  <c r="C38" i="14"/>
  <c r="C39" i="14"/>
  <c r="C40" i="14"/>
  <c r="C41" i="14"/>
  <c r="C22" i="14" s="1"/>
  <c r="C42" i="14"/>
  <c r="C43" i="14"/>
  <c r="C44" i="14"/>
  <c r="C45" i="14"/>
  <c r="D24" i="14"/>
  <c r="D25" i="14"/>
  <c r="D26" i="14"/>
  <c r="D27" i="14"/>
  <c r="D28" i="14"/>
  <c r="D29" i="14"/>
  <c r="D30" i="14"/>
  <c r="D31" i="14"/>
  <c r="D32" i="14"/>
  <c r="D124" i="14" s="1"/>
  <c r="D33" i="14"/>
  <c r="D34" i="14"/>
  <c r="D35" i="14"/>
  <c r="D36" i="14"/>
  <c r="D37" i="14"/>
  <c r="D38" i="14"/>
  <c r="D39" i="14"/>
  <c r="D40" i="14"/>
  <c r="D132" i="14" s="1"/>
  <c r="D41" i="14"/>
  <c r="D42" i="14"/>
  <c r="D43" i="14"/>
  <c r="D44" i="14"/>
  <c r="D45" i="14"/>
  <c r="E24" i="14"/>
  <c r="E25" i="14"/>
  <c r="E26" i="14"/>
  <c r="E27" i="14"/>
  <c r="E28" i="14"/>
  <c r="E120" i="14" s="1"/>
  <c r="E29" i="14"/>
  <c r="E121" i="14" s="1"/>
  <c r="E30" i="14"/>
  <c r="E31" i="14"/>
  <c r="E32" i="14"/>
  <c r="E33" i="14"/>
  <c r="E34" i="14"/>
  <c r="E35" i="14"/>
  <c r="E36" i="14"/>
  <c r="E37" i="14"/>
  <c r="E38" i="14"/>
  <c r="E39" i="14"/>
  <c r="E40" i="14"/>
  <c r="E132" i="14" s="1"/>
  <c r="E41" i="14"/>
  <c r="E42" i="14"/>
  <c r="E43" i="14"/>
  <c r="E44" i="14"/>
  <c r="E136" i="14" s="1"/>
  <c r="E45" i="14"/>
  <c r="G24" i="14"/>
  <c r="G25" i="14"/>
  <c r="G117" i="14" s="1"/>
  <c r="G26" i="14"/>
  <c r="G27" i="14"/>
  <c r="G28" i="14"/>
  <c r="G29" i="14"/>
  <c r="G30" i="14"/>
  <c r="G31" i="14"/>
  <c r="G32" i="14"/>
  <c r="G33" i="14"/>
  <c r="G125" i="14" s="1"/>
  <c r="G34" i="14"/>
  <c r="G35" i="14"/>
  <c r="G36" i="14"/>
  <c r="G37" i="14"/>
  <c r="G38" i="14"/>
  <c r="G39" i="14"/>
  <c r="G40" i="14"/>
  <c r="G41" i="14"/>
  <c r="G133" i="14" s="1"/>
  <c r="G42" i="14"/>
  <c r="G43" i="14"/>
  <c r="G44" i="14"/>
  <c r="G22" i="14"/>
  <c r="H24" i="14"/>
  <c r="H25" i="14"/>
  <c r="H26" i="14"/>
  <c r="H27" i="14"/>
  <c r="H119" i="14" s="1"/>
  <c r="H28" i="14"/>
  <c r="H29" i="14"/>
  <c r="H30" i="14"/>
  <c r="H31" i="14"/>
  <c r="H123" i="14" s="1"/>
  <c r="H32" i="14"/>
  <c r="H33" i="14"/>
  <c r="H34" i="14"/>
  <c r="H35" i="14"/>
  <c r="H127" i="14" s="1"/>
  <c r="H36" i="14"/>
  <c r="H37" i="14"/>
  <c r="H38" i="14"/>
  <c r="H39" i="14"/>
  <c r="H131" i="14" s="1"/>
  <c r="H40" i="14"/>
  <c r="H41" i="14"/>
  <c r="H42" i="14"/>
  <c r="H43" i="14"/>
  <c r="H135" i="14" s="1"/>
  <c r="H44" i="14"/>
  <c r="I24" i="14"/>
  <c r="I22" i="14" s="1"/>
  <c r="I25" i="14"/>
  <c r="I117" i="14" s="1"/>
  <c r="I26" i="14"/>
  <c r="I27" i="14"/>
  <c r="I28" i="14"/>
  <c r="I29" i="14"/>
  <c r="I121" i="14" s="1"/>
  <c r="I30" i="14"/>
  <c r="I31" i="14"/>
  <c r="I32" i="14"/>
  <c r="I124" i="14" s="1"/>
  <c r="I33" i="14"/>
  <c r="I125" i="14" s="1"/>
  <c r="I34" i="14"/>
  <c r="I35" i="14"/>
  <c r="I36" i="14"/>
  <c r="I37" i="14"/>
  <c r="I129" i="14" s="1"/>
  <c r="I38" i="14"/>
  <c r="I39" i="14"/>
  <c r="I40" i="14"/>
  <c r="I132" i="14" s="1"/>
  <c r="I41" i="14"/>
  <c r="I133" i="14" s="1"/>
  <c r="I42" i="14"/>
  <c r="I43" i="14"/>
  <c r="I44" i="14"/>
  <c r="J24" i="14"/>
  <c r="J35" i="14"/>
  <c r="J36" i="14"/>
  <c r="J128" i="14" s="1"/>
  <c r="J37" i="14"/>
  <c r="J38" i="14"/>
  <c r="J39" i="14"/>
  <c r="J40" i="14"/>
  <c r="J41" i="14"/>
  <c r="J42" i="14"/>
  <c r="J43" i="14"/>
  <c r="J44" i="14"/>
  <c r="J136" i="14" s="1"/>
  <c r="K24" i="14"/>
  <c r="K25" i="14"/>
  <c r="K26" i="14"/>
  <c r="K27" i="14"/>
  <c r="K28" i="14"/>
  <c r="K29" i="14"/>
  <c r="K30" i="14"/>
  <c r="K122" i="14" s="1"/>
  <c r="K31" i="14"/>
  <c r="K123" i="14" s="1"/>
  <c r="K32" i="14"/>
  <c r="K33" i="14"/>
  <c r="K34" i="14"/>
  <c r="K35" i="14"/>
  <c r="K127" i="14" s="1"/>
  <c r="K36" i="14"/>
  <c r="K37" i="14"/>
  <c r="K38" i="14"/>
  <c r="K130" i="14" s="1"/>
  <c r="K39" i="14"/>
  <c r="K131" i="14" s="1"/>
  <c r="K40" i="14"/>
  <c r="K41" i="14"/>
  <c r="K42" i="14"/>
  <c r="K43" i="14"/>
  <c r="K135" i="14" s="1"/>
  <c r="K44" i="14"/>
  <c r="L24" i="14"/>
  <c r="L25" i="14"/>
  <c r="L117" i="14" s="1"/>
  <c r="L26" i="14"/>
  <c r="L27" i="14"/>
  <c r="L28" i="14"/>
  <c r="L120" i="14" s="1"/>
  <c r="L29" i="14"/>
  <c r="L30" i="14"/>
  <c r="L31" i="14"/>
  <c r="L32" i="14"/>
  <c r="L124" i="14" s="1"/>
  <c r="L33" i="14"/>
  <c r="L34" i="14"/>
  <c r="L35" i="14"/>
  <c r="L36" i="14"/>
  <c r="L128" i="14" s="1"/>
  <c r="L37" i="14"/>
  <c r="L38" i="14"/>
  <c r="L39" i="14"/>
  <c r="L131" i="14" s="1"/>
  <c r="L40" i="14"/>
  <c r="L132" i="14" s="1"/>
  <c r="L41" i="14"/>
  <c r="L42" i="14"/>
  <c r="L43" i="14"/>
  <c r="L44" i="14"/>
  <c r="L136" i="14" s="1"/>
  <c r="L45" i="14"/>
  <c r="M24" i="14"/>
  <c r="M25" i="14"/>
  <c r="M117" i="14" s="1"/>
  <c r="M26" i="14"/>
  <c r="M118" i="14" s="1"/>
  <c r="M27" i="14"/>
  <c r="M28" i="14"/>
  <c r="M29" i="14"/>
  <c r="M30" i="14"/>
  <c r="M122" i="14" s="1"/>
  <c r="M31" i="14"/>
  <c r="M32" i="14"/>
  <c r="M33" i="14"/>
  <c r="M125" i="14" s="1"/>
  <c r="M34" i="14"/>
  <c r="M126" i="14" s="1"/>
  <c r="M35" i="14"/>
  <c r="M36" i="14"/>
  <c r="M37" i="14"/>
  <c r="M38" i="14"/>
  <c r="M130" i="14" s="1"/>
  <c r="M39" i="14"/>
  <c r="M40" i="14"/>
  <c r="M41" i="14"/>
  <c r="M133" i="14" s="1"/>
  <c r="M42" i="14"/>
  <c r="M134" i="14" s="1"/>
  <c r="M43" i="14"/>
  <c r="M44" i="14"/>
  <c r="M45" i="14"/>
  <c r="M22" i="14"/>
  <c r="B55" i="14"/>
  <c r="B57" i="14"/>
  <c r="B58" i="14"/>
  <c r="B104" i="14" s="1"/>
  <c r="C55" i="14"/>
  <c r="C57" i="14"/>
  <c r="C58" i="14"/>
  <c r="D56" i="14"/>
  <c r="D57" i="14"/>
  <c r="D58" i="14"/>
  <c r="D60" i="14"/>
  <c r="E56" i="14"/>
  <c r="E57" i="14"/>
  <c r="E103" i="14" s="1"/>
  <c r="E59" i="14"/>
  <c r="E60" i="14"/>
  <c r="F55" i="14"/>
  <c r="F57" i="14"/>
  <c r="G55" i="14"/>
  <c r="G56" i="14"/>
  <c r="G57" i="14"/>
  <c r="G103" i="14" s="1"/>
  <c r="G58" i="14"/>
  <c r="G104" i="14" s="1"/>
  <c r="G59" i="14"/>
  <c r="G60" i="14"/>
  <c r="I55" i="14"/>
  <c r="I56" i="14"/>
  <c r="I57" i="14"/>
  <c r="I58" i="14"/>
  <c r="I104" i="14" s="1"/>
  <c r="I59" i="14"/>
  <c r="I60" i="14"/>
  <c r="J55" i="14"/>
  <c r="J56" i="14"/>
  <c r="J53" i="14" s="1"/>
  <c r="J57" i="14"/>
  <c r="J58" i="14"/>
  <c r="J59" i="14"/>
  <c r="J60" i="14"/>
  <c r="J106" i="14" s="1"/>
  <c r="K55" i="14"/>
  <c r="K56" i="14"/>
  <c r="K53" i="14"/>
  <c r="K57" i="14"/>
  <c r="K58" i="14"/>
  <c r="K59" i="14"/>
  <c r="K105" i="14" s="1"/>
  <c r="K60" i="14"/>
  <c r="L55" i="14"/>
  <c r="L56" i="14"/>
  <c r="L57" i="14"/>
  <c r="L58" i="14"/>
  <c r="L53" i="14" s="1"/>
  <c r="L59" i="14"/>
  <c r="L60" i="14"/>
  <c r="M55" i="14"/>
  <c r="M53" i="14" s="1"/>
  <c r="M56" i="14"/>
  <c r="M57" i="14"/>
  <c r="M58" i="14"/>
  <c r="M104" i="14" s="1"/>
  <c r="M59" i="14"/>
  <c r="M60" i="14"/>
  <c r="N57" i="14"/>
  <c r="N58" i="14"/>
  <c r="B70" i="14"/>
  <c r="B68" i="14" s="1"/>
  <c r="B71" i="14"/>
  <c r="B72" i="14"/>
  <c r="B73" i="14"/>
  <c r="B119" i="14" s="1"/>
  <c r="B74" i="14"/>
  <c r="B75" i="14"/>
  <c r="B76" i="14"/>
  <c r="B77" i="14"/>
  <c r="B123" i="14" s="1"/>
  <c r="B78" i="14"/>
  <c r="B79" i="14"/>
  <c r="B80" i="14"/>
  <c r="B81" i="14"/>
  <c r="B127" i="14" s="1"/>
  <c r="B82" i="14"/>
  <c r="B83" i="14"/>
  <c r="B84" i="14"/>
  <c r="B85" i="14"/>
  <c r="B131" i="14" s="1"/>
  <c r="B86" i="14"/>
  <c r="B87" i="14"/>
  <c r="B88" i="14"/>
  <c r="B89" i="14"/>
  <c r="B135" i="14" s="1"/>
  <c r="B90" i="14"/>
  <c r="B91" i="14"/>
  <c r="C70" i="14"/>
  <c r="C71" i="14"/>
  <c r="C72" i="14"/>
  <c r="C73" i="14"/>
  <c r="C74" i="14"/>
  <c r="C120" i="14" s="1"/>
  <c r="C75" i="14"/>
  <c r="C121" i="14" s="1"/>
  <c r="C76" i="14"/>
  <c r="C77" i="14"/>
  <c r="C78" i="14"/>
  <c r="C79" i="14"/>
  <c r="C80" i="14"/>
  <c r="C81" i="14"/>
  <c r="C82" i="14"/>
  <c r="C128" i="14" s="1"/>
  <c r="C83" i="14"/>
  <c r="C129" i="14" s="1"/>
  <c r="C84" i="14"/>
  <c r="C85" i="14"/>
  <c r="C86" i="14"/>
  <c r="C87" i="14"/>
  <c r="C88" i="14"/>
  <c r="C89" i="14"/>
  <c r="C90" i="14"/>
  <c r="C136" i="14" s="1"/>
  <c r="C91" i="14"/>
  <c r="C137" i="14" s="1"/>
  <c r="D70" i="14"/>
  <c r="D71" i="14"/>
  <c r="D72" i="14"/>
  <c r="D73" i="14"/>
  <c r="D74" i="14"/>
  <c r="D68" i="14" s="1"/>
  <c r="D75" i="14"/>
  <c r="D121" i="14" s="1"/>
  <c r="D76" i="14"/>
  <c r="D77" i="14"/>
  <c r="D78" i="14"/>
  <c r="D79" i="14"/>
  <c r="D125" i="14" s="1"/>
  <c r="D80" i="14"/>
  <c r="D81" i="14"/>
  <c r="D82" i="14"/>
  <c r="D83" i="14"/>
  <c r="D129" i="14" s="1"/>
  <c r="D84" i="14"/>
  <c r="D85" i="14"/>
  <c r="D86" i="14"/>
  <c r="D87" i="14"/>
  <c r="D133" i="14" s="1"/>
  <c r="D88" i="14"/>
  <c r="D89" i="14"/>
  <c r="D90" i="14"/>
  <c r="D91" i="14"/>
  <c r="D137" i="14" s="1"/>
  <c r="E70" i="14"/>
  <c r="F76" i="14"/>
  <c r="F77" i="14"/>
  <c r="F79" i="14"/>
  <c r="F80" i="14"/>
  <c r="F83" i="14"/>
  <c r="F129" i="14" s="1"/>
  <c r="F87" i="14"/>
  <c r="F90" i="14"/>
  <c r="G70" i="14"/>
  <c r="G71" i="14"/>
  <c r="G72" i="14"/>
  <c r="G73" i="14"/>
  <c r="G74" i="14"/>
  <c r="G68" i="14" s="1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68" i="14"/>
  <c r="I70" i="14"/>
  <c r="I68" i="14" s="1"/>
  <c r="I71" i="14"/>
  <c r="I72" i="14"/>
  <c r="I73" i="14"/>
  <c r="I74" i="14"/>
  <c r="I75" i="14"/>
  <c r="I76" i="14"/>
  <c r="I122" i="14" s="1"/>
  <c r="I77" i="14"/>
  <c r="I78" i="14"/>
  <c r="I79" i="14"/>
  <c r="I80" i="14"/>
  <c r="I81" i="14"/>
  <c r="I127" i="14" s="1"/>
  <c r="I82" i="14"/>
  <c r="I83" i="14"/>
  <c r="I84" i="14"/>
  <c r="I130" i="14" s="1"/>
  <c r="I85" i="14"/>
  <c r="I86" i="14"/>
  <c r="I87" i="14"/>
  <c r="I88" i="14"/>
  <c r="I89" i="14"/>
  <c r="I135" i="14" s="1"/>
  <c r="I90" i="14"/>
  <c r="I91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K70" i="14"/>
  <c r="K71" i="14"/>
  <c r="K68" i="14" s="1"/>
  <c r="K72" i="14"/>
  <c r="K73" i="14"/>
  <c r="K74" i="14"/>
  <c r="K75" i="14"/>
  <c r="K76" i="14"/>
  <c r="K77" i="14"/>
  <c r="K78" i="14"/>
  <c r="K79" i="14"/>
  <c r="K80" i="14"/>
  <c r="K81" i="14"/>
  <c r="K82" i="14"/>
  <c r="K83" i="14"/>
  <c r="K129" i="14" s="1"/>
  <c r="K84" i="14"/>
  <c r="K85" i="14"/>
  <c r="K86" i="14"/>
  <c r="K132" i="14" s="1"/>
  <c r="K87" i="14"/>
  <c r="K88" i="14"/>
  <c r="K89" i="14"/>
  <c r="K90" i="14"/>
  <c r="K91" i="14"/>
  <c r="L70" i="14"/>
  <c r="L71" i="14"/>
  <c r="L72" i="14"/>
  <c r="L73" i="14"/>
  <c r="L74" i="14"/>
  <c r="L75" i="14"/>
  <c r="L76" i="14"/>
  <c r="L77" i="14"/>
  <c r="L123" i="14" s="1"/>
  <c r="L78" i="14"/>
  <c r="L79" i="14"/>
  <c r="L80" i="14"/>
  <c r="L126" i="14" s="1"/>
  <c r="L81" i="14"/>
  <c r="L82" i="14"/>
  <c r="L83" i="14"/>
  <c r="L84" i="14"/>
  <c r="L85" i="14"/>
  <c r="L86" i="14"/>
  <c r="L87" i="14"/>
  <c r="L88" i="14"/>
  <c r="L134" i="14" s="1"/>
  <c r="L89" i="14"/>
  <c r="L90" i="14"/>
  <c r="L91" i="14"/>
  <c r="M70" i="14"/>
  <c r="M68" i="14" s="1"/>
  <c r="M71" i="14"/>
  <c r="M72" i="14"/>
  <c r="M73" i="14"/>
  <c r="M74" i="14"/>
  <c r="M120" i="14" s="1"/>
  <c r="M75" i="14"/>
  <c r="M76" i="14"/>
  <c r="M77" i="14"/>
  <c r="M78" i="14"/>
  <c r="M79" i="14"/>
  <c r="M80" i="14"/>
  <c r="M81" i="14"/>
  <c r="M127" i="14" s="1"/>
  <c r="M82" i="14"/>
  <c r="M83" i="14"/>
  <c r="M84" i="14"/>
  <c r="M85" i="14"/>
  <c r="M131" i="14" s="1"/>
  <c r="M86" i="14"/>
  <c r="M87" i="14"/>
  <c r="M88" i="14"/>
  <c r="M89" i="14"/>
  <c r="M135" i="14" s="1"/>
  <c r="M90" i="14"/>
  <c r="M91" i="14"/>
  <c r="N70" i="14"/>
  <c r="N71" i="14"/>
  <c r="N72" i="14"/>
  <c r="N73" i="14"/>
  <c r="N74" i="14"/>
  <c r="N75" i="14"/>
  <c r="N121" i="14" s="1"/>
  <c r="N76" i="14"/>
  <c r="N122" i="14"/>
  <c r="N77" i="14"/>
  <c r="N123" i="14" s="1"/>
  <c r="N78" i="14"/>
  <c r="N79" i="14"/>
  <c r="N125" i="14" s="1"/>
  <c r="N80" i="14"/>
  <c r="N126" i="14"/>
  <c r="N81" i="14"/>
  <c r="N127" i="14" s="1"/>
  <c r="N82" i="14"/>
  <c r="N83" i="14"/>
  <c r="N129" i="14" s="1"/>
  <c r="N84" i="14"/>
  <c r="N130" i="14"/>
  <c r="N85" i="14"/>
  <c r="N131" i="14" s="1"/>
  <c r="N86" i="14"/>
  <c r="N132" i="14"/>
  <c r="N87" i="14"/>
  <c r="N133" i="14" s="1"/>
  <c r="N88" i="14"/>
  <c r="N89" i="14"/>
  <c r="N135" i="14" s="1"/>
  <c r="N90" i="14"/>
  <c r="N136" i="14"/>
  <c r="N91" i="14"/>
  <c r="N137" i="14" s="1"/>
  <c r="B101" i="14"/>
  <c r="E102" i="14"/>
  <c r="E105" i="14"/>
  <c r="G102" i="14"/>
  <c r="G106" i="14"/>
  <c r="H101" i="14"/>
  <c r="H103" i="14"/>
  <c r="H104" i="14"/>
  <c r="I101" i="14"/>
  <c r="I102" i="14"/>
  <c r="I105" i="14"/>
  <c r="J104" i="14"/>
  <c r="J105" i="14"/>
  <c r="K101" i="14"/>
  <c r="K102" i="14"/>
  <c r="K104" i="14"/>
  <c r="K106" i="14"/>
  <c r="L102" i="14"/>
  <c r="L103" i="14"/>
  <c r="L104" i="14"/>
  <c r="L106" i="14"/>
  <c r="M103" i="14"/>
  <c r="M105" i="14"/>
  <c r="M106" i="14"/>
  <c r="B117" i="14"/>
  <c r="B120" i="14"/>
  <c r="B121" i="14"/>
  <c r="B124" i="14"/>
  <c r="B125" i="14"/>
  <c r="B128" i="14"/>
  <c r="B129" i="14"/>
  <c r="B132" i="14"/>
  <c r="B133" i="14"/>
  <c r="B136" i="14"/>
  <c r="B137" i="14"/>
  <c r="C116" i="14"/>
  <c r="C117" i="14"/>
  <c r="C118" i="14"/>
  <c r="C114" i="14" s="1"/>
  <c r="C122" i="14"/>
  <c r="C124" i="14"/>
  <c r="C125" i="14"/>
  <c r="C126" i="14"/>
  <c r="C127" i="14"/>
  <c r="C130" i="14"/>
  <c r="C131" i="14"/>
  <c r="C132" i="14"/>
  <c r="C133" i="14"/>
  <c r="C134" i="14"/>
  <c r="C135" i="14"/>
  <c r="D117" i="14"/>
  <c r="D118" i="14"/>
  <c r="D119" i="14"/>
  <c r="D122" i="14"/>
  <c r="D123" i="14"/>
  <c r="D126" i="14"/>
  <c r="D127" i="14"/>
  <c r="D130" i="14"/>
  <c r="D131" i="14"/>
  <c r="D134" i="14"/>
  <c r="D135" i="14"/>
  <c r="E116" i="14"/>
  <c r="E118" i="14"/>
  <c r="E119" i="14"/>
  <c r="E124" i="14"/>
  <c r="E125" i="14"/>
  <c r="E126" i="14"/>
  <c r="E127" i="14"/>
  <c r="E128" i="14"/>
  <c r="E129" i="14"/>
  <c r="E133" i="14"/>
  <c r="E134" i="14"/>
  <c r="E135" i="14"/>
  <c r="E137" i="14"/>
  <c r="F123" i="14"/>
  <c r="F133" i="14"/>
  <c r="F136" i="14"/>
  <c r="G116" i="14"/>
  <c r="G118" i="14"/>
  <c r="G119" i="14"/>
  <c r="G121" i="14"/>
  <c r="G122" i="14"/>
  <c r="G123" i="14"/>
  <c r="G124" i="14"/>
  <c r="G126" i="14"/>
  <c r="G127" i="14"/>
  <c r="G129" i="14"/>
  <c r="G130" i="14"/>
  <c r="G131" i="14"/>
  <c r="G132" i="14"/>
  <c r="G134" i="14"/>
  <c r="G135" i="14"/>
  <c r="G137" i="14"/>
  <c r="H116" i="14"/>
  <c r="H117" i="14"/>
  <c r="H118" i="14"/>
  <c r="H120" i="14"/>
  <c r="H121" i="14"/>
  <c r="H122" i="14"/>
  <c r="H124" i="14"/>
  <c r="H125" i="14"/>
  <c r="H126" i="14"/>
  <c r="H128" i="14"/>
  <c r="H129" i="14"/>
  <c r="H130" i="14"/>
  <c r="H132" i="14"/>
  <c r="H133" i="14"/>
  <c r="H134" i="14"/>
  <c r="H136" i="14"/>
  <c r="H137" i="14"/>
  <c r="I118" i="14"/>
  <c r="I119" i="14"/>
  <c r="I120" i="14"/>
  <c r="I123" i="14"/>
  <c r="I126" i="14"/>
  <c r="I128" i="14"/>
  <c r="I131" i="14"/>
  <c r="I134" i="14"/>
  <c r="I136" i="14"/>
  <c r="I137" i="14"/>
  <c r="J116" i="14"/>
  <c r="J117" i="14"/>
  <c r="J118" i="14"/>
  <c r="J121" i="14"/>
  <c r="J122" i="14"/>
  <c r="J123" i="14"/>
  <c r="J124" i="14"/>
  <c r="J125" i="14"/>
  <c r="J126" i="14"/>
  <c r="J127" i="14"/>
  <c r="J129" i="14"/>
  <c r="J130" i="14"/>
  <c r="J131" i="14"/>
  <c r="J132" i="14"/>
  <c r="J133" i="14"/>
  <c r="J134" i="14"/>
  <c r="J135" i="14"/>
  <c r="J137" i="14"/>
  <c r="K116" i="14"/>
  <c r="K118" i="14"/>
  <c r="K120" i="14"/>
  <c r="K121" i="14"/>
  <c r="K124" i="14"/>
  <c r="K125" i="14"/>
  <c r="K126" i="14"/>
  <c r="K128" i="14"/>
  <c r="K133" i="14"/>
  <c r="K134" i="14"/>
  <c r="K136" i="14"/>
  <c r="L118" i="14"/>
  <c r="L119" i="14"/>
  <c r="L121" i="14"/>
  <c r="L122" i="14"/>
  <c r="L125" i="14"/>
  <c r="L127" i="14"/>
  <c r="L129" i="14"/>
  <c r="L130" i="14"/>
  <c r="L133" i="14"/>
  <c r="L135" i="14"/>
  <c r="L137" i="14"/>
  <c r="M119" i="14"/>
  <c r="M121" i="14"/>
  <c r="M123" i="14"/>
  <c r="M124" i="14"/>
  <c r="M128" i="14"/>
  <c r="M129" i="14"/>
  <c r="M132" i="14"/>
  <c r="M136" i="14"/>
  <c r="M137" i="14"/>
  <c r="G145" i="14"/>
  <c r="J145" i="14"/>
  <c r="K145" i="14"/>
  <c r="L145" i="14"/>
  <c r="M145" i="14"/>
  <c r="D160" i="14"/>
  <c r="O9" i="14"/>
  <c r="O10" i="14"/>
  <c r="P9" i="14"/>
  <c r="P10" i="14"/>
  <c r="P11" i="14"/>
  <c r="P103" i="14" s="1"/>
  <c r="P12" i="14"/>
  <c r="P13" i="14"/>
  <c r="P105" i="14" s="1"/>
  <c r="P14" i="14"/>
  <c r="P106" i="14" s="1"/>
  <c r="Q9" i="14"/>
  <c r="Q10" i="14"/>
  <c r="Q11" i="14"/>
  <c r="O55" i="14"/>
  <c r="O56" i="14"/>
  <c r="O57" i="14"/>
  <c r="O103" i="14" s="1"/>
  <c r="O99" i="14" s="1"/>
  <c r="O58" i="14"/>
  <c r="O104" i="14" s="1"/>
  <c r="O59" i="14"/>
  <c r="O105" i="14" s="1"/>
  <c r="O60" i="14"/>
  <c r="O106" i="14" s="1"/>
  <c r="P55" i="14"/>
  <c r="P56" i="14"/>
  <c r="P57" i="14"/>
  <c r="P58" i="14"/>
  <c r="P59" i="14"/>
  <c r="P60" i="14"/>
  <c r="Q55" i="14"/>
  <c r="Q56" i="14"/>
  <c r="Q102" i="14" s="1"/>
  <c r="Q57" i="14"/>
  <c r="Q58" i="14"/>
  <c r="Q59" i="14"/>
  <c r="Q105" i="14" s="1"/>
  <c r="Q60" i="14"/>
  <c r="Q106" i="14" s="1"/>
  <c r="O101" i="14"/>
  <c r="O102" i="14"/>
  <c r="P104" i="14"/>
  <c r="Q101" i="14"/>
  <c r="O24" i="14"/>
  <c r="O70" i="14"/>
  <c r="O25" i="14"/>
  <c r="O71" i="14"/>
  <c r="O117" i="14"/>
  <c r="O26" i="14"/>
  <c r="O118" i="14" s="1"/>
  <c r="O72" i="14"/>
  <c r="O27" i="14"/>
  <c r="O73" i="14"/>
  <c r="O28" i="14"/>
  <c r="O120" i="14" s="1"/>
  <c r="O74" i="14"/>
  <c r="O29" i="14"/>
  <c r="O75" i="14"/>
  <c r="O121" i="14"/>
  <c r="O30" i="14"/>
  <c r="O76" i="14"/>
  <c r="O122" i="14"/>
  <c r="O31" i="14"/>
  <c r="O123" i="14" s="1"/>
  <c r="O77" i="14"/>
  <c r="O32" i="14"/>
  <c r="O78" i="14"/>
  <c r="O124" i="14" s="1"/>
  <c r="O33" i="14"/>
  <c r="O79" i="14"/>
  <c r="O125" i="14" s="1"/>
  <c r="O34" i="14"/>
  <c r="O126" i="14" s="1"/>
  <c r="O80" i="14"/>
  <c r="O35" i="14"/>
  <c r="O127" i="14" s="1"/>
  <c r="O81" i="14"/>
  <c r="O36" i="14"/>
  <c r="O82" i="14"/>
  <c r="O37" i="14"/>
  <c r="O83" i="14"/>
  <c r="O129" i="14"/>
  <c r="O38" i="14"/>
  <c r="O84" i="14"/>
  <c r="O130" i="14"/>
  <c r="O39" i="14"/>
  <c r="O131" i="14" s="1"/>
  <c r="O85" i="14"/>
  <c r="O40" i="14"/>
  <c r="O86" i="14"/>
  <c r="O132" i="14" s="1"/>
  <c r="O41" i="14"/>
  <c r="O87" i="14"/>
  <c r="O133" i="14" s="1"/>
  <c r="O42" i="14"/>
  <c r="O134" i="14" s="1"/>
  <c r="O88" i="14"/>
  <c r="O43" i="14"/>
  <c r="O135" i="14" s="1"/>
  <c r="O89" i="14"/>
  <c r="O44" i="14"/>
  <c r="O90" i="14"/>
  <c r="O45" i="14"/>
  <c r="O91" i="14"/>
  <c r="O137" i="14"/>
  <c r="P24" i="14"/>
  <c r="P70" i="14"/>
  <c r="P116" i="14"/>
  <c r="P25" i="14"/>
  <c r="P117" i="14" s="1"/>
  <c r="P71" i="14"/>
  <c r="P26" i="14"/>
  <c r="P72" i="14"/>
  <c r="P27" i="14"/>
  <c r="P73" i="14"/>
  <c r="P119" i="14"/>
  <c r="P28" i="14"/>
  <c r="P120" i="14" s="1"/>
  <c r="P74" i="14"/>
  <c r="P29" i="14"/>
  <c r="P121" i="14" s="1"/>
  <c r="P75" i="14"/>
  <c r="P30" i="14"/>
  <c r="P122" i="14" s="1"/>
  <c r="P76" i="14"/>
  <c r="P31" i="14"/>
  <c r="P77" i="14"/>
  <c r="P123" i="14"/>
  <c r="P32" i="14"/>
  <c r="P78" i="14"/>
  <c r="P124" i="14"/>
  <c r="P33" i="14"/>
  <c r="P125" i="14" s="1"/>
  <c r="P79" i="14"/>
  <c r="P34" i="14"/>
  <c r="P80" i="14"/>
  <c r="P126" i="14" s="1"/>
  <c r="P35" i="14"/>
  <c r="P81" i="14"/>
  <c r="P127" i="14"/>
  <c r="P36" i="14"/>
  <c r="P128" i="14" s="1"/>
  <c r="P82" i="14"/>
  <c r="P37" i="14"/>
  <c r="P129" i="14" s="1"/>
  <c r="P83" i="14"/>
  <c r="P38" i="14"/>
  <c r="P84" i="14"/>
  <c r="P39" i="14"/>
  <c r="P85" i="14"/>
  <c r="P131" i="14"/>
  <c r="P40" i="14"/>
  <c r="P86" i="14"/>
  <c r="P132" i="14"/>
  <c r="P41" i="14"/>
  <c r="P133" i="14" s="1"/>
  <c r="P87" i="14"/>
  <c r="P42" i="14"/>
  <c r="P88" i="14"/>
  <c r="P134" i="14" s="1"/>
  <c r="P43" i="14"/>
  <c r="P89" i="14"/>
  <c r="P135" i="14" s="1"/>
  <c r="P44" i="14"/>
  <c r="P136" i="14" s="1"/>
  <c r="P90" i="14"/>
  <c r="P45" i="14"/>
  <c r="P137" i="14" s="1"/>
  <c r="P91" i="14"/>
  <c r="Q24" i="14"/>
  <c r="Q70" i="14"/>
  <c r="Q68" i="14" s="1"/>
  <c r="Q25" i="14"/>
  <c r="Q71" i="14"/>
  <c r="Q117" i="14"/>
  <c r="Q26" i="14"/>
  <c r="Q72" i="14"/>
  <c r="Q118" i="14"/>
  <c r="Q27" i="14"/>
  <c r="Q119" i="14" s="1"/>
  <c r="Q73" i="14"/>
  <c r="Q28" i="14"/>
  <c r="Q74" i="14"/>
  <c r="Q120" i="14" s="1"/>
  <c r="Q29" i="14"/>
  <c r="Q75" i="14"/>
  <c r="Q121" i="14"/>
  <c r="Q30" i="14"/>
  <c r="Q76" i="14"/>
  <c r="Q122" i="14" s="1"/>
  <c r="Q31" i="14"/>
  <c r="Q123" i="14" s="1"/>
  <c r="Q77" i="14"/>
  <c r="Q32" i="14"/>
  <c r="Q78" i="14"/>
  <c r="Q33" i="14"/>
  <c r="Q79" i="14"/>
  <c r="Q125" i="14"/>
  <c r="Q34" i="14"/>
  <c r="Q80" i="14"/>
  <c r="Q126" i="14"/>
  <c r="Q35" i="14"/>
  <c r="Q127" i="14" s="1"/>
  <c r="Q81" i="14"/>
  <c r="Q36" i="14"/>
  <c r="Q82" i="14"/>
  <c r="Q128" i="14" s="1"/>
  <c r="Q37" i="14"/>
  <c r="Q83" i="14"/>
  <c r="Q129" i="14"/>
  <c r="Q38" i="14"/>
  <c r="Q84" i="14"/>
  <c r="Q130" i="14" s="1"/>
  <c r="Q39" i="14"/>
  <c r="Q131" i="14" s="1"/>
  <c r="Q85" i="14"/>
  <c r="Q40" i="14"/>
  <c r="Q132" i="14" s="1"/>
  <c r="Q86" i="14"/>
  <c r="Q41" i="14"/>
  <c r="Q87" i="14"/>
  <c r="Q133" i="14"/>
  <c r="Q42" i="14"/>
  <c r="Q88" i="14"/>
  <c r="Q134" i="14"/>
  <c r="Q43" i="14"/>
  <c r="Q135" i="14" s="1"/>
  <c r="Q89" i="14"/>
  <c r="Q44" i="14"/>
  <c r="Q90" i="14"/>
  <c r="Q136" i="14" s="1"/>
  <c r="Q45" i="14"/>
  <c r="Q91" i="14"/>
  <c r="Q137" i="14"/>
  <c r="D29" i="16"/>
  <c r="E31" i="16"/>
  <c r="E32" i="16"/>
  <c r="E33" i="16"/>
  <c r="E34" i="16"/>
  <c r="F29" i="16"/>
  <c r="G29" i="16"/>
  <c r="H31" i="16"/>
  <c r="H32" i="16"/>
  <c r="H29" i="16" s="1"/>
  <c r="H33" i="16"/>
  <c r="H34" i="16"/>
  <c r="I29" i="16"/>
  <c r="J29" i="16"/>
  <c r="K31" i="16"/>
  <c r="K32" i="16"/>
  <c r="K33" i="16"/>
  <c r="K34" i="16"/>
  <c r="L29" i="16"/>
  <c r="M29" i="16"/>
  <c r="N31" i="16"/>
  <c r="N32" i="16"/>
  <c r="N33" i="16"/>
  <c r="N34" i="16"/>
  <c r="C29" i="16"/>
  <c r="K14" i="16"/>
  <c r="L14" i="16"/>
  <c r="M14" i="16"/>
  <c r="K13" i="16"/>
  <c r="L13" i="16"/>
  <c r="M13" i="16"/>
  <c r="K12" i="16"/>
  <c r="M12" i="16" s="1"/>
  <c r="L12" i="16"/>
  <c r="K11" i="16"/>
  <c r="L11" i="16"/>
  <c r="M11" i="16" s="1"/>
  <c r="K10" i="16"/>
  <c r="L10" i="16"/>
  <c r="M10" i="16" s="1"/>
  <c r="K9" i="16"/>
  <c r="L9" i="16"/>
  <c r="M9" i="16"/>
  <c r="C7" i="16"/>
  <c r="E7" i="16"/>
  <c r="I7" i="16"/>
  <c r="K7" i="16"/>
  <c r="M7" i="16" s="1"/>
  <c r="D7" i="16"/>
  <c r="F7" i="16"/>
  <c r="J7" i="16"/>
  <c r="L7" i="16"/>
  <c r="AA28" i="10"/>
  <c r="N24" i="14"/>
  <c r="R13" i="6"/>
  <c r="AU13" i="2"/>
  <c r="R11" i="6"/>
  <c r="R7" i="6" s="1"/>
  <c r="AU11" i="2"/>
  <c r="R9" i="6"/>
  <c r="P7" i="6"/>
  <c r="AU9" i="2"/>
  <c r="Q13" i="6"/>
  <c r="N13" i="14"/>
  <c r="AT13" i="2"/>
  <c r="Q11" i="6"/>
  <c r="N11" i="14" s="1"/>
  <c r="AT11" i="2"/>
  <c r="AV11" i="2" s="1"/>
  <c r="Q9" i="6"/>
  <c r="AT9" i="2"/>
  <c r="O7" i="6"/>
  <c r="N7" i="6"/>
  <c r="AS9" i="2"/>
  <c r="AS7" i="2" s="1"/>
  <c r="AR9" i="2"/>
  <c r="AV9" i="2" s="1"/>
  <c r="M7" i="6"/>
  <c r="L7" i="6"/>
  <c r="AQ9" i="2"/>
  <c r="AQ7" i="2"/>
  <c r="AP9" i="2"/>
  <c r="AP7" i="2" s="1"/>
  <c r="K7" i="6"/>
  <c r="K15" i="6" s="1"/>
  <c r="J7" i="6"/>
  <c r="AO9" i="2"/>
  <c r="AO7" i="2"/>
  <c r="AN9" i="2"/>
  <c r="I7" i="6"/>
  <c r="H7" i="6"/>
  <c r="AM9" i="2"/>
  <c r="AM7" i="2"/>
  <c r="AL9" i="2"/>
  <c r="G7" i="6"/>
  <c r="F7" i="6"/>
  <c r="F15" i="6" s="1"/>
  <c r="AK9" i="2"/>
  <c r="AK7" i="2" s="1"/>
  <c r="AJ9" i="2"/>
  <c r="AJ7" i="2"/>
  <c r="E7" i="6"/>
  <c r="D7" i="6"/>
  <c r="AI9" i="2"/>
  <c r="AH9" i="2"/>
  <c r="C7" i="6"/>
  <c r="AJ14" i="6"/>
  <c r="AI28" i="2"/>
  <c r="AJ13" i="6"/>
  <c r="AK27" i="2"/>
  <c r="AJ12" i="6"/>
  <c r="AK26" i="2"/>
  <c r="V7" i="6"/>
  <c r="AI24" i="2"/>
  <c r="AW13" i="2"/>
  <c r="AW11" i="2"/>
  <c r="BF7" i="6"/>
  <c r="BD7" i="6"/>
  <c r="AZ7" i="6"/>
  <c r="AV7" i="6"/>
  <c r="AT7" i="6"/>
  <c r="AR7" i="6"/>
  <c r="AP7" i="6"/>
  <c r="AU14" i="2"/>
  <c r="R14" i="6"/>
  <c r="AU12" i="2"/>
  <c r="R12" i="6"/>
  <c r="AU10" i="2"/>
  <c r="R10" i="6"/>
  <c r="Q14" i="6"/>
  <c r="N14" i="14" s="1"/>
  <c r="AT14" i="2"/>
  <c r="Q12" i="6"/>
  <c r="N12" i="14"/>
  <c r="N104" i="14" s="1"/>
  <c r="AT12" i="2"/>
  <c r="Q10" i="6"/>
  <c r="Q7" i="6" s="1"/>
  <c r="N10" i="14"/>
  <c r="AT10" i="2"/>
  <c r="BE7" i="6"/>
  <c r="Q12" i="14"/>
  <c r="Q104" i="14" s="1"/>
  <c r="BB7" i="6"/>
  <c r="O11" i="14"/>
  <c r="AJ11" i="6"/>
  <c r="AI25" i="2"/>
  <c r="AJ10" i="6"/>
  <c r="X7" i="6"/>
  <c r="X15" i="6" s="1"/>
  <c r="AK24" i="2"/>
  <c r="AW14" i="2"/>
  <c r="AW12" i="2"/>
  <c r="AW10" i="2"/>
  <c r="AV10" i="2"/>
  <c r="BC7" i="6"/>
  <c r="AX7" i="6"/>
  <c r="AN7" i="6"/>
  <c r="AM7" i="6"/>
  <c r="W11" i="8"/>
  <c r="U7" i="8"/>
  <c r="AI11" i="6"/>
  <c r="AH7" i="6"/>
  <c r="AF7" i="6"/>
  <c r="AD7" i="6"/>
  <c r="AD15" i="6" s="1"/>
  <c r="AB7" i="6"/>
  <c r="Z7" i="6"/>
  <c r="BB7" i="9"/>
  <c r="BA7" i="9"/>
  <c r="AZ7" i="9"/>
  <c r="AX7" i="9"/>
  <c r="AT7" i="9"/>
  <c r="V7" i="9"/>
  <c r="U7" i="9"/>
  <c r="T7" i="5"/>
  <c r="P7" i="5"/>
  <c r="S7" i="5"/>
  <c r="O7" i="5"/>
  <c r="H7" i="5"/>
  <c r="D7" i="5"/>
  <c r="G7" i="5"/>
  <c r="C7" i="5"/>
  <c r="AP7" i="5"/>
  <c r="AN7" i="5"/>
  <c r="AL7" i="5"/>
  <c r="AJ7" i="5"/>
  <c r="AH7" i="5"/>
  <c r="AF7" i="5"/>
  <c r="AD7" i="5"/>
  <c r="AB7" i="5"/>
  <c r="I7" i="5"/>
  <c r="V7" i="8"/>
  <c r="R7" i="8"/>
  <c r="Q7" i="8"/>
  <c r="R9" i="9"/>
  <c r="P7" i="9"/>
  <c r="O7" i="9"/>
  <c r="Q9" i="9"/>
  <c r="W7" i="9"/>
  <c r="AI10" i="9"/>
  <c r="AH7" i="9"/>
  <c r="AJ9" i="9"/>
  <c r="X9" i="8"/>
  <c r="P7" i="8"/>
  <c r="O7" i="8"/>
  <c r="W12" i="8"/>
  <c r="AI13" i="6"/>
  <c r="N7" i="9"/>
  <c r="M7" i="9"/>
  <c r="L7" i="9"/>
  <c r="K7" i="9"/>
  <c r="J7" i="9"/>
  <c r="I7" i="9"/>
  <c r="H7" i="9"/>
  <c r="G7" i="9"/>
  <c r="F7" i="9"/>
  <c r="F15" i="9" s="1"/>
  <c r="E7" i="9"/>
  <c r="D7" i="9"/>
  <c r="C7" i="9"/>
  <c r="AV7" i="9"/>
  <c r="AR7" i="9"/>
  <c r="AP7" i="9"/>
  <c r="AN7" i="9"/>
  <c r="X7" i="9"/>
  <c r="AI14" i="9"/>
  <c r="AI12" i="9"/>
  <c r="AJ13" i="9"/>
  <c r="AJ11" i="9"/>
  <c r="AF7" i="9"/>
  <c r="AD7" i="9"/>
  <c r="AB7" i="9"/>
  <c r="Z7" i="9"/>
  <c r="K7" i="5"/>
  <c r="V7" i="5"/>
  <c r="R7" i="5"/>
  <c r="U7" i="5"/>
  <c r="Q7" i="5"/>
  <c r="J7" i="5"/>
  <c r="F7" i="5"/>
  <c r="E7" i="5"/>
  <c r="L7" i="8"/>
  <c r="K7" i="8"/>
  <c r="X14" i="8"/>
  <c r="X13" i="8"/>
  <c r="X12" i="8"/>
  <c r="X11" i="8"/>
  <c r="X10" i="8"/>
  <c r="T7" i="8"/>
  <c r="W14" i="8"/>
  <c r="W13" i="8"/>
  <c r="W7" i="8" s="1"/>
  <c r="S7" i="8"/>
  <c r="M10" i="4"/>
  <c r="F10" i="14" s="1"/>
  <c r="F102" i="14" s="1"/>
  <c r="C7" i="4"/>
  <c r="AB10" i="4"/>
  <c r="R7" i="4"/>
  <c r="AA9" i="4"/>
  <c r="Q7" i="4"/>
  <c r="N12" i="7"/>
  <c r="D7" i="7"/>
  <c r="F7" i="7"/>
  <c r="N11" i="7"/>
  <c r="N14" i="4"/>
  <c r="N12" i="4"/>
  <c r="J7" i="4"/>
  <c r="F7" i="4"/>
  <c r="M14" i="4"/>
  <c r="F14" i="14" s="1"/>
  <c r="F106" i="14" s="1"/>
  <c r="K7" i="4"/>
  <c r="G7" i="4"/>
  <c r="AW7" i="4"/>
  <c r="AP7" i="4"/>
  <c r="AN7" i="4"/>
  <c r="AL7" i="4"/>
  <c r="AJ7" i="4"/>
  <c r="AI7" i="4"/>
  <c r="AB14" i="4"/>
  <c r="V7" i="4"/>
  <c r="AA13" i="4"/>
  <c r="AA11" i="4"/>
  <c r="U7" i="4"/>
  <c r="Y7" i="4"/>
  <c r="N14" i="7"/>
  <c r="J7" i="7"/>
  <c r="I7" i="7"/>
  <c r="E7" i="7"/>
  <c r="AT7" i="7"/>
  <c r="AQ7" i="7"/>
  <c r="AM7" i="7"/>
  <c r="AK7" i="7"/>
  <c r="D7" i="4"/>
  <c r="N11" i="4"/>
  <c r="M10" i="7"/>
  <c r="F56" i="14" s="1"/>
  <c r="C7" i="7"/>
  <c r="AI9" i="6"/>
  <c r="AI9" i="9"/>
  <c r="N13" i="4"/>
  <c r="L7" i="4"/>
  <c r="H7" i="4"/>
  <c r="M12" i="4"/>
  <c r="F12" i="14" s="1"/>
  <c r="I7" i="4"/>
  <c r="E7" i="4"/>
  <c r="AU7" i="4"/>
  <c r="AS7" i="4"/>
  <c r="AG7" i="4"/>
  <c r="AE7" i="4"/>
  <c r="X7" i="4"/>
  <c r="T7" i="4"/>
  <c r="W7" i="4"/>
  <c r="S7" i="4"/>
  <c r="N13" i="7"/>
  <c r="L7" i="7"/>
  <c r="H7" i="7"/>
  <c r="M14" i="7"/>
  <c r="F60" i="14" s="1"/>
  <c r="M12" i="7"/>
  <c r="K7" i="7"/>
  <c r="G7" i="7"/>
  <c r="AS7" i="7"/>
  <c r="AR7" i="7"/>
  <c r="AP7" i="7"/>
  <c r="AO7" i="7"/>
  <c r="AE7" i="7"/>
  <c r="AB13" i="7"/>
  <c r="AB11" i="7"/>
  <c r="AB9" i="7"/>
  <c r="AA9" i="7"/>
  <c r="K7" i="15"/>
  <c r="G7" i="15"/>
  <c r="AI7" i="15"/>
  <c r="AH7" i="15"/>
  <c r="AD7" i="15"/>
  <c r="AC7" i="15"/>
  <c r="Q31" i="15"/>
  <c r="F170" i="14" s="1"/>
  <c r="AI7" i="7"/>
  <c r="AG7" i="7"/>
  <c r="AA13" i="7"/>
  <c r="AA11" i="7"/>
  <c r="Z7" i="7"/>
  <c r="N7" i="15"/>
  <c r="L7" i="15"/>
  <c r="J7" i="15"/>
  <c r="H7" i="15"/>
  <c r="AK7" i="15"/>
  <c r="AB7" i="15"/>
  <c r="AA7" i="15"/>
  <c r="Y7" i="15"/>
  <c r="N55" i="14"/>
  <c r="O7" i="14"/>
  <c r="AT7" i="2"/>
  <c r="AU7" i="2"/>
  <c r="AI7" i="2"/>
  <c r="AW9" i="2"/>
  <c r="AW7" i="2" s="1"/>
  <c r="N9" i="14"/>
  <c r="N101" i="14" s="1"/>
  <c r="N116" i="14"/>
  <c r="X7" i="8"/>
  <c r="Q62" i="19"/>
  <c r="Q60" i="19"/>
  <c r="Q80" i="19"/>
  <c r="C7" i="19"/>
  <c r="O40" i="19"/>
  <c r="P39" i="19"/>
  <c r="P29" i="19"/>
  <c r="O29" i="19"/>
  <c r="P137" i="19"/>
  <c r="P14" i="19" s="1"/>
  <c r="Q63" i="19"/>
  <c r="Q61" i="19"/>
  <c r="Q109" i="19"/>
  <c r="Q37" i="19" s="1"/>
  <c r="B176" i="14" s="1"/>
  <c r="Q96" i="19"/>
  <c r="Q31" i="19"/>
  <c r="B170" i="14"/>
  <c r="AJ7" i="19"/>
  <c r="AB7" i="19"/>
  <c r="AA7" i="19"/>
  <c r="C21" i="19"/>
  <c r="P28" i="19"/>
  <c r="P26" i="19"/>
  <c r="P23" i="19"/>
  <c r="R105" i="19"/>
  <c r="R12" i="19" s="1"/>
  <c r="O105" i="19"/>
  <c r="O12" i="19" s="1"/>
  <c r="R137" i="19"/>
  <c r="R14" i="19"/>
  <c r="W7" i="19"/>
  <c r="X7" i="19"/>
  <c r="Q58" i="19"/>
  <c r="Q56" i="19"/>
  <c r="Q141" i="19"/>
  <c r="Q44" i="19" s="1"/>
  <c r="B183" i="14" s="1"/>
  <c r="Q122" i="19"/>
  <c r="Q120" i="19"/>
  <c r="Q107" i="19"/>
  <c r="Q95" i="19"/>
  <c r="Q91" i="19" s="1"/>
  <c r="Q11" i="19" s="1"/>
  <c r="B149" i="14" s="1"/>
  <c r="Q30" i="19"/>
  <c r="B169" i="14" s="1"/>
  <c r="Q93" i="19"/>
  <c r="Q81" i="19"/>
  <c r="Q28" i="19" s="1"/>
  <c r="B167" i="14" s="1"/>
  <c r="Q78" i="19"/>
  <c r="Q27" i="19" s="1"/>
  <c r="B166" i="14" s="1"/>
  <c r="Q66" i="19"/>
  <c r="Q64" i="19"/>
  <c r="AI7" i="19"/>
  <c r="AD7" i="19"/>
  <c r="P40" i="19"/>
  <c r="O38" i="19"/>
  <c r="R29" i="19"/>
  <c r="R28" i="19"/>
  <c r="O28" i="19"/>
  <c r="R23" i="19"/>
  <c r="O23" i="19"/>
  <c r="O137" i="19"/>
  <c r="O14" i="19" s="1"/>
  <c r="V7" i="19"/>
  <c r="Q59" i="19"/>
  <c r="Q57" i="19"/>
  <c r="Q55" i="19"/>
  <c r="Q23" i="19" s="1"/>
  <c r="Q140" i="19"/>
  <c r="Q127" i="19"/>
  <c r="Q125" i="19"/>
  <c r="Q40" i="19" s="1"/>
  <c r="B179" i="14" s="1"/>
  <c r="Q121" i="19"/>
  <c r="Q108" i="19"/>
  <c r="Q36" i="19"/>
  <c r="B175" i="14" s="1"/>
  <c r="Q94" i="19"/>
  <c r="Q82" i="19"/>
  <c r="Q79" i="19"/>
  <c r="Q67" i="19"/>
  <c r="Q26" i="19" s="1"/>
  <c r="B165" i="14" s="1"/>
  <c r="Q65" i="19"/>
  <c r="Q38" i="19"/>
  <c r="B177" i="14"/>
  <c r="Q105" i="19"/>
  <c r="Q12" i="19"/>
  <c r="B150" i="14" s="1"/>
  <c r="Q35" i="19"/>
  <c r="B174" i="14"/>
  <c r="Q29" i="19"/>
  <c r="B168" i="14" s="1"/>
  <c r="K7" i="19"/>
  <c r="G7" i="19"/>
  <c r="AK7" i="19"/>
  <c r="AC7" i="19"/>
  <c r="Q53" i="19"/>
  <c r="Q9" i="19" s="1"/>
  <c r="D148" i="14"/>
  <c r="D145" i="14"/>
  <c r="AH7" i="19"/>
  <c r="Z7" i="19"/>
  <c r="C147" i="14"/>
  <c r="N7" i="19"/>
  <c r="L7" i="19"/>
  <c r="J7" i="19"/>
  <c r="H7" i="19"/>
  <c r="F7" i="19"/>
  <c r="D7" i="19"/>
  <c r="Y7" i="19"/>
  <c r="Z7" i="2" l="1"/>
  <c r="H114" i="14"/>
  <c r="B162" i="14"/>
  <c r="B147" i="14"/>
  <c r="N7" i="14"/>
  <c r="AW26" i="2"/>
  <c r="Q22" i="14"/>
  <c r="Q116" i="14"/>
  <c r="O53" i="14"/>
  <c r="P7" i="14"/>
  <c r="P102" i="14"/>
  <c r="M116" i="14"/>
  <c r="M114" i="14" s="1"/>
  <c r="J114" i="14"/>
  <c r="E160" i="14"/>
  <c r="L7" i="2"/>
  <c r="AR21" i="2"/>
  <c r="AM21" i="2"/>
  <c r="AW23" i="2"/>
  <c r="AW21" i="2" s="1"/>
  <c r="U21" i="2"/>
  <c r="AB96" i="10"/>
  <c r="F197" i="10"/>
  <c r="F28" i="10"/>
  <c r="N199" i="10"/>
  <c r="AG22" i="10"/>
  <c r="AG132" i="10"/>
  <c r="AM21" i="10"/>
  <c r="AM132" i="10"/>
  <c r="B99" i="14"/>
  <c r="R21" i="2"/>
  <c r="E30" i="10"/>
  <c r="M206" i="10"/>
  <c r="AG18" i="10"/>
  <c r="AG96" i="10"/>
  <c r="AB201" i="10"/>
  <c r="AB197" i="10" s="1"/>
  <c r="R197" i="10"/>
  <c r="AA209" i="10"/>
  <c r="W197" i="10"/>
  <c r="Q76" i="19"/>
  <c r="Q10" i="19" s="1"/>
  <c r="B148" i="14" s="1"/>
  <c r="AK21" i="2"/>
  <c r="AR7" i="2"/>
  <c r="N103" i="14"/>
  <c r="E29" i="16"/>
  <c r="O136" i="14"/>
  <c r="O119" i="14"/>
  <c r="O22" i="14"/>
  <c r="Q103" i="14"/>
  <c r="Q99" i="14" s="1"/>
  <c r="Q7" i="14"/>
  <c r="M101" i="14"/>
  <c r="M99" i="14" s="1"/>
  <c r="K103" i="14"/>
  <c r="K99" i="14" s="1"/>
  <c r="L68" i="14"/>
  <c r="J22" i="14"/>
  <c r="G136" i="14"/>
  <c r="G128" i="14"/>
  <c r="G120" i="14"/>
  <c r="G114" i="14" s="1"/>
  <c r="D116" i="14"/>
  <c r="D22" i="14"/>
  <c r="C12" i="14"/>
  <c r="C104" i="14" s="1"/>
  <c r="L14" i="2"/>
  <c r="D7" i="2"/>
  <c r="M9" i="2"/>
  <c r="M7" i="2" s="1"/>
  <c r="E7" i="2"/>
  <c r="B21" i="2"/>
  <c r="M27" i="2"/>
  <c r="F21" i="2"/>
  <c r="L26" i="2"/>
  <c r="G21" i="2"/>
  <c r="Q35" i="2"/>
  <c r="X35" i="2"/>
  <c r="K35" i="2"/>
  <c r="C35" i="2"/>
  <c r="AQ35" i="2"/>
  <c r="Z28" i="2"/>
  <c r="Q21" i="2"/>
  <c r="Y23" i="2"/>
  <c r="I32" i="12"/>
  <c r="K7" i="11"/>
  <c r="E106" i="14"/>
  <c r="I75" i="10"/>
  <c r="M29" i="10"/>
  <c r="I30" i="10"/>
  <c r="M208" i="10"/>
  <c r="N209" i="10"/>
  <c r="H197" i="10"/>
  <c r="I197" i="10"/>
  <c r="N84" i="10"/>
  <c r="N75" i="10" s="1"/>
  <c r="M83" i="10"/>
  <c r="M81" i="10"/>
  <c r="K14" i="10"/>
  <c r="M119" i="10"/>
  <c r="N118" i="10"/>
  <c r="I20" i="10"/>
  <c r="N19" i="10"/>
  <c r="M111" i="10"/>
  <c r="N110" i="10"/>
  <c r="I18" i="10"/>
  <c r="M103" i="10"/>
  <c r="N102" i="10"/>
  <c r="M62" i="10"/>
  <c r="M59" i="10"/>
  <c r="M54" i="10"/>
  <c r="M51" i="10"/>
  <c r="M50" i="10"/>
  <c r="E10" i="10"/>
  <c r="AK29" i="10"/>
  <c r="AK197" i="10"/>
  <c r="AK96" i="10"/>
  <c r="E117" i="14"/>
  <c r="E114" i="14" s="1"/>
  <c r="E22" i="14"/>
  <c r="B7" i="14"/>
  <c r="K137" i="14"/>
  <c r="AO21" i="2"/>
  <c r="Z13" i="2"/>
  <c r="Y9" i="2"/>
  <c r="Y7" i="2" s="1"/>
  <c r="W7" i="2"/>
  <c r="X7" i="11"/>
  <c r="E55" i="14"/>
  <c r="C96" i="10"/>
  <c r="M108" i="10"/>
  <c r="C18" i="10"/>
  <c r="J30" i="10"/>
  <c r="N206" i="10"/>
  <c r="L116" i="14"/>
  <c r="L114" i="14" s="1"/>
  <c r="L22" i="14"/>
  <c r="L7" i="14"/>
  <c r="L101" i="14"/>
  <c r="L99" i="14" s="1"/>
  <c r="AV26" i="2"/>
  <c r="O7" i="11"/>
  <c r="W7" i="11"/>
  <c r="AM29" i="10"/>
  <c r="AJ75" i="10"/>
  <c r="AJ14" i="10"/>
  <c r="AM8" i="10"/>
  <c r="P53" i="14"/>
  <c r="P101" i="14"/>
  <c r="P99" i="14" s="1"/>
  <c r="P22" i="14"/>
  <c r="P130" i="14"/>
  <c r="C53" i="14"/>
  <c r="AW25" i="2"/>
  <c r="AI21" i="2"/>
  <c r="K29" i="16"/>
  <c r="O128" i="14"/>
  <c r="C68" i="14"/>
  <c r="G53" i="14"/>
  <c r="G101" i="14"/>
  <c r="G99" i="14" s="1"/>
  <c r="H22" i="14"/>
  <c r="D7" i="14"/>
  <c r="S7" i="2"/>
  <c r="Y35" i="2"/>
  <c r="Y28" i="2"/>
  <c r="Y26" i="2"/>
  <c r="V7" i="2"/>
  <c r="M32" i="12"/>
  <c r="AB42" i="10"/>
  <c r="F31" i="10"/>
  <c r="N31" i="10" s="1"/>
  <c r="N216" i="10"/>
  <c r="L197" i="10"/>
  <c r="N13" i="10"/>
  <c r="AL14" i="10"/>
  <c r="AL75" i="10"/>
  <c r="O116" i="14"/>
  <c r="O68" i="14"/>
  <c r="C14" i="10"/>
  <c r="M77" i="10"/>
  <c r="M75" i="10" s="1"/>
  <c r="C75" i="10"/>
  <c r="G8" i="10"/>
  <c r="AJ17" i="10"/>
  <c r="AJ96" i="10"/>
  <c r="X30" i="10"/>
  <c r="X197" i="10"/>
  <c r="AB210" i="10"/>
  <c r="X15" i="9"/>
  <c r="Q53" i="14"/>
  <c r="Q124" i="14"/>
  <c r="K117" i="14"/>
  <c r="I116" i="14"/>
  <c r="I114" i="14" s="1"/>
  <c r="B116" i="14"/>
  <c r="K22" i="14"/>
  <c r="K119" i="14"/>
  <c r="D136" i="14"/>
  <c r="D128" i="14"/>
  <c r="D120" i="14"/>
  <c r="B134" i="14"/>
  <c r="B126" i="14"/>
  <c r="B118" i="14"/>
  <c r="M7" i="14"/>
  <c r="I145" i="14"/>
  <c r="C160" i="14"/>
  <c r="D106" i="14"/>
  <c r="J99" i="14"/>
  <c r="E68" i="14"/>
  <c r="H102" i="14"/>
  <c r="H99" i="14" s="1"/>
  <c r="H53" i="14"/>
  <c r="R7" i="2"/>
  <c r="W35" i="2"/>
  <c r="V35" i="2"/>
  <c r="G35" i="2"/>
  <c r="AY35" i="2"/>
  <c r="AO35" i="2"/>
  <c r="AI35" i="2"/>
  <c r="AU21" i="2"/>
  <c r="V21" i="2"/>
  <c r="M132" i="10"/>
  <c r="M214" i="10"/>
  <c r="C30" i="10"/>
  <c r="G30" i="10"/>
  <c r="N82" i="10"/>
  <c r="J15" i="10"/>
  <c r="D75" i="10"/>
  <c r="N80" i="10"/>
  <c r="E14" i="10"/>
  <c r="M79" i="10"/>
  <c r="E75" i="10"/>
  <c r="F75" i="10"/>
  <c r="N78" i="10"/>
  <c r="G75" i="10"/>
  <c r="G14" i="10"/>
  <c r="D20" i="10"/>
  <c r="N116" i="10"/>
  <c r="F19" i="10"/>
  <c r="N114" i="10"/>
  <c r="K18" i="10"/>
  <c r="M109" i="10"/>
  <c r="N108" i="10"/>
  <c r="M107" i="10"/>
  <c r="E18" i="10"/>
  <c r="K16" i="10"/>
  <c r="M101" i="10"/>
  <c r="L96" i="10"/>
  <c r="L16" i="10"/>
  <c r="D96" i="10"/>
  <c r="N100" i="10"/>
  <c r="M99" i="10"/>
  <c r="E96" i="10"/>
  <c r="E16" i="10"/>
  <c r="M16" i="10" s="1"/>
  <c r="F16" i="10"/>
  <c r="N16" i="10" s="1"/>
  <c r="F96" i="10"/>
  <c r="N98" i="10"/>
  <c r="H10" i="10"/>
  <c r="H42" i="10"/>
  <c r="N44" i="10"/>
  <c r="N42" i="10" s="1"/>
  <c r="M61" i="10"/>
  <c r="I13" i="10"/>
  <c r="K13" i="10"/>
  <c r="C13" i="10"/>
  <c r="M57" i="10"/>
  <c r="M55" i="10"/>
  <c r="G12" i="10"/>
  <c r="M12" i="10" s="1"/>
  <c r="C11" i="10"/>
  <c r="M11" i="10" s="1"/>
  <c r="M53" i="10"/>
  <c r="M52" i="10"/>
  <c r="E11" i="10"/>
  <c r="M49" i="10"/>
  <c r="I10" i="10"/>
  <c r="I42" i="10"/>
  <c r="K10" i="10"/>
  <c r="K42" i="10"/>
  <c r="M45" i="10"/>
  <c r="C10" i="10"/>
  <c r="C42" i="10"/>
  <c r="AE30" i="10"/>
  <c r="AE197" i="10"/>
  <c r="AH132" i="10"/>
  <c r="N68" i="14"/>
  <c r="F58" i="14"/>
  <c r="N29" i="16"/>
  <c r="P118" i="14"/>
  <c r="P114" i="14" s="1"/>
  <c r="P68" i="14"/>
  <c r="J68" i="14"/>
  <c r="I53" i="14"/>
  <c r="B53" i="14"/>
  <c r="I103" i="14"/>
  <c r="I99" i="14" s="1"/>
  <c r="I7" i="14"/>
  <c r="E145" i="14"/>
  <c r="G160" i="14"/>
  <c r="C21" i="2"/>
  <c r="M24" i="2"/>
  <c r="M21" i="2" s="1"/>
  <c r="D21" i="2"/>
  <c r="L23" i="2"/>
  <c r="AP35" i="2"/>
  <c r="AQ21" i="2"/>
  <c r="AL21" i="2"/>
  <c r="AH21" i="2"/>
  <c r="T7" i="11"/>
  <c r="C7" i="14"/>
  <c r="C101" i="14"/>
  <c r="C99" i="14" s="1"/>
  <c r="D7" i="11"/>
  <c r="AB132" i="10"/>
  <c r="I31" i="10"/>
  <c r="M215" i="10"/>
  <c r="M197" i="10" s="1"/>
  <c r="D28" i="10"/>
  <c r="N28" i="10" s="1"/>
  <c r="D197" i="10"/>
  <c r="N202" i="10"/>
  <c r="N11" i="10"/>
  <c r="K15" i="9"/>
  <c r="D55" i="14"/>
  <c r="AV23" i="2"/>
  <c r="AV21" i="2" s="1"/>
  <c r="AK132" i="10"/>
  <c r="AP96" i="10"/>
  <c r="M112" i="10"/>
  <c r="AE75" i="10"/>
  <c r="N113" i="10"/>
  <c r="Z8" i="10"/>
  <c r="I96" i="10"/>
  <c r="F42" i="10"/>
  <c r="D30" i="10"/>
  <c r="J28" i="10"/>
  <c r="D15" i="10"/>
  <c r="N15" i="10" s="1"/>
  <c r="G19" i="10"/>
  <c r="M19" i="10" s="1"/>
  <c r="L18" i="10"/>
  <c r="D18" i="10"/>
  <c r="N18" i="10" s="1"/>
  <c r="I17" i="10"/>
  <c r="AE18" i="10"/>
  <c r="AF30" i="10"/>
  <c r="AQ30" i="10"/>
  <c r="X31" i="10"/>
  <c r="L15" i="9"/>
  <c r="L15" i="6"/>
  <c r="G7" i="11"/>
  <c r="AH197" i="10"/>
  <c r="M46" i="10"/>
  <c r="H96" i="10"/>
  <c r="E42" i="10"/>
  <c r="C17" i="10"/>
  <c r="M17" i="10" s="1"/>
  <c r="D29" i="10"/>
  <c r="N29" i="10" s="1"/>
  <c r="F17" i="10"/>
  <c r="H12" i="10"/>
  <c r="AA15" i="10"/>
  <c r="AE24" i="10"/>
  <c r="AE8" i="10" s="1"/>
  <c r="AL30" i="10"/>
  <c r="AG24" i="10"/>
  <c r="AH23" i="10"/>
  <c r="AH22" i="10"/>
  <c r="AL20" i="10"/>
  <c r="AL17" i="10"/>
  <c r="R28" i="10"/>
  <c r="M7" i="5"/>
  <c r="E15" i="9"/>
  <c r="E15" i="6"/>
  <c r="Z23" i="2"/>
  <c r="Z21" i="2" s="1"/>
  <c r="AI132" i="10"/>
  <c r="N99" i="10"/>
  <c r="N107" i="10"/>
  <c r="N215" i="10"/>
  <c r="AR42" i="10"/>
  <c r="G31" i="10"/>
  <c r="H30" i="10"/>
  <c r="G28" i="10"/>
  <c r="M28" i="10" s="1"/>
  <c r="G197" i="10"/>
  <c r="D17" i="10"/>
  <c r="N17" i="10" s="1"/>
  <c r="J14" i="10"/>
  <c r="G15" i="10"/>
  <c r="M15" i="10" s="1"/>
  <c r="L14" i="10"/>
  <c r="D14" i="10"/>
  <c r="J20" i="10"/>
  <c r="F12" i="10"/>
  <c r="F8" i="10" s="1"/>
  <c r="AH24" i="10"/>
  <c r="AG15" i="10"/>
  <c r="K75" i="10"/>
  <c r="J16" i="10"/>
  <c r="J96" i="10"/>
  <c r="L42" i="10"/>
  <c r="L10" i="10"/>
  <c r="L8" i="10" s="1"/>
  <c r="D42" i="10"/>
  <c r="D10" i="10"/>
  <c r="E13" i="10"/>
  <c r="AE20" i="10"/>
  <c r="AR75" i="10"/>
  <c r="L30" i="10"/>
  <c r="AH20" i="10"/>
  <c r="AB31" i="10"/>
  <c r="AD15" i="9"/>
  <c r="AR197" i="10"/>
  <c r="M203" i="10"/>
  <c r="M58" i="10"/>
  <c r="E197" i="10"/>
  <c r="C31" i="10"/>
  <c r="M31" i="10" s="1"/>
  <c r="E31" i="10"/>
  <c r="F30" i="10"/>
  <c r="AI30" i="10"/>
  <c r="AK24" i="10"/>
  <c r="AG23" i="10"/>
  <c r="AJ15" i="10"/>
  <c r="AI197" i="10"/>
  <c r="C20" i="10"/>
  <c r="M20" i="10" s="1"/>
  <c r="K197" i="10"/>
  <c r="K15" i="10"/>
  <c r="H14" i="10"/>
  <c r="F20" i="10"/>
  <c r="J12" i="10"/>
  <c r="AE31" i="10"/>
  <c r="AL24" i="10"/>
  <c r="AL22" i="10"/>
  <c r="AI20" i="10"/>
  <c r="AH17" i="10"/>
  <c r="AP30" i="10"/>
  <c r="H166" i="10"/>
  <c r="L166" i="10"/>
  <c r="D166" i="10"/>
  <c r="AA44" i="10"/>
  <c r="AA55" i="10"/>
  <c r="AA58" i="10"/>
  <c r="AA77" i="10"/>
  <c r="AA105" i="10"/>
  <c r="AE15" i="10"/>
  <c r="AI28" i="10"/>
  <c r="AK18" i="10"/>
  <c r="AP16" i="10"/>
  <c r="AP8" i="10" s="1"/>
  <c r="AQ31" i="10"/>
  <c r="AR31" i="10"/>
  <c r="AR20" i="10"/>
  <c r="AR18" i="10"/>
  <c r="AQ24" i="10"/>
  <c r="AP23" i="10"/>
  <c r="AR22" i="10"/>
  <c r="W24" i="10"/>
  <c r="Q29" i="10"/>
  <c r="AA29" i="10" s="1"/>
  <c r="Y29" i="10"/>
  <c r="Y8" i="10" s="1"/>
  <c r="Y30" i="10"/>
  <c r="Q35" i="6"/>
  <c r="N36" i="14" s="1"/>
  <c r="N128" i="14" s="1"/>
  <c r="Q25" i="6"/>
  <c r="N26" i="14" s="1"/>
  <c r="N118" i="14" s="1"/>
  <c r="C21" i="6"/>
  <c r="AA7" i="6"/>
  <c r="W15" i="6" s="1"/>
  <c r="AO10" i="10"/>
  <c r="AO27" i="10"/>
  <c r="AO30" i="10"/>
  <c r="AI13" i="10"/>
  <c r="AI12" i="10"/>
  <c r="AI11" i="10"/>
  <c r="AI10" i="10"/>
  <c r="AR10" i="10"/>
  <c r="AN17" i="10"/>
  <c r="AN23" i="10"/>
  <c r="AN31" i="10"/>
  <c r="AH13" i="10"/>
  <c r="AH12" i="10"/>
  <c r="AH11" i="10"/>
  <c r="AH10" i="10"/>
  <c r="AA103" i="10"/>
  <c r="S17" i="10"/>
  <c r="AA18" i="10"/>
  <c r="AA118" i="10"/>
  <c r="U20" i="10"/>
  <c r="AA20" i="10" s="1"/>
  <c r="W21" i="10"/>
  <c r="AA134" i="10"/>
  <c r="AA136" i="10"/>
  <c r="S21" i="10"/>
  <c r="AA21" i="10" s="1"/>
  <c r="AA137" i="10"/>
  <c r="Q22" i="10"/>
  <c r="Q8" i="10" s="1"/>
  <c r="AA139" i="10"/>
  <c r="U22" i="10"/>
  <c r="AA144" i="10"/>
  <c r="S23" i="10"/>
  <c r="AA23" i="10" s="1"/>
  <c r="S24" i="10"/>
  <c r="AA148" i="10"/>
  <c r="AA24" i="10"/>
  <c r="AA169" i="10"/>
  <c r="S25" i="10"/>
  <c r="AA25" i="10" s="1"/>
  <c r="AA174" i="10"/>
  <c r="Q26" i="10"/>
  <c r="AA26" i="10" s="1"/>
  <c r="AA179" i="10"/>
  <c r="W27" i="10"/>
  <c r="W8" i="10" s="1"/>
  <c r="AA181" i="10"/>
  <c r="S27" i="10"/>
  <c r="AA27" i="10" s="1"/>
  <c r="Q27" i="6"/>
  <c r="N28" i="14" s="1"/>
  <c r="N120" i="14" s="1"/>
  <c r="BF21" i="6"/>
  <c r="AL28" i="10"/>
  <c r="AJ22" i="10"/>
  <c r="AF22" i="10"/>
  <c r="AJ20" i="10"/>
  <c r="AF20" i="10"/>
  <c r="AL19" i="10"/>
  <c r="AF15" i="10"/>
  <c r="AF8" i="10" s="1"/>
  <c r="AG14" i="10"/>
  <c r="AG8" i="10" s="1"/>
  <c r="X28" i="10"/>
  <c r="X8" i="10" s="1"/>
  <c r="U30" i="10"/>
  <c r="W31" i="10"/>
  <c r="U21" i="6"/>
  <c r="G21" i="6"/>
  <c r="Q24" i="6"/>
  <c r="AP21" i="6"/>
  <c r="AP21" i="9"/>
  <c r="AA52" i="10"/>
  <c r="AA84" i="10"/>
  <c r="AA98" i="10"/>
  <c r="AA200" i="10"/>
  <c r="AA197" i="10" s="1"/>
  <c r="AG30" i="10"/>
  <c r="AJ28" i="10"/>
  <c r="AL16" i="10"/>
  <c r="AK14" i="10"/>
  <c r="AR15" i="10"/>
  <c r="AR14" i="10"/>
  <c r="S18" i="10"/>
  <c r="U29" i="10"/>
  <c r="T30" i="10"/>
  <c r="T8" i="10" s="1"/>
  <c r="W30" i="10"/>
  <c r="AA31" i="10"/>
  <c r="AN12" i="10"/>
  <c r="AN8" i="10" s="1"/>
  <c r="AN20" i="10"/>
  <c r="AN22" i="10"/>
  <c r="AN25" i="10"/>
  <c r="AN30" i="10"/>
  <c r="Q41" i="6"/>
  <c r="N42" i="14" s="1"/>
  <c r="N134" i="14" s="1"/>
  <c r="Q31" i="6"/>
  <c r="N32" i="14" s="1"/>
  <c r="N124" i="14" s="1"/>
  <c r="AN12" i="2"/>
  <c r="BE21" i="6"/>
  <c r="AT21" i="6"/>
  <c r="O21" i="9"/>
  <c r="Q14" i="9"/>
  <c r="N60" i="14" s="1"/>
  <c r="N106" i="14" s="1"/>
  <c r="AE16" i="10"/>
  <c r="AK30" i="10"/>
  <c r="AQ29" i="10"/>
  <c r="AQ8" i="10" s="1"/>
  <c r="AA213" i="10"/>
  <c r="X21" i="6"/>
  <c r="I21" i="6"/>
  <c r="AO21" i="6"/>
  <c r="AU7" i="6"/>
  <c r="N21" i="9"/>
  <c r="F21" i="9"/>
  <c r="I21" i="9"/>
  <c r="L21" i="9"/>
  <c r="D21" i="9"/>
  <c r="M21" i="6"/>
  <c r="AC21" i="6"/>
  <c r="P21" i="6"/>
  <c r="R40" i="6"/>
  <c r="R21" i="6" s="1"/>
  <c r="Q26" i="6"/>
  <c r="N27" i="14" s="1"/>
  <c r="N119" i="14" s="1"/>
  <c r="K21" i="6"/>
  <c r="BA21" i="6"/>
  <c r="AJ21" i="6"/>
  <c r="AJ9" i="6"/>
  <c r="AJ7" i="6" s="1"/>
  <c r="AG7" i="6"/>
  <c r="R14" i="9"/>
  <c r="AB21" i="9"/>
  <c r="F21" i="5"/>
  <c r="AV21" i="6"/>
  <c r="AE21" i="6"/>
  <c r="AY7" i="6"/>
  <c r="AI14" i="6"/>
  <c r="Q10" i="9"/>
  <c r="AZ21" i="9"/>
  <c r="AQ21" i="9"/>
  <c r="AW7" i="9"/>
  <c r="AR21" i="6"/>
  <c r="AA21" i="6"/>
  <c r="AO21" i="9"/>
  <c r="AE7" i="9"/>
  <c r="AW21" i="4"/>
  <c r="AA10" i="7"/>
  <c r="AA7" i="7" s="1"/>
  <c r="S7" i="7"/>
  <c r="AH13" i="2"/>
  <c r="AV13" i="2" s="1"/>
  <c r="AS21" i="6"/>
  <c r="AB21" i="6"/>
  <c r="AQ7" i="6"/>
  <c r="AI12" i="6"/>
  <c r="AI7" i="6" s="1"/>
  <c r="K21" i="9"/>
  <c r="P21" i="9"/>
  <c r="R12" i="9"/>
  <c r="Q13" i="9"/>
  <c r="N59" i="14" s="1"/>
  <c r="N105" i="14" s="1"/>
  <c r="AI7" i="5"/>
  <c r="H21" i="8"/>
  <c r="O21" i="6"/>
  <c r="BD21" i="6"/>
  <c r="AN21" i="6"/>
  <c r="AD21" i="6"/>
  <c r="Y21" i="6"/>
  <c r="AC7" i="6"/>
  <c r="R21" i="9"/>
  <c r="AZ21" i="6"/>
  <c r="AU21" i="6"/>
  <c r="AI21" i="6"/>
  <c r="R11" i="9"/>
  <c r="R7" i="9" s="1"/>
  <c r="AI21" i="5"/>
  <c r="AL14" i="2"/>
  <c r="AY21" i="9"/>
  <c r="AG7" i="9"/>
  <c r="AM7" i="5"/>
  <c r="AJ21" i="9"/>
  <c r="AY7" i="9"/>
  <c r="AP21" i="5"/>
  <c r="AE21" i="5"/>
  <c r="AL21" i="4"/>
  <c r="X21" i="4"/>
  <c r="U21" i="4"/>
  <c r="G21" i="7"/>
  <c r="AB24" i="7"/>
  <c r="R21" i="7"/>
  <c r="AM21" i="9"/>
  <c r="AA21" i="9"/>
  <c r="AO7" i="9"/>
  <c r="AK7" i="5"/>
  <c r="J21" i="8"/>
  <c r="N10" i="4"/>
  <c r="AA25" i="4"/>
  <c r="AS21" i="9"/>
  <c r="AS7" i="9"/>
  <c r="AA7" i="9"/>
  <c r="T21" i="5"/>
  <c r="AH21" i="5"/>
  <c r="AG7" i="5"/>
  <c r="I21" i="8"/>
  <c r="AV21" i="4"/>
  <c r="Z7" i="4"/>
  <c r="K45" i="9"/>
  <c r="AU21" i="9"/>
  <c r="AN21" i="9"/>
  <c r="AC21" i="9"/>
  <c r="AM7" i="9"/>
  <c r="V21" i="5"/>
  <c r="S21" i="5"/>
  <c r="L7" i="5"/>
  <c r="AJ21" i="5"/>
  <c r="E21" i="4"/>
  <c r="AB35" i="4"/>
  <c r="BA21" i="9"/>
  <c r="AI11" i="9"/>
  <c r="AI7" i="9" s="1"/>
  <c r="AJ12" i="9"/>
  <c r="AJ7" i="9" s="1"/>
  <c r="AK21" i="5"/>
  <c r="AA21" i="5"/>
  <c r="AM21" i="8"/>
  <c r="AG21" i="4"/>
  <c r="AQ7" i="4"/>
  <c r="AH7" i="4"/>
  <c r="AI21" i="9"/>
  <c r="AE21" i="9"/>
  <c r="AC7" i="9"/>
  <c r="L21" i="5"/>
  <c r="W7" i="5"/>
  <c r="AO21" i="5"/>
  <c r="AM21" i="5"/>
  <c r="AB21" i="5"/>
  <c r="N24" i="4"/>
  <c r="N21" i="4" s="1"/>
  <c r="D21" i="4"/>
  <c r="AH21" i="4"/>
  <c r="AA41" i="4"/>
  <c r="AV7" i="4"/>
  <c r="AO7" i="4"/>
  <c r="N21" i="7"/>
  <c r="AA28" i="7"/>
  <c r="Q21" i="7"/>
  <c r="AV21" i="9"/>
  <c r="AD21" i="9"/>
  <c r="Y7" i="9"/>
  <c r="W15" i="9" s="1"/>
  <c r="J21" i="5"/>
  <c r="K21" i="5"/>
  <c r="AC21" i="5"/>
  <c r="AO7" i="5"/>
  <c r="K21" i="8"/>
  <c r="F7" i="8"/>
  <c r="M9" i="4"/>
  <c r="AK21" i="4"/>
  <c r="AI21" i="4"/>
  <c r="R21" i="4"/>
  <c r="AB23" i="4"/>
  <c r="AA23" i="4"/>
  <c r="W21" i="4"/>
  <c r="E29" i="15"/>
  <c r="Q86" i="15"/>
  <c r="E83" i="15"/>
  <c r="E11" i="15" s="1"/>
  <c r="N41" i="4"/>
  <c r="N38" i="4"/>
  <c r="I21" i="4"/>
  <c r="M44" i="4"/>
  <c r="F45" i="14" s="1"/>
  <c r="F137" i="14" s="1"/>
  <c r="M28" i="4"/>
  <c r="F29" i="14" s="1"/>
  <c r="AA43" i="4"/>
  <c r="AA27" i="4"/>
  <c r="AB12" i="4"/>
  <c r="AB7" i="4" s="1"/>
  <c r="V21" i="7"/>
  <c r="U21" i="7"/>
  <c r="AA24" i="7"/>
  <c r="Y21" i="7"/>
  <c r="AF7" i="7"/>
  <c r="M42" i="15"/>
  <c r="M126" i="15"/>
  <c r="M14" i="15" s="1"/>
  <c r="Q88" i="15"/>
  <c r="Q30" i="15" s="1"/>
  <c r="F169" i="14" s="1"/>
  <c r="E30" i="15"/>
  <c r="AC21" i="8"/>
  <c r="N28" i="4"/>
  <c r="N9" i="4"/>
  <c r="N7" i="4" s="1"/>
  <c r="G21" i="4"/>
  <c r="M41" i="4"/>
  <c r="F42" i="14" s="1"/>
  <c r="F134" i="14" s="1"/>
  <c r="M25" i="4"/>
  <c r="F26" i="14" s="1"/>
  <c r="F118" i="14" s="1"/>
  <c r="AM21" i="4"/>
  <c r="AA32" i="4"/>
  <c r="AR7" i="4"/>
  <c r="AB13" i="4"/>
  <c r="AA12" i="4"/>
  <c r="M41" i="7"/>
  <c r="F88" i="14" s="1"/>
  <c r="K21" i="7"/>
  <c r="AT21" i="7"/>
  <c r="AB27" i="7"/>
  <c r="AB25" i="7"/>
  <c r="AA33" i="7"/>
  <c r="W21" i="7"/>
  <c r="C7" i="15"/>
  <c r="G21" i="15"/>
  <c r="P37" i="15"/>
  <c r="P98" i="15"/>
  <c r="P12" i="15" s="1"/>
  <c r="E53" i="19"/>
  <c r="E9" i="19" s="1"/>
  <c r="E23" i="19"/>
  <c r="AE7" i="5"/>
  <c r="N42" i="4"/>
  <c r="N25" i="4"/>
  <c r="M32" i="4"/>
  <c r="F33" i="14" s="1"/>
  <c r="F125" i="14" s="1"/>
  <c r="AB33" i="4"/>
  <c r="T21" i="4"/>
  <c r="N24" i="7"/>
  <c r="D21" i="7"/>
  <c r="M44" i="7"/>
  <c r="F91" i="14" s="1"/>
  <c r="M24" i="7"/>
  <c r="F71" i="14" s="1"/>
  <c r="F117" i="14" s="1"/>
  <c r="C21" i="7"/>
  <c r="AA31" i="7"/>
  <c r="AL7" i="7"/>
  <c r="P53" i="15"/>
  <c r="P9" i="15" s="1"/>
  <c r="D21" i="15"/>
  <c r="O35" i="15"/>
  <c r="O98" i="15"/>
  <c r="O12" i="15" s="1"/>
  <c r="P39" i="15"/>
  <c r="P111" i="15"/>
  <c r="P13" i="15" s="1"/>
  <c r="O126" i="15"/>
  <c r="O14" i="15" s="1"/>
  <c r="O42" i="15"/>
  <c r="R126" i="15"/>
  <c r="R14" i="15" s="1"/>
  <c r="I44" i="19"/>
  <c r="I40" i="19"/>
  <c r="P37" i="19"/>
  <c r="P21" i="19" s="1"/>
  <c r="P105" i="19"/>
  <c r="P12" i="19" s="1"/>
  <c r="P43" i="19"/>
  <c r="M53" i="19"/>
  <c r="M9" i="19" s="1"/>
  <c r="M23" i="19"/>
  <c r="E44" i="19"/>
  <c r="E137" i="19"/>
  <c r="E14" i="19" s="1"/>
  <c r="AD21" i="8"/>
  <c r="V21" i="4"/>
  <c r="N32" i="4"/>
  <c r="H21" i="4"/>
  <c r="M23" i="4"/>
  <c r="M29" i="4"/>
  <c r="F30" i="14" s="1"/>
  <c r="F122" i="14" s="1"/>
  <c r="AT21" i="4"/>
  <c r="AO21" i="4"/>
  <c r="AB42" i="4"/>
  <c r="AB40" i="4"/>
  <c r="AB26" i="4"/>
  <c r="AB24" i="4"/>
  <c r="AA14" i="4"/>
  <c r="L21" i="7"/>
  <c r="M27" i="7"/>
  <c r="F74" i="14" s="1"/>
  <c r="F120" i="14" s="1"/>
  <c r="M25" i="7"/>
  <c r="F72" i="14" s="1"/>
  <c r="AF21" i="7"/>
  <c r="AB43" i="7"/>
  <c r="R7" i="7"/>
  <c r="D7" i="15"/>
  <c r="P71" i="15"/>
  <c r="P10" i="15" s="1"/>
  <c r="R83" i="15"/>
  <c r="R11" i="15" s="1"/>
  <c r="Q21" i="4"/>
  <c r="M11" i="4"/>
  <c r="F11" i="14" s="1"/>
  <c r="F103" i="14" s="1"/>
  <c r="AJ21" i="4"/>
  <c r="AA42" i="4"/>
  <c r="AA26" i="4"/>
  <c r="S21" i="4"/>
  <c r="AT7" i="4"/>
  <c r="J21" i="7"/>
  <c r="N10" i="7"/>
  <c r="N9" i="7"/>
  <c r="Y7" i="7"/>
  <c r="R111" i="15"/>
  <c r="R13" i="15" s="1"/>
  <c r="M71" i="15"/>
  <c r="M10" i="15" s="1"/>
  <c r="M27" i="15"/>
  <c r="D21" i="8"/>
  <c r="I7" i="8"/>
  <c r="AL21" i="8"/>
  <c r="C21" i="4"/>
  <c r="M33" i="4"/>
  <c r="F34" i="14" s="1"/>
  <c r="F126" i="14" s="1"/>
  <c r="AU21" i="4"/>
  <c r="AE21" i="4"/>
  <c r="AA40" i="4"/>
  <c r="AA24" i="4"/>
  <c r="Y21" i="4"/>
  <c r="AA10" i="4"/>
  <c r="N25" i="7"/>
  <c r="M37" i="7"/>
  <c r="F84" i="14" s="1"/>
  <c r="F130" i="14" s="1"/>
  <c r="M34" i="7"/>
  <c r="F81" i="14" s="1"/>
  <c r="F127" i="14" s="1"/>
  <c r="AP21" i="7"/>
  <c r="AK21" i="7"/>
  <c r="AB33" i="7"/>
  <c r="AH7" i="7"/>
  <c r="I71" i="15"/>
  <c r="I10" i="15" s="1"/>
  <c r="I27" i="15"/>
  <c r="O21" i="8"/>
  <c r="W21" i="8"/>
  <c r="L21" i="4"/>
  <c r="Z21" i="4"/>
  <c r="M31" i="7"/>
  <c r="F78" i="14" s="1"/>
  <c r="F124" i="14" s="1"/>
  <c r="M28" i="7"/>
  <c r="F75" i="14" s="1"/>
  <c r="E21" i="7"/>
  <c r="AQ21" i="7"/>
  <c r="AB12" i="7"/>
  <c r="X7" i="7"/>
  <c r="Q7" i="7"/>
  <c r="O83" i="15"/>
  <c r="O11" i="15" s="1"/>
  <c r="Q116" i="15"/>
  <c r="M40" i="15"/>
  <c r="I83" i="15"/>
  <c r="I11" i="15" s="1"/>
  <c r="I29" i="15"/>
  <c r="Q74" i="15"/>
  <c r="Q71" i="15" s="1"/>
  <c r="Q10" i="15" s="1"/>
  <c r="F148" i="14" s="1"/>
  <c r="M38" i="7"/>
  <c r="F85" i="14" s="1"/>
  <c r="F131" i="14" s="1"/>
  <c r="AL21" i="7"/>
  <c r="AG21" i="7"/>
  <c r="AB39" i="7"/>
  <c r="AB32" i="7"/>
  <c r="AB30" i="7"/>
  <c r="AA38" i="7"/>
  <c r="Z21" i="7"/>
  <c r="P29" i="15"/>
  <c r="M23" i="15"/>
  <c r="M53" i="15"/>
  <c r="M9" i="15" s="1"/>
  <c r="M7" i="15" s="1"/>
  <c r="Z7" i="15"/>
  <c r="R31" i="19"/>
  <c r="R21" i="19" s="1"/>
  <c r="L21" i="19"/>
  <c r="O53" i="19"/>
  <c r="O9" i="19" s="1"/>
  <c r="M35" i="7"/>
  <c r="F82" i="14" s="1"/>
  <c r="F128" i="14" s="1"/>
  <c r="AA36" i="7"/>
  <c r="N21" i="15"/>
  <c r="V21" i="15"/>
  <c r="Q100" i="15"/>
  <c r="E35" i="15"/>
  <c r="E98" i="15"/>
  <c r="E12" i="15" s="1"/>
  <c r="O118" i="19"/>
  <c r="O13" i="19" s="1"/>
  <c r="K21" i="19"/>
  <c r="N21" i="19"/>
  <c r="AC21" i="19"/>
  <c r="M42" i="7"/>
  <c r="F89" i="14" s="1"/>
  <c r="F135" i="14" s="1"/>
  <c r="M26" i="7"/>
  <c r="F73" i="14" s="1"/>
  <c r="F119" i="14" s="1"/>
  <c r="AS21" i="7"/>
  <c r="AI21" i="7"/>
  <c r="AB35" i="7"/>
  <c r="AA25" i="7"/>
  <c r="AA23" i="7"/>
  <c r="AB10" i="7"/>
  <c r="AB7" i="7" s="1"/>
  <c r="F21" i="15"/>
  <c r="Q56" i="15"/>
  <c r="Q53" i="15" s="1"/>
  <c r="Q9" i="15" s="1"/>
  <c r="M118" i="19"/>
  <c r="M13" i="19" s="1"/>
  <c r="M38" i="19"/>
  <c r="M91" i="19"/>
  <c r="M11" i="19" s="1"/>
  <c r="M29" i="19"/>
  <c r="E28" i="19"/>
  <c r="E76" i="19"/>
  <c r="E10" i="19" s="1"/>
  <c r="I27" i="19"/>
  <c r="I76" i="19"/>
  <c r="I10" i="19" s="1"/>
  <c r="AD21" i="19"/>
  <c r="M39" i="7"/>
  <c r="F86" i="14" s="1"/>
  <c r="F132" i="14" s="1"/>
  <c r="M23" i="7"/>
  <c r="M13" i="7"/>
  <c r="F59" i="14" s="1"/>
  <c r="F105" i="14" s="1"/>
  <c r="AN21" i="7"/>
  <c r="AA41" i="7"/>
  <c r="AA30" i="7"/>
  <c r="AJ7" i="7"/>
  <c r="R23" i="15"/>
  <c r="R21" i="15" s="1"/>
  <c r="W21" i="15"/>
  <c r="V7" i="15"/>
  <c r="Q58" i="15"/>
  <c r="Q102" i="15"/>
  <c r="Q37" i="15" s="1"/>
  <c r="F176" i="14" s="1"/>
  <c r="E37" i="15"/>
  <c r="I26" i="15"/>
  <c r="I21" i="15" s="1"/>
  <c r="Q62" i="15"/>
  <c r="Q26" i="15" s="1"/>
  <c r="F165" i="14" s="1"/>
  <c r="M40" i="19"/>
  <c r="E39" i="19"/>
  <c r="Q124" i="19"/>
  <c r="AH21" i="19"/>
  <c r="P23" i="15"/>
  <c r="X7" i="15"/>
  <c r="AJ7" i="15"/>
  <c r="R53" i="19"/>
  <c r="R9" i="19" s="1"/>
  <c r="R7" i="19" s="1"/>
  <c r="I23" i="19"/>
  <c r="I53" i="19"/>
  <c r="I9" i="19" s="1"/>
  <c r="E23" i="15"/>
  <c r="Q23" i="15"/>
  <c r="Q115" i="15"/>
  <c r="Q39" i="15" s="1"/>
  <c r="F178" i="14" s="1"/>
  <c r="Q113" i="15"/>
  <c r="J21" i="19"/>
  <c r="H21" i="19"/>
  <c r="E111" i="15"/>
  <c r="E13" i="15" s="1"/>
  <c r="E53" i="15"/>
  <c r="E9" i="15" s="1"/>
  <c r="O111" i="15"/>
  <c r="O13" i="15" s="1"/>
  <c r="M83" i="15"/>
  <c r="M11" i="15" s="1"/>
  <c r="R53" i="15"/>
  <c r="R9" i="15" s="1"/>
  <c r="L21" i="15"/>
  <c r="R40" i="19"/>
  <c r="P76" i="19"/>
  <c r="P10" i="19" s="1"/>
  <c r="P7" i="19" s="1"/>
  <c r="R42" i="15"/>
  <c r="O23" i="15"/>
  <c r="O21" i="15" s="1"/>
  <c r="E38" i="15"/>
  <c r="O26" i="19"/>
  <c r="O21" i="19" s="1"/>
  <c r="E118" i="19"/>
  <c r="E13" i="19" s="1"/>
  <c r="E38" i="19"/>
  <c r="I105" i="19"/>
  <c r="I12" i="19" s="1"/>
  <c r="I35" i="19"/>
  <c r="R98" i="15"/>
  <c r="R12" i="15" s="1"/>
  <c r="P83" i="15"/>
  <c r="P11" i="15" s="1"/>
  <c r="O53" i="15"/>
  <c r="O9" i="15" s="1"/>
  <c r="X21" i="15"/>
  <c r="U7" i="15"/>
  <c r="E43" i="15"/>
  <c r="Q129" i="15"/>
  <c r="Q117" i="15"/>
  <c r="Q27" i="15"/>
  <c r="F166" i="14" s="1"/>
  <c r="R39" i="19"/>
  <c r="R118" i="19"/>
  <c r="R13" i="19" s="1"/>
  <c r="O39" i="19"/>
  <c r="I39" i="19"/>
  <c r="I118" i="19"/>
  <c r="I13" i="19" s="1"/>
  <c r="I29" i="19"/>
  <c r="I91" i="19"/>
  <c r="I11" i="19" s="1"/>
  <c r="J21" i="15"/>
  <c r="C21" i="15"/>
  <c r="O27" i="19"/>
  <c r="O76" i="19"/>
  <c r="O10" i="19" s="1"/>
  <c r="M137" i="19"/>
  <c r="M14" i="19" s="1"/>
  <c r="Q139" i="19"/>
  <c r="E43" i="19"/>
  <c r="F147" i="14" l="1"/>
  <c r="Q137" i="19"/>
  <c r="Q14" i="19" s="1"/>
  <c r="B152" i="14" s="1"/>
  <c r="Q43" i="19"/>
  <c r="B182" i="14" s="1"/>
  <c r="Q35" i="15"/>
  <c r="F174" i="14" s="1"/>
  <c r="Q98" i="15"/>
  <c r="Q12" i="15" s="1"/>
  <c r="F150" i="14" s="1"/>
  <c r="M21" i="19"/>
  <c r="AC15" i="9"/>
  <c r="AB21" i="7"/>
  <c r="Q40" i="15"/>
  <c r="F179" i="14" s="1"/>
  <c r="M21" i="4"/>
  <c r="F24" i="14"/>
  <c r="M7" i="19"/>
  <c r="F121" i="14"/>
  <c r="AA30" i="10"/>
  <c r="D101" i="14"/>
  <c r="D99" i="14" s="1"/>
  <c r="D53" i="14"/>
  <c r="AB30" i="10"/>
  <c r="AA21" i="4"/>
  <c r="F53" i="14"/>
  <c r="M10" i="10"/>
  <c r="C8" i="10"/>
  <c r="O7" i="15"/>
  <c r="R7" i="15"/>
  <c r="P21" i="15"/>
  <c r="AA21" i="7"/>
  <c r="M21" i="15"/>
  <c r="AB21" i="4"/>
  <c r="AC15" i="6"/>
  <c r="AV12" i="2"/>
  <c r="AV7" i="2" s="1"/>
  <c r="AN7" i="2"/>
  <c r="AK8" i="10"/>
  <c r="AA75" i="10"/>
  <c r="D8" i="10"/>
  <c r="N10" i="10"/>
  <c r="L21" i="2"/>
  <c r="M42" i="10"/>
  <c r="N20" i="10"/>
  <c r="Y21" i="2"/>
  <c r="N197" i="10"/>
  <c r="AV14" i="2"/>
  <c r="AL7" i="2"/>
  <c r="AA166" i="10"/>
  <c r="AA22" i="10"/>
  <c r="N12" i="10"/>
  <c r="M96" i="10"/>
  <c r="B114" i="14"/>
  <c r="AL8" i="10"/>
  <c r="M18" i="10"/>
  <c r="E8" i="10"/>
  <c r="Q114" i="14"/>
  <c r="F162" i="14"/>
  <c r="F160" i="14" s="1"/>
  <c r="M21" i="7"/>
  <c r="F70" i="14"/>
  <c r="F68" i="14" s="1"/>
  <c r="N25" i="14"/>
  <c r="Q21" i="6"/>
  <c r="AA17" i="10"/>
  <c r="AA8" i="10" s="1"/>
  <c r="S8" i="10"/>
  <c r="K8" i="10"/>
  <c r="AJ8" i="10"/>
  <c r="Q38" i="15"/>
  <c r="F177" i="14" s="1"/>
  <c r="Q111" i="15"/>
  <c r="Q13" i="15" s="1"/>
  <c r="F151" i="14" s="1"/>
  <c r="E21" i="15"/>
  <c r="Q118" i="19"/>
  <c r="Q13" i="19" s="1"/>
  <c r="B151" i="14" s="1"/>
  <c r="B145" i="14" s="1"/>
  <c r="Q39" i="19"/>
  <c r="E21" i="19"/>
  <c r="E7" i="15"/>
  <c r="I7" i="19"/>
  <c r="O7" i="19"/>
  <c r="N7" i="7"/>
  <c r="E7" i="19"/>
  <c r="Q7" i="9"/>
  <c r="N56" i="14"/>
  <c r="AO8" i="10"/>
  <c r="AA42" i="10"/>
  <c r="N14" i="10"/>
  <c r="H8" i="10"/>
  <c r="K114" i="14"/>
  <c r="M14" i="10"/>
  <c r="D114" i="14"/>
  <c r="M7" i="7"/>
  <c r="AH7" i="2"/>
  <c r="I7" i="15"/>
  <c r="P7" i="15"/>
  <c r="Q29" i="15"/>
  <c r="F168" i="14" s="1"/>
  <c r="Q83" i="15"/>
  <c r="Q11" i="15" s="1"/>
  <c r="F149" i="14" s="1"/>
  <c r="M7" i="4"/>
  <c r="AY7" i="4" s="1"/>
  <c r="F9" i="14"/>
  <c r="AR8" i="10"/>
  <c r="U8" i="10"/>
  <c r="N30" i="10"/>
  <c r="I8" i="10"/>
  <c r="N96" i="10"/>
  <c r="E101" i="14"/>
  <c r="E99" i="14" s="1"/>
  <c r="E53" i="14"/>
  <c r="Q126" i="15"/>
  <c r="Q14" i="15" s="1"/>
  <c r="F152" i="14" s="1"/>
  <c r="Q43" i="15"/>
  <c r="F182" i="14" s="1"/>
  <c r="I21" i="19"/>
  <c r="AA7" i="4"/>
  <c r="AA96" i="10"/>
  <c r="AA132" i="10"/>
  <c r="AH8" i="10"/>
  <c r="AI8" i="10"/>
  <c r="J8" i="10"/>
  <c r="R8" i="10"/>
  <c r="AB28" i="10"/>
  <c r="AB8" i="10" s="1"/>
  <c r="M13" i="10"/>
  <c r="M30" i="10"/>
  <c r="O114" i="14"/>
  <c r="Q7" i="19"/>
  <c r="F104" i="14"/>
  <c r="Q21" i="15" l="1"/>
  <c r="M8" i="10"/>
  <c r="F22" i="14"/>
  <c r="F116" i="14"/>
  <c r="F114" i="14" s="1"/>
  <c r="B178" i="14"/>
  <c r="B160" i="14" s="1"/>
  <c r="Q21" i="19"/>
  <c r="N8" i="10"/>
  <c r="F101" i="14"/>
  <c r="F99" i="14" s="1"/>
  <c r="F7" i="14"/>
  <c r="N53" i="14"/>
  <c r="N102" i="14"/>
  <c r="N99" i="14" s="1"/>
  <c r="N117" i="14"/>
  <c r="N114" i="14" s="1"/>
  <c r="N22" i="14"/>
  <c r="Q7" i="15"/>
  <c r="F145" i="14"/>
</calcChain>
</file>

<file path=xl/sharedStrings.xml><?xml version="1.0" encoding="utf-8"?>
<sst xmlns="http://schemas.openxmlformats.org/spreadsheetml/2006/main" count="11356" uniqueCount="667">
  <si>
    <t xml:space="preserve"> TABLEAU 187 INFRASTRUCTURES UTILISSEES PAR LES CENTRES DE FORMATION PROFESSIONNELLE</t>
  </si>
  <si>
    <t>TABLEAU 172 EFFECTIF DES APPRENANTS EN FPI, FTG ET FPQ DES CENTRES DE FORMATION PROFESSIONNELLE</t>
  </si>
  <si>
    <t xml:space="preserve">TABLEAU 180 EFFECTIF DU PERSONNEL ENSEIGNANT ET ADMINISTRATIF DES CENTRES DE FORMATION PROFESSIONNELLE </t>
  </si>
  <si>
    <t xml:space="preserve"> TABLEAU 188 INFRASTRUCTURES UTILISSEES PAR LES CENTRES DE FORMATION PROFESSIONNELLE</t>
  </si>
  <si>
    <t>TABLEAU 173 EFFECTIF DES APPRENANTS EN FPI, FTG ET FPQ DES CENTRES DE FORMATION PROFESSIONNELLE</t>
  </si>
  <si>
    <t xml:space="preserve">TABLEAU 181 EFFECTIF DU PERSONNEL ENSEIGNANT ET ADMINISTRATIF DES CENTRES DE FORMATION PROFESSIONNELLE </t>
  </si>
  <si>
    <t xml:space="preserve"> TABLEAU 189 INFRASTRUCTURES UTILISSEES PAR LES CENTRES DE FORMATION PROFESSIONNELLE</t>
  </si>
  <si>
    <t>TABLEAU 191 EFFECTIF DES APPRENANTS EN FPI, FTG ET FPQ DES LYCEES TECHNIQUES PROFESSIONNELS PAR REGION</t>
  </si>
  <si>
    <t xml:space="preserve">TABLEAU 192 EFFECTIF DES APPRENANTS EN FPI, FTG ET FPQ DES LYCEES TECHNIQUES PROFESSIONNELS </t>
  </si>
  <si>
    <t xml:space="preserve">TABLEAU 193 EFFECTIF DES APPRENANTS EN FPI, FTG ET FPQ DES LYCEES TECHNIQUES PROFESSIONNELS </t>
  </si>
  <si>
    <t xml:space="preserve">TABLEAU 194 EFFECTIF DES APPRENANTS EN FPI, FTG ET FPQ DES LYCEES TECHNIQUES PROFESSIONNELS </t>
  </si>
  <si>
    <t xml:space="preserve">TABLEAU 195 EFFECTIF DES APPRENANTS EN FPI, FTG ET FPQ DES LYCEES TECHNIQUES PROFESSIONNELS </t>
  </si>
  <si>
    <t xml:space="preserve">TABLEAU 196 EFFECTIF DES APPRENANTS EN FPI, FTG ET FPQ DES LYCEES TECHNIQUES PROFESSIONNELS </t>
  </si>
  <si>
    <t xml:space="preserve">TABLEAU 197  EFFECTIF DES APPRENANTS EN FPI, FTG ET FPQ DES LYCEES TECHNIQUES PROFESSIONNELS </t>
  </si>
  <si>
    <t>TABLEAU 198 EFFECTIF DU PERSONNEL ENSEIGNANT ET ADMINISTRATIF DES LYCEES TECHNIQUES PROFESSIONNELS PAR PROVINCE</t>
  </si>
  <si>
    <t>TABLEAU 199 EFFECTIF DU PERSONNEL ENSEIGNANT ET ADMINISTRATIF DES LYCEES TECHNIQUES PROFESSIONNELS PAR REGION</t>
  </si>
  <si>
    <t xml:space="preserve"> TABLEAU 200 EFFECTIF DU PERSONNEL ENSEIGNANT ET ADMINISTRATIF DES LYCEES TECHNIQUES PROFESSIONNELS</t>
  </si>
  <si>
    <t xml:space="preserve"> TABLEAU 201 EFFECTIF DU PERSONNEL ENSEIGNANT ET ADMINISTRATIF DES LYCEES TECHNIQUES PROFESSIONNELS</t>
  </si>
  <si>
    <t xml:space="preserve"> TABLEAU 202 EFFECTIF DU PERSONNEL ENSEIGNANT ET ADMINISTRATIF DES LYCEES TECHNIQUES PROFESSIONNELS</t>
  </si>
  <si>
    <t xml:space="preserve"> TABLEAU 203 EFFECTIF DU PERSONNEL ENSEIGNANT ET ADMINISTRATIF DES LYCEES TECHNIQUES PROFESSIONNELS</t>
  </si>
  <si>
    <t xml:space="preserve"> TABLEAU 204 EFFECTIF DU PERSONNEL ENSEIGNANT ET ADMINISTRATIF DES LYCEES TECHNIQUES PROFESSIONNELS</t>
  </si>
  <si>
    <t xml:space="preserve"> TABLEAU 205 EFFECTIF DU PERSONNEL ENSEIGNANT ET ADMINISTRATIF DES LYCEES TECHNIQUES PROFESSIONNELS</t>
  </si>
  <si>
    <t xml:space="preserve"> TABLEAU 206 INFRASTRUCTURES UTILISSEES PAR LES LYCEES TECHNIQUES PROFESSIONNELS PAR PROVINCE</t>
  </si>
  <si>
    <t xml:space="preserve"> TABLEAU 207 INFRASTRUCTURES UTILISSEES PAR LES LYCEES TECHNIQUES PROFESSIONNELS PAR REGION</t>
  </si>
  <si>
    <t xml:space="preserve"> TABLEAU 208 INFRASTRUCTURES UTILISSEES PAR LES LYCEES TECHNIQUES PROFESSIONNELS</t>
  </si>
  <si>
    <t xml:space="preserve"> TABLEAU 209 INFRASTRUCTURES UTILISSEES PAR LES LYCEES TECHNIQUES PROFESSIONNELS</t>
  </si>
  <si>
    <t xml:space="preserve"> TABLEAU 210 INFRASTRUCTURES UTILISSEES PAR LES LYCEES TECHNIQUES PROFESSIONNELS</t>
  </si>
  <si>
    <t xml:space="preserve"> TABLEAU 211 INFRASTRUCTURES UTILISSEES PAR LES LYCEES TECHNIQUES PROFESSIONNELS</t>
  </si>
  <si>
    <t xml:space="preserve"> TABLEAU 212 INFRASTRUCTURES UTILISSEES PAR LES LYCEES TECHNIQUES PROFESSIONNELS</t>
  </si>
  <si>
    <t xml:space="preserve"> TABLEAU 213 INFRASTRUCTURES UTILISSEES PAR LES LYCEES TECHNIQUES PROFESSIONNELS</t>
  </si>
  <si>
    <t>TABLEAU 214  EFFECTIF DES APPRENANTS POUR LES ETABLISSEMENTS DE FORMATION PROFESSIONNELLE ET TECHNIQUE PRIVEES</t>
  </si>
  <si>
    <t>ET DES ECOLES PRIMAIRES PUBLIQUES ET PRIVEES PAR PROVINCE</t>
  </si>
  <si>
    <t>ET DES COLLEGES PUBLICS ET PRIVES PAR PROVINCE</t>
  </si>
  <si>
    <t>ET DES DES LYCEES PUBLICS ET PRIVES  PAR PROVINCE</t>
  </si>
  <si>
    <t xml:space="preserve">TABLEAU  152 REPARTITION DES REDOUBLANTS  DES ELEVES DES LYCEES PRIVES </t>
  </si>
  <si>
    <t xml:space="preserve">TABLEAU  153 REPARTITION DES REDOUBLANTS  DES ELEVES DES LYCEES PRIVES </t>
  </si>
  <si>
    <t xml:space="preserve">TABLEAU  154 REPARTITION DES REDOUBLANTS  DES ELEVES DES LYCEES PRIVES </t>
  </si>
  <si>
    <t xml:space="preserve">TABLEAU  155 REPARTITION DES REDOUBLANTS  DES ELEVES DES LYCEES PRIVES </t>
  </si>
  <si>
    <t xml:space="preserve">TABLEAU  156 REPARTITION DES REDOUBLANTS  DES ELEVES DES LYCEES PRIVES </t>
  </si>
  <si>
    <t xml:space="preserve">TABLEAU  157 REPARTITION DES REDOUBLANTS  DES ELEVES DES LYCEES PRIVES </t>
  </si>
  <si>
    <t>TABLEAU  158 REPARTITION DES SECTIONS, DES SALLES DE CLASSE,DU PERSONNEL DES LYCEES PRIVES PAR PROVINCE</t>
  </si>
  <si>
    <t xml:space="preserve">TABLEAU 159 REPARTITION DES SECTIONS, DES SALLES DE CLASSE, DU PERSONNEL DES LYCEES PRIVES PAR REGION </t>
  </si>
  <si>
    <t>TABLEAU  160 REPARTITION  DE SECTIONS, DES SALLES DE CLASSE, DU PERSONNEL</t>
  </si>
  <si>
    <t>TABLEAU  161 REPARTITION  DE SECTIONS, DES SALLES DE CLASSE, DU PERSONNEL</t>
  </si>
  <si>
    <t xml:space="preserve">TABLEAU 128 REPARTITION DES REDOUBLANTS DES COLLEGES  PRIVES  </t>
  </si>
  <si>
    <t xml:space="preserve">TABLEAU 129 REPARTITION DES REDOUBLANTS DES COLLEGES  PRIVES  </t>
  </si>
  <si>
    <t xml:space="preserve">TABLEAU 130 REPARTITION DES REDOUBLANTS DES COLLEGES  PRIVES  </t>
  </si>
  <si>
    <t>TABLEAU 136 REPARTITION DES SECTIONS, DES SALLES DE CLASSE, DU PERSONNEL</t>
  </si>
  <si>
    <t>TABLEAU 137 REPARTITION DES SECTIONS, DES SALLES DE CLASSE, DU PERSONNEL</t>
  </si>
  <si>
    <t>TABLEAU 138 REPARTITION DES SECTIONS, DES SALLES DE CLASSE, DU PERSONNEL</t>
  </si>
  <si>
    <t xml:space="preserve">TABLEAU  144 REPARTITION DES EFFECTIFS DES ELEVES DES LYCEES PRIVES </t>
  </si>
  <si>
    <t xml:space="preserve">TABLEAU  145 REPARTITION DES EFFECTIFS DES ELEVES DES LYCEES PRIVES </t>
  </si>
  <si>
    <t xml:space="preserve">TABLEAU  146 REPARTITION DES EFFECTIFS DES ELEVES DES LYCEES PRIVES </t>
  </si>
  <si>
    <t xml:space="preserve">TABLEAU 24  REPARTITION DES EFFECTIFS DES ELEVES DU PRIMAIRE PUBLIC </t>
  </si>
  <si>
    <t>Primaire</t>
  </si>
  <si>
    <t>Collège</t>
  </si>
  <si>
    <t>Lycée</t>
  </si>
  <si>
    <t>TOTAL</t>
  </si>
  <si>
    <t>ENSEMBLE</t>
  </si>
  <si>
    <t>PROVINCE</t>
  </si>
  <si>
    <t>ANTANANARIVO</t>
  </si>
  <si>
    <t>ANTSIRANANA</t>
  </si>
  <si>
    <t>FIANARANTSOA</t>
  </si>
  <si>
    <t>MAHAJANGA</t>
  </si>
  <si>
    <t>TOAMASINA</t>
  </si>
  <si>
    <t>TOLIARA</t>
  </si>
  <si>
    <t>PAR SEXE, PAR ANNEE D'ETUDE ET PAR PROVINCE</t>
  </si>
  <si>
    <t xml:space="preserve">TOTAL </t>
  </si>
  <si>
    <t>TOTAL PRIMAIRE</t>
  </si>
  <si>
    <t>SECTION</t>
  </si>
  <si>
    <t>Salles de classe utilisées</t>
  </si>
  <si>
    <t xml:space="preserve">Nombre d'enseignants </t>
  </si>
  <si>
    <t>Etablissement</t>
  </si>
  <si>
    <t>définitive</t>
  </si>
  <si>
    <t>provisoire</t>
  </si>
  <si>
    <t>nombre total</t>
  </si>
  <si>
    <t>fonctionnaire</t>
  </si>
  <si>
    <t>FRAM</t>
  </si>
  <si>
    <t>autres</t>
  </si>
  <si>
    <t>total en classe</t>
  </si>
  <si>
    <t>non en classe</t>
  </si>
  <si>
    <t>existant</t>
  </si>
  <si>
    <t>Fonctionnel</t>
  </si>
  <si>
    <t>fermé</t>
  </si>
  <si>
    <t>6 ème</t>
  </si>
  <si>
    <t>5 ème</t>
  </si>
  <si>
    <t>4 ème</t>
  </si>
  <si>
    <t>3 ème</t>
  </si>
  <si>
    <t>SECTIONS</t>
  </si>
  <si>
    <t xml:space="preserve">Personnel </t>
  </si>
  <si>
    <t>6 è</t>
  </si>
  <si>
    <t>5 è</t>
  </si>
  <si>
    <t>4 è</t>
  </si>
  <si>
    <t>3 è</t>
  </si>
  <si>
    <t>vacataire</t>
  </si>
  <si>
    <t>total</t>
  </si>
  <si>
    <t>2nde</t>
  </si>
  <si>
    <t>1ère A</t>
  </si>
  <si>
    <t>1ère C</t>
  </si>
  <si>
    <t>1ère D</t>
  </si>
  <si>
    <t>Term A</t>
  </si>
  <si>
    <t>Term C</t>
  </si>
  <si>
    <t>Term D</t>
  </si>
  <si>
    <t>S e c t i o n s</t>
  </si>
  <si>
    <t>1 A</t>
  </si>
  <si>
    <t>1 C</t>
  </si>
  <si>
    <t>1 D</t>
  </si>
  <si>
    <t>T A</t>
  </si>
  <si>
    <t>TC</t>
  </si>
  <si>
    <t>T D</t>
  </si>
  <si>
    <t>Total</t>
  </si>
  <si>
    <t>PAR SEXE, PAR ANNEE D'ETUDE ET PAR CISCO</t>
  </si>
  <si>
    <t xml:space="preserve">   ANTANANARIVO</t>
  </si>
  <si>
    <t>DREN</t>
  </si>
  <si>
    <t>CISCO</t>
  </si>
  <si>
    <t>ANALAMANGA</t>
  </si>
  <si>
    <t>AMBOHIDRATRIMO</t>
  </si>
  <si>
    <t>ANDRAMASINA</t>
  </si>
  <si>
    <t>ANJOZOROBE</t>
  </si>
  <si>
    <t>ANKAZOBE</t>
  </si>
  <si>
    <t>ANTANANARIVO ATSIMONDRANO</t>
  </si>
  <si>
    <t>ANTANANARIVO AVARADRANO</t>
  </si>
  <si>
    <t>ANTANANARIVO RENIVOHITRA</t>
  </si>
  <si>
    <t>MANJAKANDRIANA</t>
  </si>
  <si>
    <t>BONGOLAVA</t>
  </si>
  <si>
    <t>ITASY</t>
  </si>
  <si>
    <t>ARIVONIMAMO</t>
  </si>
  <si>
    <t>MIARINARIVO</t>
  </si>
  <si>
    <t>SOAVINANDRIANA</t>
  </si>
  <si>
    <t>VAKINANKARATRA</t>
  </si>
  <si>
    <t>AMBATOLAMPY</t>
  </si>
  <si>
    <t>ANTANIFOTSY</t>
  </si>
  <si>
    <t>ANTSIRABE I</t>
  </si>
  <si>
    <t>ANTSIRABE II</t>
  </si>
  <si>
    <t>BETAFO</t>
  </si>
  <si>
    <t>FARATSIHO</t>
  </si>
  <si>
    <t xml:space="preserve">   ANTSIRANANA</t>
  </si>
  <si>
    <t>DIANA</t>
  </si>
  <si>
    <t>AMBANJA</t>
  </si>
  <si>
    <t>AMBILOBE</t>
  </si>
  <si>
    <t>ANTSIRANANA I</t>
  </si>
  <si>
    <t>ANTSIRANANA II</t>
  </si>
  <si>
    <t>NOSY-BE</t>
  </si>
  <si>
    <t>SAVA</t>
  </si>
  <si>
    <t>ANDAPA</t>
  </si>
  <si>
    <t>ANTALAHA</t>
  </si>
  <si>
    <t>SAMBAVA</t>
  </si>
  <si>
    <t xml:space="preserve">   FIANARANTSOA</t>
  </si>
  <si>
    <t>AMORON'I MANIA</t>
  </si>
  <si>
    <t>AMBATOFINANDRAHANA</t>
  </si>
  <si>
    <t>AMBOSITRA</t>
  </si>
  <si>
    <t>FANDRIANA</t>
  </si>
  <si>
    <t>MANANDRIANA</t>
  </si>
  <si>
    <t>ATSIMO-ATSINANANA</t>
  </si>
  <si>
    <t>BEFOTAKA</t>
  </si>
  <si>
    <t>FARAFANGANA</t>
  </si>
  <si>
    <t>MIDONGY-SUD</t>
  </si>
  <si>
    <t>VAGAINDRANO</t>
  </si>
  <si>
    <t>VONDROZO</t>
  </si>
  <si>
    <t>HAUTE MATSIATRA</t>
  </si>
  <si>
    <t>AMBALAVAO</t>
  </si>
  <si>
    <t>AMBOHIMAHASOA</t>
  </si>
  <si>
    <t>FIANARANTSOA I</t>
  </si>
  <si>
    <t>FIANARANTSOA II</t>
  </si>
  <si>
    <t>IKALAMAVONY</t>
  </si>
  <si>
    <t>IHOROMBE</t>
  </si>
  <si>
    <t>IAKORA</t>
  </si>
  <si>
    <t>IHOSY</t>
  </si>
  <si>
    <t>IVOHIBE</t>
  </si>
  <si>
    <t>VATOVAVY FITOVINANY</t>
  </si>
  <si>
    <t>IFANADIANA</t>
  </si>
  <si>
    <t>IKONGO</t>
  </si>
  <si>
    <t>MANAKARA-SUD</t>
  </si>
  <si>
    <t>MANANJARY</t>
  </si>
  <si>
    <t>NOSY-VARIKA</t>
  </si>
  <si>
    <t>VOHIPENO</t>
  </si>
  <si>
    <t xml:space="preserve">   MAHAJANGA</t>
  </si>
  <si>
    <t>BETSIBOKA</t>
  </si>
  <si>
    <t>KANDREHO</t>
  </si>
  <si>
    <t>MAEVATANANA</t>
  </si>
  <si>
    <t>TSARATANANA</t>
  </si>
  <si>
    <t>AMBATO-BOINA</t>
  </si>
  <si>
    <t>MAHAJANGA I</t>
  </si>
  <si>
    <t>MAHAJANGA II</t>
  </si>
  <si>
    <t>MAROVOAY</t>
  </si>
  <si>
    <t>MITSINJO</t>
  </si>
  <si>
    <t>SOALALA</t>
  </si>
  <si>
    <t>MELAKY</t>
  </si>
  <si>
    <t>AMBATOMAINTY</t>
  </si>
  <si>
    <t>ANTSALOVA</t>
  </si>
  <si>
    <t>BESALAMPY</t>
  </si>
  <si>
    <t>MAINTIRANO</t>
  </si>
  <si>
    <t>MORAFENOBE</t>
  </si>
  <si>
    <t>SOFIA</t>
  </si>
  <si>
    <t>ANALALAVA</t>
  </si>
  <si>
    <t>ANTSOHIHY</t>
  </si>
  <si>
    <t>BEALANANA</t>
  </si>
  <si>
    <t>BEFANDRIANA-NORD</t>
  </si>
  <si>
    <t>MAMPIKONY</t>
  </si>
  <si>
    <t>MANDRITSARA</t>
  </si>
  <si>
    <t xml:space="preserve">   TOAMASINA</t>
  </si>
  <si>
    <t>ALAOTRA-MANGORO</t>
  </si>
  <si>
    <t>AMBATONDRAZAKA</t>
  </si>
  <si>
    <t>AMPARAFARAVOLA</t>
  </si>
  <si>
    <t>ANDILAMENA</t>
  </si>
  <si>
    <t>ANOSIBE AN'ALA</t>
  </si>
  <si>
    <t>MORAMANGA</t>
  </si>
  <si>
    <t>ANALANJIROFO</t>
  </si>
  <si>
    <t>FENOARIVO-EST</t>
  </si>
  <si>
    <t>MANANARA-NORD</t>
  </si>
  <si>
    <t>MAROANTSETRA</t>
  </si>
  <si>
    <t>SOANIERANA IVONGO</t>
  </si>
  <si>
    <t>VAVATENINA</t>
  </si>
  <si>
    <t>ATSINANANA</t>
  </si>
  <si>
    <t>ANTSINANANA</t>
  </si>
  <si>
    <t>MAHANORO</t>
  </si>
  <si>
    <t>MAROLAMBO</t>
  </si>
  <si>
    <t>TOAMASINA I</t>
  </si>
  <si>
    <t>TOAMASINA II</t>
  </si>
  <si>
    <t>VATOMANDRY</t>
  </si>
  <si>
    <t xml:space="preserve">   TOLIARA</t>
  </si>
  <si>
    <t>ANDROY</t>
  </si>
  <si>
    <t>AMBOVOMBE-ANDROY</t>
  </si>
  <si>
    <t>BEKILY</t>
  </si>
  <si>
    <t>BELOHA</t>
  </si>
  <si>
    <t>TSIHOMBE</t>
  </si>
  <si>
    <t>ANOSY</t>
  </si>
  <si>
    <t>AMBOASARY-SUD</t>
  </si>
  <si>
    <t>BETROKA</t>
  </si>
  <si>
    <t>TAOLANARO</t>
  </si>
  <si>
    <t>ATSIMO-ANDREFANA</t>
  </si>
  <si>
    <t>AMPANIHY</t>
  </si>
  <si>
    <t>ANKAZOABO-SUD</t>
  </si>
  <si>
    <t>BENENITRA</t>
  </si>
  <si>
    <t>BEROROHA</t>
  </si>
  <si>
    <t>BETIOKY SUD</t>
  </si>
  <si>
    <t>MOROMBE</t>
  </si>
  <si>
    <t>SAKARAHA</t>
  </si>
  <si>
    <t>TOLIARA I</t>
  </si>
  <si>
    <t>TOLIARA II</t>
  </si>
  <si>
    <t>MENABE</t>
  </si>
  <si>
    <t>BELON'ITSIRIBIHINA</t>
  </si>
  <si>
    <t>MAHABO</t>
  </si>
  <si>
    <t>MANJA</t>
  </si>
  <si>
    <t>MIANDRIVAZO</t>
  </si>
  <si>
    <t>MORONDAVA</t>
  </si>
  <si>
    <t xml:space="preserve">total </t>
  </si>
  <si>
    <t>TSIROANOMANDIDY</t>
  </si>
  <si>
    <t>BOENY</t>
  </si>
  <si>
    <t>ANTANAMBAO-MANAMPOTSY</t>
  </si>
  <si>
    <t>Sections</t>
  </si>
  <si>
    <t xml:space="preserve">Enseignants </t>
  </si>
  <si>
    <t xml:space="preserve"> en classe</t>
  </si>
  <si>
    <t xml:space="preserve">SECTION </t>
  </si>
  <si>
    <t>public+privé</t>
  </si>
  <si>
    <t>ANTANANARIVO-ATSIMONDRANO</t>
  </si>
  <si>
    <t>ANTANANARIVO-AVARADRANO</t>
  </si>
  <si>
    <t>ANTANANARIVO-RENIVOHITRA</t>
  </si>
  <si>
    <t>FENOARIVOBE</t>
  </si>
  <si>
    <t>VOHEMAR</t>
  </si>
  <si>
    <t>VANGAINDRANO</t>
  </si>
  <si>
    <t>MANAKARA</t>
  </si>
  <si>
    <t>PORT-BERGE</t>
  </si>
  <si>
    <t>SAINTE-MARIE</t>
  </si>
  <si>
    <t>BRICKAVILLE</t>
  </si>
  <si>
    <t>BELOHA-ANDROY</t>
  </si>
  <si>
    <t>AMPANIHY ANDREFANA</t>
  </si>
  <si>
    <t>BELON'I TSIRIBIHINA</t>
  </si>
  <si>
    <t>FRAM subventionné</t>
  </si>
  <si>
    <t>Fille</t>
  </si>
  <si>
    <t>FRAM non subven.</t>
  </si>
  <si>
    <t>élève-maître</t>
  </si>
  <si>
    <t>CP1</t>
  </si>
  <si>
    <t>CP2</t>
  </si>
  <si>
    <t>CE</t>
  </si>
  <si>
    <t>CM1</t>
  </si>
  <si>
    <t>CM2</t>
  </si>
  <si>
    <t>subventionné</t>
  </si>
  <si>
    <t>non subventionné</t>
  </si>
  <si>
    <t>total enseignants</t>
  </si>
  <si>
    <t>ANNEE SCOLAIRE 2006/2007</t>
  </si>
  <si>
    <t>ANNEE SCOLAIRE   2006/2007</t>
  </si>
  <si>
    <t>Garçon &amp; Fille</t>
  </si>
  <si>
    <t>BOINA</t>
  </si>
  <si>
    <t>PORT BERGE</t>
  </si>
  <si>
    <t>FENERIVE EST</t>
  </si>
  <si>
    <t>SAINTE MARIE</t>
  </si>
  <si>
    <t>ANTANAMBAO-MANAMPOTS</t>
  </si>
  <si>
    <t>REGION</t>
  </si>
  <si>
    <t>Redoublants</t>
  </si>
  <si>
    <t>Effectifs</t>
  </si>
  <si>
    <t>Nombre d'écoles avec préscolaire (1)</t>
  </si>
  <si>
    <t>Fonctionnaire</t>
  </si>
  <si>
    <t>FRAM non subventionné</t>
  </si>
  <si>
    <t>Nombre Enseignants</t>
  </si>
  <si>
    <t>Subventionnés</t>
  </si>
  <si>
    <t>Non subventionnés</t>
  </si>
  <si>
    <t>1ère Année</t>
  </si>
  <si>
    <t>2e Année</t>
  </si>
  <si>
    <t>3e Année</t>
  </si>
  <si>
    <t>G</t>
  </si>
  <si>
    <t>F</t>
  </si>
  <si>
    <t>dont redoublant</t>
  </si>
  <si>
    <t>Antananarivo</t>
  </si>
  <si>
    <t>Analamaga</t>
  </si>
  <si>
    <t>Vakinakaratra</t>
  </si>
  <si>
    <t>Itasy</t>
  </si>
  <si>
    <t>Antsiranana</t>
  </si>
  <si>
    <t>Diana</t>
  </si>
  <si>
    <t>Sava</t>
  </si>
  <si>
    <t>Fianarantsoa</t>
  </si>
  <si>
    <t>Haute Matsiatra</t>
  </si>
  <si>
    <t>Amoron'i Mania</t>
  </si>
  <si>
    <t>Atsimo Atsinana</t>
  </si>
  <si>
    <t>Mahajaga</t>
  </si>
  <si>
    <t>Boeny</t>
  </si>
  <si>
    <t>Sofia</t>
  </si>
  <si>
    <t>Melaky</t>
  </si>
  <si>
    <t>Toamasina</t>
  </si>
  <si>
    <t>Atsinanana</t>
  </si>
  <si>
    <t>Alaotra Mangoro</t>
  </si>
  <si>
    <t>Analanjirofo</t>
  </si>
  <si>
    <t>Toliara</t>
  </si>
  <si>
    <t>Atsimo Andrefana</t>
  </si>
  <si>
    <t>Menabe</t>
  </si>
  <si>
    <t>Anosy</t>
  </si>
  <si>
    <t>Ensemble Madagascar</t>
  </si>
  <si>
    <t xml:space="preserve">EFFECTIF DES APPRENANTS DE FPI, FTG ET FPQ PAR REGION, ET PAR ANNEE D'ETUDE ET PAR SEXE </t>
  </si>
  <si>
    <t>ANNEE SCOLAIRE 2006-2007</t>
  </si>
  <si>
    <t>Nombre d'enseignants</t>
  </si>
  <si>
    <t>POUR L'ANNEE SCOLAIRE 2006-2007</t>
  </si>
  <si>
    <t>Toutes régions</t>
  </si>
  <si>
    <t>LTP</t>
  </si>
  <si>
    <t>CFP</t>
  </si>
  <si>
    <t>Ensemble</t>
  </si>
  <si>
    <t>Province</t>
  </si>
  <si>
    <t>Région</t>
  </si>
  <si>
    <t xml:space="preserve"> POUR L'ANNEE SCOLAIRE L'ANNEE SCOLAIRE 2006-2007</t>
  </si>
  <si>
    <t>Homme</t>
  </si>
  <si>
    <t>Femme</t>
  </si>
  <si>
    <t>Sous-total</t>
  </si>
  <si>
    <t>FORMATEURS EN CLASSE</t>
  </si>
  <si>
    <t>FORMATEURS  NON EN CLASSE</t>
  </si>
  <si>
    <t xml:space="preserve">Nombre total du personnel </t>
  </si>
  <si>
    <t>PERSONNEL ADMINISTRATIF ET TECHNIQUE</t>
  </si>
  <si>
    <t>Madagascar</t>
  </si>
  <si>
    <t xml:space="preserve"> EFFECTIF DES APPRENANTS EN FPI, FTG ET FPQ PAR TYPE D'ETABLISSEMENT, ANNEE D'ETUDE ET PAR SEXE </t>
  </si>
  <si>
    <t xml:space="preserve"> EFFECTIF DU PERSONNEL ENSEIGNANT ET ADMINISTRATIF PAR TYPE D' ETABLISSEMENT ET PAR SEXE</t>
  </si>
  <si>
    <t>PAR SEXE, PAR ANNEE D'ETUDE ET PAR REGION</t>
  </si>
  <si>
    <t/>
  </si>
  <si>
    <t>Enseignants</t>
  </si>
  <si>
    <t>en classe</t>
  </si>
  <si>
    <t>Enseignant</t>
  </si>
  <si>
    <t>effectif</t>
  </si>
  <si>
    <t xml:space="preserve">salle de classe </t>
  </si>
  <si>
    <t>etablissement fonctionnel</t>
  </si>
  <si>
    <t>ensei-  gnant</t>
  </si>
  <si>
    <t>Prescolaire</t>
  </si>
  <si>
    <t>etablissement recensé</t>
  </si>
  <si>
    <t>Formation Professionnelle Initiale</t>
  </si>
  <si>
    <t>Formation Technologique Générale</t>
  </si>
  <si>
    <t>Formation Professionnelle Qualifiante</t>
  </si>
  <si>
    <t>Formation Professionnelle Supérieure</t>
  </si>
  <si>
    <t>Mahajanga</t>
  </si>
  <si>
    <t>Garçon</t>
  </si>
  <si>
    <t>ATSIMO ATSINANANA</t>
  </si>
  <si>
    <t>TABLEAU 1  TABLEAU SYNOPTIQUE PAR PROVINCE DES ETABLISSEMENTS SCOLAIRES PUBLICS</t>
  </si>
  <si>
    <t xml:space="preserve">TABLEAU 2  TABLEAU SYNOPTIQUE PAR REGION DES ETABLISSEMENTS SCOLAIRES PUBLICS </t>
  </si>
  <si>
    <t>TABLEAU 3  TABLEAU SYNOPTIQUE PAR PROVINCE DES ETABLISSEMENTS SCOLAIRES PRIVES</t>
  </si>
  <si>
    <t xml:space="preserve">TABLEAU 4  TABLEAU SYNOPTIQUE PAR REGION DES ETABLISSEMENTS SCOLAIRES PRIVES </t>
  </si>
  <si>
    <t>TABLEAU 5  TABLEAU SYNOPTIQUE PAR PROVINCE DES ETABLISSEMENTS SCOLAIRES PUBLICS ET PRIVES</t>
  </si>
  <si>
    <t>TABLEAU 6  TABLEAU SYNOPTIQUE PAR REGION DES ETABLISSEMENTS SCOLAIRES PUBLICS ET PRIVES</t>
  </si>
  <si>
    <t>TABLEAU 7  TABLEAU SYNOPTIQUE PAR PROVINCE DE LA FORMATION PROFESSIONNELLE ET TECHNIQUE (PUBLIC)</t>
  </si>
  <si>
    <t>TABLEAU 8  TABLEAU SYNOPTIQUE PAR REGION DE LA FORMATION PROFESSIONNELLE ET TECHNIQUE (PUBLIC)</t>
  </si>
  <si>
    <t>Analamanga</t>
  </si>
  <si>
    <t>LTP Alarobia</t>
  </si>
  <si>
    <t>LTP Ampefiloha</t>
  </si>
  <si>
    <t>LTP Mantasoa</t>
  </si>
  <si>
    <t>LTP Fianarantsoa</t>
  </si>
  <si>
    <t>Formation professionnelle supérieure</t>
  </si>
  <si>
    <t>Atsimo Atsinanana</t>
  </si>
  <si>
    <t>LTP Ambohidratrimo</t>
  </si>
  <si>
    <t>LTP Ampasampito</t>
  </si>
  <si>
    <t>LTP Mahamasina</t>
  </si>
  <si>
    <t>LTP Antsirabe</t>
  </si>
  <si>
    <t>LTP Miarinarivo</t>
  </si>
  <si>
    <t xml:space="preserve"> </t>
  </si>
  <si>
    <t>LTP  Ambanja</t>
  </si>
  <si>
    <t>LTP Antsiranana</t>
  </si>
  <si>
    <t>CFP Ambilobe</t>
  </si>
  <si>
    <t>CFP Antsiranana</t>
  </si>
  <si>
    <t>CFP Sambava</t>
  </si>
  <si>
    <t>CFP Antalaha</t>
  </si>
  <si>
    <t>LTP Ambositra</t>
  </si>
  <si>
    <t>LTPA Fandriana</t>
  </si>
  <si>
    <t>LTP Fandriana</t>
  </si>
  <si>
    <t>CFP Ambositra</t>
  </si>
  <si>
    <t>CFP Fianarantsoa</t>
  </si>
  <si>
    <t>LTP Farafangana</t>
  </si>
  <si>
    <t>CFP Mahafasa</t>
  </si>
  <si>
    <t>LTP Mahajanga</t>
  </si>
  <si>
    <t>LTP Marovoay</t>
  </si>
  <si>
    <t>CFP Mahajanga</t>
  </si>
  <si>
    <t>LTP Mandritsara</t>
  </si>
  <si>
    <t>CFP Analalava</t>
  </si>
  <si>
    <t>CFP Tambohorano</t>
  </si>
  <si>
    <t>LTP Toamasina</t>
  </si>
  <si>
    <t>LTP Vatomandry</t>
  </si>
  <si>
    <t>CFP Toamasina</t>
  </si>
  <si>
    <t>CFP Marolambo</t>
  </si>
  <si>
    <t>CFP Foulpointe</t>
  </si>
  <si>
    <t>LTP Ambato/zaka</t>
  </si>
  <si>
    <t>LTP Moramanga</t>
  </si>
  <si>
    <t>CFP Sabotsy Anjiro</t>
  </si>
  <si>
    <t>LTP Maroantsetra</t>
  </si>
  <si>
    <t>CFP Mananara-Nord</t>
  </si>
  <si>
    <t>CFP Maroantsetra</t>
  </si>
  <si>
    <t>CFP Fenerive-Est</t>
  </si>
  <si>
    <t>LTP Toliara</t>
  </si>
  <si>
    <t>CFP Befandrian Sud</t>
  </si>
  <si>
    <t>CFP Ejeda</t>
  </si>
  <si>
    <t>LTP Belo Tsiribihina</t>
  </si>
  <si>
    <t>CFP Morondava</t>
  </si>
  <si>
    <t>LTP Betroka</t>
  </si>
  <si>
    <t xml:space="preserve"> TABLEAU  40 REPARTITION DES SECTIONS,  DES SALLES DE CLASSE, DU PERSONNEL</t>
  </si>
  <si>
    <t xml:space="preserve"> TABLEAU  41 REPARTITION DES SECTIONS,  DES SALLES DE CLASSE, DU PERSONNEL</t>
  </si>
  <si>
    <t xml:space="preserve"> TABLEAU 42 REPARTITION DES SECTIONS,  DES SALLES DE CLASSE, DU PERSONNEL</t>
  </si>
  <si>
    <t>TABLEAU  65 REPARTITION   DE SECTIONS, DE SALLES DE  CLASSE, DU PERSONNEL</t>
  </si>
  <si>
    <t xml:space="preserve">TABLEAU  58 REPARTITION DES REDOUBLANTS DES COLLEGES PUBLICS  </t>
  </si>
  <si>
    <t xml:space="preserve">TABLEAU  74 REPARTITION DES EFFECTIFS DES ELEVES DES LYCEES PBLICS  </t>
  </si>
  <si>
    <t xml:space="preserve">TABLEAU  81 REPARTITION DES REDOUBLANTS DES LYCEES PBLICS  </t>
  </si>
  <si>
    <t xml:space="preserve">TABLEAU  82 REPARTITION DES REDOUBLANTS DES LYCEES PBLICS  </t>
  </si>
  <si>
    <t>ET DES ETABLISSEMENTS  DU PRIMAIRE PUBLIC  PAR  CISCO</t>
  </si>
  <si>
    <t xml:space="preserve">TABLEAU 25  REPARTITION DES EFFECTIFS DES ELEVES DU PRIMAIRE PUBLIC </t>
  </si>
  <si>
    <t>ET DES ETABLISSEMENTS   DU PRIMAIRE PRIVE PAR  CISCO</t>
  </si>
  <si>
    <t>ET  DES COLLEGES  PRIVES   PAR  CISCO</t>
  </si>
  <si>
    <t>ET DES COLLEGES PRIVES   PAR  CISCO</t>
  </si>
  <si>
    <t>ETDES COLLEGES PUBLICS PAR  CISCO</t>
  </si>
  <si>
    <t>ET DES LYCEES PUBLICS PAR  CISCO</t>
  </si>
  <si>
    <t>ET DES LYCEES PUBLICS  PAR  CISCO</t>
  </si>
  <si>
    <t>TABLEAU  88 REPARTITION  DE SECTIONS, DES SALLES DE CLASSE, DU PERSONNEL</t>
  </si>
  <si>
    <t>TABLEAU  90 REPARTITION  DE SECTIONS, DES SALLES DE CLASSE, DU PERSONNEL</t>
  </si>
  <si>
    <t>TABLEAU  98 REPARTITION DES EFFECTIFS DES ELEVES DU PRIMAIRE PRIVE</t>
  </si>
  <si>
    <t>TABLEAU  103 REPARTITION DES REDOUBLANTS DU PRIMAIRE PRIVE</t>
  </si>
  <si>
    <t xml:space="preserve"> TABLEAU  113 REPARTITION DES SECTIONS, DES SALLES DE CLASSE, DU PERSONNEL   </t>
  </si>
  <si>
    <t xml:space="preserve"> TABLEAU  114 REPARTITION DES SECTIONS, DES SALLES DE CLASSE, DU PERSONNEL   </t>
  </si>
  <si>
    <t xml:space="preserve">TABLEAU 120 REPARTITION DES EFFECTIFS DES ELEVES DES COLLEGES  PRIVES  </t>
  </si>
  <si>
    <t xml:space="preserve">TABLEAU 121 REPARTITION DES EFFECTIFS DES ELEVES DES COLLEGES  PRIVES  </t>
  </si>
  <si>
    <t xml:space="preserve">TABLEAU 122 REPARTITION DES EFFECTIFS DES ELEVES DES COLLEGES  PRIVES  </t>
  </si>
  <si>
    <t xml:space="preserve"> TABLEAU 44 REPARTITION DES SECTIONS,  DES SALLES DE CLASSE, DU PERSONNEL</t>
  </si>
  <si>
    <t>TABLEAU 22   REPARTITION DES EFFECTIFS DES ELEVES DU PRIMAIRE PUBLIC PAR PROVINCE</t>
  </si>
  <si>
    <t>TABLEAU 23   REPARTITION DES EFFECTIFS DES ELEVES DU PRIMAIRE PUBLIC PAR REGION</t>
  </si>
  <si>
    <t xml:space="preserve">TABLEAU 26  REPARTITION DES EFFECTIFS DES ELEVES DU PRIMAIRE PUBLIC </t>
  </si>
  <si>
    <t xml:space="preserve">TABLEAU  27  REPARTITION DES EFFECTIFS DES ELEVES DU PRIMAIRE PUBLIC </t>
  </si>
  <si>
    <t xml:space="preserve">TABLEAU 28 REPARTITION DES EFFECTIFS DES ELEVES DU PRIMAIRE PUBLIC </t>
  </si>
  <si>
    <t xml:space="preserve">TABLEAU 29  REPARTITION DES EFFECTIFS DES ELEVES DU PRIMAIRE PUBLIC </t>
  </si>
  <si>
    <t>TABLEAU  30 REPARTITION DES REDOUBLANTS DU PRIMAIRE PUBLIC PAR PROVINCE</t>
  </si>
  <si>
    <t xml:space="preserve">TABLEAU  31 REPARTITION DES REDOUBLANTS DU PRIMAIRE PUBLIC PAR REGION </t>
  </si>
  <si>
    <t>TABLEAU 38  REPARTITION  DES SECTIONS, DES SALLES DE CLASSE, DU PERSONNEL ET DES ETABLISSEMENTS DU PRIMAIRE PUBLIC PAR PROVINCE</t>
  </si>
  <si>
    <t>TABLEAU 39 REPARTITION  DES SECTIONS, DES SALLES DE CLASSE, DU PERSONNEL ET DES ETABLISSEMENTS DU PRIMAIRE PUBLIC PAR REGION</t>
  </si>
  <si>
    <t xml:space="preserve"> TABLEAU  43 REPARTITION DES SECTIONS,  DES SALLES DE CLASSE, DU PERSONNEL</t>
  </si>
  <si>
    <t xml:space="preserve"> TABLEAU 45 REPARTITION DES SECTIONS,  DES SALLES DE CLASSE, DU PERSONNEL</t>
  </si>
  <si>
    <t>TABLEAU 47 REPARTITION DES EFFECTIFS  DES ELEVES DES COLLEGES PUBLICS PAR REGION</t>
  </si>
  <si>
    <t xml:space="preserve">TABLEAU 48 REPARTITION DES EFFECTIFS DES ELEVES  DES COLLEGES PUBLICS  </t>
  </si>
  <si>
    <t xml:space="preserve">TABLEAU 49 REPARTITION DES  EFFECTIFS  DES ELEVES DES COLLEGES PUBLICS  </t>
  </si>
  <si>
    <t xml:space="preserve">TABLEAU 50 REPARTITION DES EFFECTIFS DES ELEVES  DES COLLEGES PUBLICS  </t>
  </si>
  <si>
    <t xml:space="preserve">TABLEAU 51 REPARTITION DES EFFECTIFS  DES ELEVES DES COLLEGES PUBLICS  </t>
  </si>
  <si>
    <t xml:space="preserve">TABLEAU 52 REPARTITION DES EFFECTIFS DES ELEVES  DES COLLEGES PUBLICS  </t>
  </si>
  <si>
    <t xml:space="preserve">TABLEAU 53 REPARTITION DES EFFECTIFS DES ELEVES DES COLLEGES PUBLICS  </t>
  </si>
  <si>
    <t>TABLEAU 54 REPARTITION DES REDOUBLANTS DES COLLEGES PUBLICS PAR PROVINCE</t>
  </si>
  <si>
    <t>TABLEAU 55 REPARTITION DES REDOUBLANTS DES COLLEGES PUBLICS PAR REGION</t>
  </si>
  <si>
    <t>TABLEAU  56 REPARTITION DES REDOUBLANTS DES COLLEGES PUBLICS</t>
  </si>
  <si>
    <t xml:space="preserve">TABLEAU 57 REPARTITION DES REDOUBLANTS DES COLLEGES PUBLICS  </t>
  </si>
  <si>
    <t xml:space="preserve">TABLEAU  59 REPARTITION DES REDOUBLANTS DES COLLEGES PUBLICS  </t>
  </si>
  <si>
    <t xml:space="preserve">TABLEAU  60 REPARTITION DES REDOUBLANTS DES COLLEGES PUBLICS  </t>
  </si>
  <si>
    <t xml:space="preserve">TABLEAU 61 REPARTITION DES REDOUBLANTS DES COLLEGES PUBLICS  </t>
  </si>
  <si>
    <t>TABLEAU  62 REPARTITION DES SECTIONS, DES SALLES DE CLASSE, DU PERSONNEL ET DES COLLEGES PUBLICS PAR PROVINCE</t>
  </si>
  <si>
    <t>TABLEAU  63 REPARTITION DES SECTIONS, DES SALLES DE CLASSE, DU PERSONNEL ET DES COLLEGES PUBLICS PAR REGION</t>
  </si>
  <si>
    <t xml:space="preserve">TABLEAU  64 REPARTITION  DE SECTIONS, DE SALLES DE CLASSE, DU PERSONNEL </t>
  </si>
  <si>
    <t>TABLEAU  66 REPARTITION   DE SECTIONS, DE SALLES DE CLASSE , DU PERSONNEL</t>
  </si>
  <si>
    <t>TABLEAU  67 REPARTITION   DE SECTIONS, DE SALLES DE CLASSE , DU PERSONNEL</t>
  </si>
  <si>
    <t>TABLEAU  68 REPARTITION   DE SECTIONS, DE SALLES DE  CLASSE, DU PERSONNEL</t>
  </si>
  <si>
    <t>TABLEAU  69 REPARTITION   DE SECTIONS, DE SALLES DE  CLASSE, DU PERSONNEL</t>
  </si>
  <si>
    <t>PAR ANNEE D,ETUDE  ET PAR PROVINCE</t>
  </si>
  <si>
    <t>TABLEAU 70 REPARTITION DES EFFECTIFS DES ELEVES DES LYCEES PUBLICS PAR PROVINCE</t>
  </si>
  <si>
    <t>TABLEAU 71 REPARTITION DES EFFECTIFS DES ELEVES DES LYCEES PUBLICS PAR REGION</t>
  </si>
  <si>
    <t xml:space="preserve">TABLEAU  72 REPARTITION DES EFFECTIFS DES ELEVES DES LYCEES PBLICS  </t>
  </si>
  <si>
    <t xml:space="preserve">TABLEAU  73 REPARTITION DES EFFECTIFS DES ELEVES DES LYCEES PBLICS  </t>
  </si>
  <si>
    <t xml:space="preserve">TABLEAU 75 REPARTITION DES EFFECTIFS DES ELEVES DES LYCEES PBLICS  </t>
  </si>
  <si>
    <t xml:space="preserve">TABLEAU 76 REPARTITION DES EFFECTIFS DES ELEVES DES LYCEES PBLICS  </t>
  </si>
  <si>
    <t xml:space="preserve">TABLEAU  77 REPARTITION DES EFFECTIFS DES ELEVES DES LYCEES PBLICS  </t>
  </si>
  <si>
    <t>TABLEAU  78 REPARTITION DES REDOUBLANTS DES LYCEES PUBLICS PAR PROVINCE</t>
  </si>
  <si>
    <t>TABLEAU  79 REPARTITION DES REDOUBLANTS DES LYCEES PUBLICS PAR REGION</t>
  </si>
  <si>
    <t xml:space="preserve">TABLEAU 80 REPARTITION DES REDOUBLANTS DES LYCEES PBLICS  </t>
  </si>
  <si>
    <t xml:space="preserve">TABLEAU  83 REPARTITION DES REDOUBLANTS DES LYCEES PBLICS  </t>
  </si>
  <si>
    <t xml:space="preserve">TABLEAU  84 REPARTITION DES REDOUBLANTS DES LYCEES PBLICS  </t>
  </si>
  <si>
    <t xml:space="preserve">TABLEAU  85 REPARTITION DES REDOUBLANTS DES LYCEES PBLICS  </t>
  </si>
  <si>
    <t>TABLEAU  86 REPARTITION DES SECTIONS, DES SALLES DE CLASSE, DU PERSONNEL ET DES LYCEES PUBLICS PAR PROVINCE</t>
  </si>
  <si>
    <t>TABLEAU 87 REPARTITION DES SECTIONS, DES SALLES DE CLASSE, DU PERSONNEL ET DES LYCEES PUBLICS PAR REGION</t>
  </si>
  <si>
    <t>TABLEAU 89 REPARTITION  DE SECTIONS, DES SALLES DE CLASSE, DU PERSONNEL</t>
  </si>
  <si>
    <t>TABLEAU  91 REPARTITION  DE SECTIONS, DES SALLES DE CLASSE, DU PERSONNEL</t>
  </si>
  <si>
    <t>TABLEAU  92 REPARTITION  DE SECTIONS, DES SALLES DE CLASSE, DU PERSONNEL</t>
  </si>
  <si>
    <t>TABLEAU  93 REPARTITION  DE SECTIONS, DES SALLES DE CLASSE, DU PERSONNEL</t>
  </si>
  <si>
    <t>TABLEAU 94 REPARTITION DES EFFECTIFS DES ELEVES DU PRIMAIRE PRIVE PAR PROVINCE</t>
  </si>
  <si>
    <t>TABLEAU 100 REPARTITION DES EFFECTIFS DES ELEVES DU PRIMAIRE PRIVE</t>
  </si>
  <si>
    <t>TABLEAU  104 REPARTITION DES REDOUBLANTS DU PRIMAIRE PRIVE</t>
  </si>
  <si>
    <t>TABLEAU  105 REPARTITION DES REDOUBLANTS DU PRIMAIRE PRIVE</t>
  </si>
  <si>
    <t>TABLEAU 107 REPARTITION DES REDOUBLANTS DU PRIMAIRE PRIVE</t>
  </si>
  <si>
    <t>TABLEAU 108 REPARTITION DES REDOUBLANTS DU PRIMAIRE PRIVE</t>
  </si>
  <si>
    <t xml:space="preserve"> TABLEAU  115 REPARTITION DES SECTIONS, DES SALLES DE CLASSE, DU PERSONNEL   </t>
  </si>
  <si>
    <t xml:space="preserve"> TABLEAU  116 REPARTITION DES SECTIONS, DES SALLES DE CLASSE, DU PERSONNEL   </t>
  </si>
  <si>
    <t>TABLEAU  95 REPARTITION DES EFFECTIFS DES ELEVES DU PRIMAIRE PRIVE PAR REGION</t>
  </si>
  <si>
    <t xml:space="preserve">TABLEAU  96 REPARTITION DES EFFECTIFS DES ELEVES DU PRIMAIRE PRIVE </t>
  </si>
  <si>
    <t>TABLEAU 97 REPARTITION DES EFFECTIFS DES ELEVES DU PRIMAIRE PRIVE</t>
  </si>
  <si>
    <t>TABLEAU 99 REPARTITION DES EFFECTIFS DES ELEVES DU PRIMAIRE PRIVE</t>
  </si>
  <si>
    <t>TABLEAU 101 REPARTITION DES EFFECTIFS DES ELEVES DU PRIMAIRE PRIVE</t>
  </si>
  <si>
    <t>TABLEAU 102 REPARTITION DES REDOUBLANTS DU PRIMAIRE PRIVE PAR PROVINCE</t>
  </si>
  <si>
    <t>TABLEAU  106 REPARTITION DES REDOUBLANTS DU PRIMAIRE PRIVE</t>
  </si>
  <si>
    <t>TABLEAU 109 REPARTITION DES REDOUBLANTS DU PRIMAIRE PRIVE</t>
  </si>
  <si>
    <t>TABLEAU 110 REPARTITION  DES SECTIONS, DES SALLES DE CLASSE, DU PERSONNEL DU PRIMAIRE PRIVE PAR PROVINCE</t>
  </si>
  <si>
    <t>TABLEAU 111 REPARTITION  DES SECTIONS, DES SALLES DE CLASSE, DU PERSONNEL DU PRIMAIRE PRIVE PAR REGION</t>
  </si>
  <si>
    <t xml:space="preserve"> TABLEAU  112 REPARTITION DES SECTIONS, DES SALLES DE CLASSE, DU PERSONNEL </t>
  </si>
  <si>
    <t xml:space="preserve"> TABLEAU  117 REPARTITION DES SECTIONS, DES SALLES DE CLASSE, DU PERSONNEL   </t>
  </si>
  <si>
    <t>TABLEAU 118 REPARTITION DES EFFECTIFS DES ELEVES DES COLLEGES  PRIVES PAR PROVINCE</t>
  </si>
  <si>
    <t>TABLEAU 119 REPARTITION DES EFFECTIFS DES ELEVES DES COLLEGES  PRIVES PAR REGION</t>
  </si>
  <si>
    <t xml:space="preserve">TABLEAU 123 REPARTITION DES EFFECTIFS DES ELEVES DES COLLEGES  PRIVES  </t>
  </si>
  <si>
    <t xml:space="preserve">TABLEAU 124 REPARTITION DES EFFECTIFS DES ELEVES DES COLLEGES  PRIVES  </t>
  </si>
  <si>
    <t xml:space="preserve">TABLEAU 125 REPARTITION DES EFFECTIFS DES ELEVES DES COLLEGES  PRIVES  </t>
  </si>
  <si>
    <t>TABLEAU  126 REPARTITION DES REDOUBLANTS DES COLLEGES  PRIVES PAR PROVINCE</t>
  </si>
  <si>
    <t>TABLEAU  127 REPARTITION DES REDOUBLANTS DES COLLEGES  PRIVES PAR REGION</t>
  </si>
  <si>
    <t xml:space="preserve">TABLEAU 131 REPARTITION DES REDOUBLANTS DES COLLEGES  PRIVES  </t>
  </si>
  <si>
    <t xml:space="preserve">TABLEAU 132 REPARTITION DES REDOUBLANTS DES COLLEGES  PRIVES  </t>
  </si>
  <si>
    <t xml:space="preserve">TABLEAU 133 REPARTITION DES REDOUBLANTS DES COLLEGES  PRIVES  </t>
  </si>
  <si>
    <t>TABLEAU 134 REPARTITION DES SECTIONS, DES SALLES DE CLASSE, DU PERSONNEL DES COLLEGES PRIVES PAR PROVINCE</t>
  </si>
  <si>
    <t>TABLEAU  135 REPARTITION DES SECTIONS, DES SALLES DE CLASSE, DU PERSONNEL DES COLLEGES PRIVES PAR REGION</t>
  </si>
  <si>
    <t>TABLEAU 139 REPARTITION DES SECTIONS, DES SALLES DE CLASSE, DU PERSONNEL</t>
  </si>
  <si>
    <t>TABLEAU 140 REPARTITION DES SECTIONS, DES SALLES DE CLASSE, DU PERSONNEL</t>
  </si>
  <si>
    <t>TABLEAU 141 REPARTITION DES SECTIONS, DES SALLES DE CLASSE, DU PERSONNEL</t>
  </si>
  <si>
    <t>TABLEAU  142 REPARTITION DES EFFECTIFS DES ELEVES DES LYCEES PRIVES PAR PROVINCE</t>
  </si>
  <si>
    <t>TABLEAU  143 REPARTITION DES EFFECTIFS DES LYCEES PRIVES PAR REGION</t>
  </si>
  <si>
    <t xml:space="preserve">TABLEAU  147 REPARTITION DES EFFECTIFS DES ELEVES DES LYCEES PRIVES </t>
  </si>
  <si>
    <t xml:space="preserve">TABLEAU  148 REPARTITION DES EFFECTIFS DES ELEVES DES LYCEES PRIVES </t>
  </si>
  <si>
    <t xml:space="preserve">TABLEAU  149 REPARTITION DES EFFECTIFS DES ELEVES DES LYCEES PRIVES </t>
  </si>
  <si>
    <t>TABLEAU  150 REPARTITION DES REDOUBLANTS DES LYCEES PRIVES PAR PROVINCE</t>
  </si>
  <si>
    <t>TABLEAU  151 REPARTITION DES REDOUBLANTS DES LYCEES PRIVES PAR REGION</t>
  </si>
  <si>
    <t>ET DES ETABLISSEMENTS DES ECOLES PRIMAIRES PUBLIQUES ET PRIVEES PAR REGION</t>
  </si>
  <si>
    <t>ET DES ECOLES PRIMAIRES PUBLIQUES ET PRIVEES  PAR  CISCO</t>
  </si>
  <si>
    <t>ET  DES ECOLES PRIMAIRES PUBLIQUES ET PRIVEES  PAR  CISCO</t>
  </si>
  <si>
    <t>TABLEAU  166 REPARTITION DES EFFECTIFS DES ELEVES DES ECOLES PRIMAIRES PUBLIQUES ET PRIVEES</t>
  </si>
  <si>
    <t xml:space="preserve">TABLEAU  167 REPARTITION DES EFFECTIFS DES ELEVES DES ECOLES PRIMAIRES PUBLIQUES ET PRIVEES  </t>
  </si>
  <si>
    <t xml:space="preserve">TABLEAU  168 REPARTITION DES EFFECTIFS DES ELEVES DES ECOLES PRIMAIRES PUBLIQUES ET PRIVEES  </t>
  </si>
  <si>
    <t xml:space="preserve">TABLEAU 170 REPARTITION DES EFFECTIFS DES ELEVES DES ECOLES PRIMAIRES PUBLIQUES ET PRIVEES  </t>
  </si>
  <si>
    <t xml:space="preserve">TABLEAU 171 REPARTITION DES EFFECTIFS DES ELEVES DES ECOLES PRIMAIRES PUBLIQUES ET PRIVEES  </t>
  </si>
  <si>
    <t xml:space="preserve">TABLEAU 172 REPARTITION DES EFFECTIFS DES ELEVES DES ECOLES PRIMAIRES PUBLIQUES ET PRIVEES  </t>
  </si>
  <si>
    <t xml:space="preserve">TABLEAU  173 REPARTITION DES REDOUBLANTS DES ECOLES PRIMAIRES PUBLIQUES ET PRIVEES </t>
  </si>
  <si>
    <t xml:space="preserve"> TABLEAU  174 REPARTITION DES REDOUBLANTS DES ECOLES PRIMAIRES PUBLIQUES ET PRIVEES</t>
  </si>
  <si>
    <t xml:space="preserve"> TABLEAU  175 REPARTITION DES REDOUBLANTS DES ECOLES PRIMAIRES PUBLIQUES ET PRIVEES</t>
  </si>
  <si>
    <t xml:space="preserve"> TABLEAU 176 REPARTITION DES REDOUBLANTS DES ECOLES PRIMAIRES PUBLIQUES ET PRIVEES</t>
  </si>
  <si>
    <t xml:space="preserve"> TABLEAU 177 REPARTITION DES REDOUBLANTS DES ECOLES PRIMAIRES PUBLIQUES ET PRIVEES</t>
  </si>
  <si>
    <t xml:space="preserve"> TABLEAU 178 REPARTITION DES REDOUBLANTS DES ECOLES PRIMAIRES PUBLIQUES ET PRIVEES</t>
  </si>
  <si>
    <t xml:space="preserve"> TABLEAU  179 REPARTITION DES REDOUBLANTS DES ECOLES PRIMAIRES PUBLIQUES ET PRIVEES</t>
  </si>
  <si>
    <t>TABLEAU  180 REPARTITION  DES SECTIONS, DES SALLES DE CLASSE, DU PERSONNEL</t>
  </si>
  <si>
    <t xml:space="preserve"> TABLEAU  181 REPARTITION DES SECTIONS, DES SALLES DE CLASSE, DU PERSONNEL </t>
  </si>
  <si>
    <t xml:space="preserve"> TABLEAU 182 REPARTITION DES SECTIONS, DES SALLES DE CLASSE, DU PERSONNEL   </t>
  </si>
  <si>
    <t xml:space="preserve"> TABLEAU  183 REPARTITION DES SECTIONS, DES SALLES DE CLASSE, DU PERSONNEL   </t>
  </si>
  <si>
    <t xml:space="preserve"> TABLEAU  184 REPARTITION DES SECTIONS, DES SALLES DE CLASSE, DU PERSONNEL   </t>
  </si>
  <si>
    <t xml:space="preserve"> TABLEAU  185 REPARTITION DES SECTIONS, DES SALLES DE CLASSE, DU PERSONNEL   </t>
  </si>
  <si>
    <t xml:space="preserve"> TABLEAU  186 REPARTITION DES SECTIONS, DES SALLES DE CLASSE, DU PERSONNEL   </t>
  </si>
  <si>
    <t>Garçon &amp; fille</t>
  </si>
  <si>
    <t xml:space="preserve"> FIANARANTSOA</t>
  </si>
  <si>
    <t xml:space="preserve"> MAHAJANGA</t>
  </si>
  <si>
    <t xml:space="preserve"> TOAMASINA</t>
  </si>
  <si>
    <t xml:space="preserve"> TOLIARA</t>
  </si>
  <si>
    <t>CFP Ambohidratrimo</t>
  </si>
  <si>
    <t>CFP Ampasampito</t>
  </si>
  <si>
    <t>CFP Ampefiloha</t>
  </si>
  <si>
    <t>CFP Ankazondandy</t>
  </si>
  <si>
    <t>CFP Ankazobe</t>
  </si>
  <si>
    <t>CFP Anjozorobe</t>
  </si>
  <si>
    <t>CFP Belanitra Ilafy</t>
  </si>
  <si>
    <t>CFP Fihaonana</t>
  </si>
  <si>
    <t>CFP Manjakandriana</t>
  </si>
  <si>
    <t>CFP Ankazomiriotra</t>
  </si>
  <si>
    <t>CFP Antsirabe</t>
  </si>
  <si>
    <t>CFP Mandoto</t>
  </si>
  <si>
    <t>CFP Antanambao Manampontsy</t>
  </si>
  <si>
    <t>CFP Anosibe An'ala</t>
  </si>
  <si>
    <t>CFP Ambatofinandrahana</t>
  </si>
  <si>
    <t>Formateurs en classe</t>
  </si>
  <si>
    <t>Formateurs non en classe</t>
  </si>
  <si>
    <t>Personnel Administratif et Technique</t>
  </si>
  <si>
    <t>CFP Belanitra</t>
  </si>
  <si>
    <t>LTP Ambanja</t>
  </si>
  <si>
    <t>CFP Samabava</t>
  </si>
  <si>
    <t>LTP Ambatondrazaka</t>
  </si>
  <si>
    <t>CFP Anjiro</t>
  </si>
  <si>
    <t>Anlanjirofo</t>
  </si>
  <si>
    <t>CFP Fénérive Est</t>
  </si>
  <si>
    <t>CFP Mananara Nord</t>
  </si>
  <si>
    <t>CFP Antanambao Mana.</t>
  </si>
  <si>
    <t>CFP Befandriana Sud</t>
  </si>
  <si>
    <t>LTP Belo/Tsiribihina</t>
  </si>
  <si>
    <t>CFP Ambohibary Sambaina</t>
  </si>
  <si>
    <t>CFP Ampanefena Vohemar</t>
  </si>
  <si>
    <t>Atelier</t>
  </si>
  <si>
    <t>Laboratoire</t>
  </si>
  <si>
    <t>CFP Anosivola Anjozorobe</t>
  </si>
  <si>
    <t xml:space="preserve">CFP Antsirabe </t>
  </si>
  <si>
    <t xml:space="preserve">CFP Ampanefena/Vohémar </t>
  </si>
  <si>
    <t>CFP  Antsiranana</t>
  </si>
  <si>
    <t>LTPA  Fandriana</t>
  </si>
  <si>
    <t>CFP Ambato/drahana</t>
  </si>
  <si>
    <t>CFP Mahafasa Farafangana</t>
  </si>
  <si>
    <t>CFP Antanambao Manapotsy</t>
  </si>
  <si>
    <t>Type d'établissement</t>
  </si>
  <si>
    <t>Vakinankaratra</t>
  </si>
  <si>
    <t>CFP  Anosibe An'ala</t>
  </si>
  <si>
    <t>Salle de classse</t>
  </si>
  <si>
    <t>Salle de desssin</t>
  </si>
  <si>
    <t xml:space="preserve">ANNEE SCOLAIRE 2006-2007 </t>
  </si>
  <si>
    <t>Nombre d'établissement</t>
  </si>
  <si>
    <t>TABLEAU 190 EFFECTIF DES APPRENANTS EN FPI, FTG ET FPQ DES LYCEES TECHNIQUES PROFESSIONNELS PAR PROVINCE</t>
  </si>
  <si>
    <t>ET DES LYCEES PRIVES PAR  CISCO</t>
  </si>
  <si>
    <t>TABLEAU 162 REPARTITION  DE SECTIONS, DES SALLES DE CLASSE, DU PERSONNEL</t>
  </si>
  <si>
    <t>TABLEAU 163 REPARTITION  DE SECTIONS, DES SALLES DE CLASSE, DU PERSONNEL</t>
  </si>
  <si>
    <t>TABLEAU 164 REPARTITION  DE SECTIONS, DES SALLES DE CLASSE, DU PERSONNEL</t>
  </si>
  <si>
    <t>TABLEAU 165 REPARTITION  DE SECTIONS, DES SALLES DE CLASSE, DU PERSONNEL</t>
  </si>
  <si>
    <t>TABLEAU 215 EFFECTIF DES APPRENANTS EN FORMATION PROFESSIONNELLE SUPERIEURE  PAR ETABLISSEMENT</t>
  </si>
  <si>
    <t>enseignant</t>
  </si>
  <si>
    <t>TABLEAU 9 STATISTIQUE SUR LE PRESCOLAIRE PUBLIC ET COMMUNAUTAIRE PAR PROVINCE</t>
  </si>
  <si>
    <t>TABLEAU 10 STATISTIQUE SUR LE PRESCOLAIRE PUBLIC ET COMMUNAUTAIRE PAR REGION</t>
  </si>
  <si>
    <t>TABLEAU  11 STATISTIQUE SUR LE PRESCOLAIRE PRIVE PAR PROVINCE</t>
  </si>
  <si>
    <t>TABLEAU 12  STATISTIQUE SUR LE PRESCOLAIRE PRIVE PAR REGION</t>
  </si>
  <si>
    <t>TABLEAU 13  REPARTITION DES EFFECTIFS DES ELEVES DES ECOLES PRIMAIRES PUBLIQUES ET PRIVEES</t>
  </si>
  <si>
    <t>TABLEAU 14  REPARTITION DES REDOUBLANTS DES ECOLES PRIMAIRES PUBLIQUES ET PRIVEES</t>
  </si>
  <si>
    <t>TABLEAU 15 REPARTITION  DES SECTIONS, DES SALLES DE CLASSE, DU PERSONNEL</t>
  </si>
  <si>
    <t>TABLEAU 16  REPARTITION DES EFFECTIFS DES ELEVES DES COLLEGES PUBLICS ET PRIVES</t>
  </si>
  <si>
    <t>TABLEAU 17  REPARTITION DES REDOUBLANTS DES COLLEGES PUBLICS ET PRIVES</t>
  </si>
  <si>
    <t>TABLEAU 18 REPARTITION DES SECTIONS, DES SALLES DE CLASSE, DU PERSONNEL</t>
  </si>
  <si>
    <t xml:space="preserve">TABLEAU 19 REPARTITION DES EFFECTIFS DES LYCEES PUBLICS ET PRIVES  </t>
  </si>
  <si>
    <t xml:space="preserve">TABLEAU 20 REPARTITION DES REDOUBLANTS DES LYCEES PUBLICS ET PRIVES  </t>
  </si>
  <si>
    <t>TABLEAU 21 REPARTITION DES SECTIONS, DES SALLES DE CLASSE, DU PERSONNEL</t>
  </si>
  <si>
    <t>TABLEAU  32  REPARTITION DES REDOUBLANTS DU PRIMAIRE PUBLIC</t>
  </si>
  <si>
    <t>TABLEAU 33  REPARTITION DES REDOUBLANTS DU PRIMAIRE PUBLIC</t>
  </si>
  <si>
    <t>TABLEAU 34  REPARTITION DES REDOUBLANTS DU PRIMAIRE PUBLIC</t>
  </si>
  <si>
    <t>TABLEAU 35  REPARTITION DES REDOUBLANTS DU PRIMAIRE PUBLIC</t>
  </si>
  <si>
    <t>TABLEAU  36 REPARTITION DES REDOUBLANTS DU PRIMAIRE PUBLIC</t>
  </si>
  <si>
    <t>TABLEAU 37  REPARTITION DES REDOUBLANTS DU PRIMAIRE PUBLIC</t>
  </si>
  <si>
    <t>TABLEAU 166 EFFECTIF DES APPRENANTS EN FPI, FTG ET FPQ DES CENTRES DE FORMATION PROFESSIONNELLE PAR PROVINCE</t>
  </si>
  <si>
    <t>TABLEAU 174 EFFECTIF DU PERSONNEL ENSEIGNANT ET ADMINISTRATIF DES CENTRES DE FORMATION PROFESSIONNELLE PAR PROVINCE</t>
  </si>
  <si>
    <t xml:space="preserve"> TABLEAU 182 INFRASTRUCTURES UTILISSEES PAR LES CENTRES DE FORMATION PROFESSIONNELLE PAR PROVINCE</t>
  </si>
  <si>
    <t>TABLEAU 167 EFFECTIF DES APPRENANTS EN FPI, FTG ET FPQ DES CENTRES DE FORMATION PROFESSIONNELLE PAR REGION</t>
  </si>
  <si>
    <t>TABLEAU 175  EFFECTIF DU PERSONNEL ENSEIGNANT ET ADMINISTRATIF DES CENTRES DE FORMATION PROFESSIONNELLE PAR REGION</t>
  </si>
  <si>
    <t xml:space="preserve"> TABLEAU 183 INFRASTRUCTURES UTILISSEES PAR LES CENTRES DE FORMATION PROFESSIONNELLE PAR REGION</t>
  </si>
  <si>
    <t>TABLEAU 168 EFFECTIF DES APPRENANTS EN FPI, FTG ET FPQ DES CENTRES DE FORMATION PROFESSIONNELLE</t>
  </si>
  <si>
    <t xml:space="preserve">TABLEAU 176 FFECTIF DU PERSONNEL ENSEIGNANT ET ADMINISTRATIF DES CENTRES DE FORMATION PROFESSIONNELLE </t>
  </si>
  <si>
    <t xml:space="preserve"> TABLEAU 184 INFRASTRUCTURES UTILISSEES PAR LES CENTRES DE FORMATION PROFESSIONNELLE</t>
  </si>
  <si>
    <t>TABLEAU 169 EFFECTIF DES APPRENANTS EN FPI, FTG ET FPQ DES CENTRES DE FORMATION PROFESSIONNELLE</t>
  </si>
  <si>
    <t xml:space="preserve">TABLEAU 177 EFFECTIF DU PERSONNEL ENSEIGNANT ET ADMINISTRATIF DES CENTRES DE FORMATION PROFESSIONNELLE </t>
  </si>
  <si>
    <t xml:space="preserve"> TABLEAU 185 INFRASTRUCTURES UTILISSEES PAR LES CENTRES DE FORMATION PROFESSIONNELLE</t>
  </si>
  <si>
    <t>TABLEAU 170 EFFECTIF DES APPRENANTS EN FPI, FTG ET FPQ DES CENTRES DE FORMATION PROFESSIONNELLE</t>
  </si>
  <si>
    <t xml:space="preserve">TABLEAU 178 EFFECTIF DU PERSONNEL ENSEIGNANT ET ADMINISTRATIF DES CENTRES DE FORMATION PROFESSIONNELLE </t>
  </si>
  <si>
    <t xml:space="preserve"> TABLEAU 186 INFRASTRUCTURES UTILISSEES PAR LES CENTRES DE FORMATION PROFESSIONNELLE</t>
  </si>
  <si>
    <t>TABLEAU 171 EFFECTIF DES APPRENANTS EN FPI, FTG ET FPQ DES CENTRES DE FORMATION PROFESSIONNELLE</t>
  </si>
  <si>
    <t xml:space="preserve">TABLEAU 179 EFFECTIF DU PERSONNEL ENSEIGNANT ET ADMINISTRATIF DES CENTRES DE FORMATION PROFESSIONNELLE </t>
  </si>
  <si>
    <t>TABLEAU 46 REPARTITION DES EFFECTIFS  DES ELEVES DES COLLEGES PUBLICS PAR PROVINCE</t>
  </si>
  <si>
    <t>SECTEUR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</si>
</sst>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0.0"/>
    <numFmt numFmtId="174" formatCode="#,##0.0"/>
    <numFmt numFmtId="186" formatCode="#,##0.000"/>
  </numFmts>
  <fonts count="19">
    <font>
      <sz val="10"/>
      <name val="Arial"/>
    </font>
    <font>
      <sz val="12"/>
      <name val="Univers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MS Sans Serif"/>
      <family val="2"/>
    </font>
    <font>
      <b/>
      <sz val="8"/>
      <name val="MS Sans Serif"/>
      <family val="2"/>
    </font>
    <font>
      <i/>
      <sz val="8"/>
      <name val="Arial"/>
      <family val="2"/>
    </font>
    <font>
      <sz val="8"/>
      <name val="MS Sans Serif"/>
      <family val="2"/>
    </font>
    <font>
      <sz val="8"/>
      <color indexed="8"/>
      <name val="Arial"/>
      <family val="2"/>
    </font>
    <font>
      <sz val="7"/>
      <name val="Arial"/>
      <family val="2"/>
    </font>
    <font>
      <sz val="8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color indexed="48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" fontId="1" fillId="0" borderId="0"/>
    <xf numFmtId="0" fontId="3" fillId="0" borderId="0"/>
    <xf numFmtId="9" fontId="2" fillId="0" borderId="0" applyFont="0" applyFill="0" applyBorder="0" applyAlignment="0" applyProtection="0"/>
  </cellStyleXfs>
  <cellXfs count="1021">
    <xf numFmtId="0" fontId="0" fillId="0" borderId="0" xfId="0"/>
    <xf numFmtId="0" fontId="0" fillId="0" borderId="0" xfId="0" applyFill="1"/>
    <xf numFmtId="1" fontId="4" fillId="0" borderId="1" xfId="0" applyNumberFormat="1" applyFont="1" applyFill="1" applyBorder="1" applyAlignment="1">
      <alignment horizontal="centerContinuous" vertical="center"/>
    </xf>
    <xf numFmtId="1" fontId="4" fillId="0" borderId="1" xfId="0" applyNumberFormat="1" applyFont="1" applyFill="1" applyBorder="1" applyAlignment="1">
      <alignment horizontal="centerContinuous"/>
    </xf>
    <xf numFmtId="1" fontId="4" fillId="0" borderId="2" xfId="0" applyNumberFormat="1" applyFont="1" applyFill="1" applyBorder="1" applyAlignment="1">
      <alignment horizontal="centerContinuous"/>
    </xf>
    <xf numFmtId="1" fontId="4" fillId="0" borderId="3" xfId="0" applyNumberFormat="1" applyFont="1" applyFill="1" applyBorder="1" applyAlignment="1">
      <alignment horizontal="centerContinuous" vertical="center"/>
    </xf>
    <xf numFmtId="1" fontId="4" fillId="0" borderId="4" xfId="0" applyNumberFormat="1" applyFont="1" applyFill="1" applyBorder="1" applyAlignment="1">
      <alignment horizontal="centerContinuous" vertical="center"/>
    </xf>
    <xf numFmtId="1" fontId="4" fillId="0" borderId="5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Continuous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Continuous" vertical="center"/>
    </xf>
    <xf numFmtId="1" fontId="6" fillId="0" borderId="3" xfId="0" applyNumberFormat="1" applyFont="1" applyFill="1" applyBorder="1" applyAlignment="1">
      <alignment horizontal="centerContinuous" vertical="center"/>
    </xf>
    <xf numFmtId="1" fontId="6" fillId="0" borderId="4" xfId="0" applyNumberFormat="1" applyFont="1" applyFill="1" applyBorder="1" applyAlignment="1">
      <alignment horizontal="centerContinuous" vertical="center"/>
    </xf>
    <xf numFmtId="1" fontId="6" fillId="0" borderId="5" xfId="0" quotePrefix="1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vertical="center"/>
    </xf>
    <xf numFmtId="1" fontId="4" fillId="0" borderId="7" xfId="0" applyNumberFormat="1" applyFont="1" applyFill="1" applyBorder="1" applyAlignment="1">
      <alignment horizontal="center" wrapText="1"/>
    </xf>
    <xf numFmtId="1" fontId="4" fillId="0" borderId="7" xfId="0" applyNumberFormat="1" applyFont="1" applyFill="1" applyBorder="1" applyAlignment="1"/>
    <xf numFmtId="3" fontId="4" fillId="0" borderId="7" xfId="0" applyNumberFormat="1" applyFont="1" applyFill="1" applyBorder="1" applyAlignment="1">
      <alignment horizontal="center"/>
    </xf>
    <xf numFmtId="3" fontId="4" fillId="0" borderId="7" xfId="0" quotePrefix="1" applyNumberFormat="1" applyFont="1" applyFill="1" applyBorder="1" applyAlignment="1">
      <alignment horizontal="center"/>
    </xf>
    <xf numFmtId="3" fontId="4" fillId="0" borderId="7" xfId="0" applyNumberFormat="1" applyFont="1" applyBorder="1"/>
    <xf numFmtId="3" fontId="4" fillId="0" borderId="7" xfId="0" applyNumberFormat="1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centerContinuous"/>
    </xf>
    <xf numFmtId="1" fontId="6" fillId="0" borderId="3" xfId="0" applyNumberFormat="1" applyFont="1" applyFill="1" applyBorder="1" applyAlignment="1">
      <alignment horizontal="centerContinuous"/>
    </xf>
    <xf numFmtId="1" fontId="6" fillId="0" borderId="4" xfId="0" applyNumberFormat="1" applyFont="1" applyFill="1" applyBorder="1" applyAlignment="1">
      <alignment horizontal="centerContinuous"/>
    </xf>
    <xf numFmtId="1" fontId="6" fillId="0" borderId="3" xfId="0" applyNumberFormat="1" applyFont="1" applyBorder="1" applyAlignment="1">
      <alignment horizontal="centerContinuous"/>
    </xf>
    <xf numFmtId="1" fontId="6" fillId="0" borderId="2" xfId="0" applyNumberFormat="1" applyFont="1" applyFill="1" applyBorder="1" applyAlignment="1">
      <alignment horizontal="centerContinuous"/>
    </xf>
    <xf numFmtId="1" fontId="6" fillId="0" borderId="5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Continuous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vertical="center"/>
    </xf>
    <xf numFmtId="1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Continuous" vertical="center"/>
    </xf>
    <xf numFmtId="1" fontId="6" fillId="0" borderId="3" xfId="0" applyNumberFormat="1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1" fontId="6" fillId="0" borderId="7" xfId="0" applyNumberFormat="1" applyFont="1" applyFill="1" applyBorder="1" applyAlignment="1">
      <alignment horizontal="centerContinuous" vertical="center"/>
    </xf>
    <xf numFmtId="1" fontId="6" fillId="0" borderId="5" xfId="0" applyNumberFormat="1" applyFont="1" applyFill="1" applyBorder="1" applyAlignment="1">
      <alignment horizontal="centerContinuous" vertical="center" wrapText="1"/>
    </xf>
    <xf numFmtId="3" fontId="6" fillId="0" borderId="0" xfId="0" applyNumberFormat="1" applyFont="1" applyFill="1" applyAlignment="1">
      <alignment horizontal="centerContinuous"/>
    </xf>
    <xf numFmtId="3" fontId="6" fillId="0" borderId="0" xfId="0" applyNumberFormat="1" applyFont="1" applyFill="1" applyAlignment="1">
      <alignment horizontal="left"/>
    </xf>
    <xf numFmtId="3" fontId="6" fillId="0" borderId="0" xfId="0" applyNumberFormat="1" applyFont="1" applyFill="1"/>
    <xf numFmtId="3" fontId="4" fillId="0" borderId="0" xfId="0" applyNumberFormat="1" applyFont="1" applyFill="1" applyAlignment="1">
      <alignment horizontal="centerContinuous"/>
    </xf>
    <xf numFmtId="3" fontId="7" fillId="0" borderId="0" xfId="0" applyNumberFormat="1" applyFont="1" applyFill="1" applyAlignment="1">
      <alignment horizontal="centerContinuous"/>
    </xf>
    <xf numFmtId="3" fontId="6" fillId="0" borderId="0" xfId="0" applyNumberFormat="1" applyFont="1" applyFill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centerContinuous" vertical="center"/>
    </xf>
    <xf numFmtId="3" fontId="6" fillId="0" borderId="4" xfId="0" applyNumberFormat="1" applyFont="1" applyFill="1" applyBorder="1" applyAlignment="1">
      <alignment horizontal="centerContinuous" vertical="center"/>
    </xf>
    <xf numFmtId="3" fontId="6" fillId="0" borderId="0" xfId="0" applyNumberFormat="1" applyFont="1" applyFill="1" applyBorder="1" applyAlignment="1">
      <alignment horizontal="left" vertical="center"/>
    </xf>
    <xf numFmtId="1" fontId="4" fillId="0" borderId="3" xfId="0" applyNumberFormat="1" applyFont="1" applyFill="1" applyBorder="1" applyAlignment="1">
      <alignment horizontal="centerContinuous"/>
    </xf>
    <xf numFmtId="1" fontId="4" fillId="0" borderId="3" xfId="0" applyNumberFormat="1" applyFont="1" applyBorder="1" applyAlignment="1">
      <alignment horizontal="centerContinuous"/>
    </xf>
    <xf numFmtId="1" fontId="4" fillId="0" borderId="4" xfId="0" applyNumberFormat="1" applyFont="1" applyFill="1" applyBorder="1" applyAlignment="1">
      <alignment horizontal="centerContinuous"/>
    </xf>
    <xf numFmtId="3" fontId="6" fillId="0" borderId="0" xfId="0" applyNumberFormat="1" applyFont="1" applyFill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4" fillId="0" borderId="8" xfId="0" quotePrefix="1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Continuous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left" vertical="center" wrapText="1"/>
    </xf>
    <xf numFmtId="3" fontId="6" fillId="0" borderId="8" xfId="0" applyNumberFormat="1" applyFont="1" applyFill="1" applyBorder="1"/>
    <xf numFmtId="3" fontId="6" fillId="0" borderId="9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3" fontId="6" fillId="0" borderId="8" xfId="0" applyNumberFormat="1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center"/>
    </xf>
    <xf numFmtId="3" fontId="6" fillId="0" borderId="7" xfId="0" applyNumberFormat="1" applyFont="1" applyFill="1" applyBorder="1"/>
    <xf numFmtId="3" fontId="6" fillId="0" borderId="7" xfId="0" applyNumberFormat="1" applyFont="1" applyBorder="1"/>
    <xf numFmtId="3" fontId="6" fillId="0" borderId="7" xfId="0" applyNumberFormat="1" applyFont="1" applyFill="1" applyBorder="1" applyAlignment="1">
      <alignment horizontal="left"/>
    </xf>
    <xf numFmtId="3" fontId="6" fillId="0" borderId="7" xfId="0" applyNumberFormat="1" applyFont="1" applyFill="1" applyBorder="1" applyAlignment="1"/>
    <xf numFmtId="3" fontId="8" fillId="0" borderId="8" xfId="0" applyNumberFormat="1" applyFont="1" applyFill="1" applyBorder="1"/>
    <xf numFmtId="3" fontId="8" fillId="0" borderId="11" xfId="0" applyNumberFormat="1" applyFont="1" applyFill="1" applyBorder="1"/>
    <xf numFmtId="3" fontId="8" fillId="0" borderId="0" xfId="0" applyNumberFormat="1" applyFont="1" applyFill="1" applyBorder="1"/>
    <xf numFmtId="3" fontId="6" fillId="0" borderId="11" xfId="0" applyNumberFormat="1" applyFont="1" applyFill="1" applyBorder="1"/>
    <xf numFmtId="3" fontId="6" fillId="0" borderId="0" xfId="0" applyNumberFormat="1" applyFont="1" applyFill="1" applyBorder="1"/>
    <xf numFmtId="3" fontId="7" fillId="0" borderId="8" xfId="0" applyNumberFormat="1" applyFont="1" applyFill="1" applyBorder="1"/>
    <xf numFmtId="3" fontId="7" fillId="0" borderId="0" xfId="0" applyNumberFormat="1" applyFont="1" applyFill="1" applyBorder="1"/>
    <xf numFmtId="3" fontId="6" fillId="0" borderId="6" xfId="0" applyNumberFormat="1" applyFont="1" applyFill="1" applyBorder="1"/>
    <xf numFmtId="3" fontId="6" fillId="0" borderId="12" xfId="0" applyNumberFormat="1" applyFont="1" applyFill="1" applyBorder="1"/>
    <xf numFmtId="3" fontId="7" fillId="0" borderId="6" xfId="0" applyNumberFormat="1" applyFont="1" applyFill="1" applyBorder="1"/>
    <xf numFmtId="3" fontId="6" fillId="0" borderId="0" xfId="0" applyNumberFormat="1" applyFont="1" applyAlignment="1">
      <alignment horizontal="centerContinuous"/>
    </xf>
    <xf numFmtId="3" fontId="7" fillId="0" borderId="0" xfId="0" applyNumberFormat="1" applyFont="1" applyAlignment="1">
      <alignment horizontal="centerContinuous"/>
    </xf>
    <xf numFmtId="3" fontId="6" fillId="0" borderId="0" xfId="0" applyNumberFormat="1" applyFont="1"/>
    <xf numFmtId="3" fontId="7" fillId="0" borderId="0" xfId="0" applyNumberFormat="1" applyFont="1"/>
    <xf numFmtId="3" fontId="6" fillId="0" borderId="0" xfId="0" applyNumberFormat="1" applyFont="1" applyFill="1" applyAlignment="1"/>
    <xf numFmtId="3" fontId="6" fillId="0" borderId="0" xfId="0" applyNumberFormat="1" applyFont="1" applyAlignment="1"/>
    <xf numFmtId="3" fontId="6" fillId="0" borderId="0" xfId="0" quotePrefix="1" applyNumberFormat="1" applyFont="1" applyFill="1" applyAlignment="1">
      <alignment horizontal="left"/>
    </xf>
    <xf numFmtId="3" fontId="6" fillId="0" borderId="7" xfId="0" applyNumberFormat="1" applyFont="1" applyBorder="1" applyAlignment="1">
      <alignment vertical="center"/>
    </xf>
    <xf numFmtId="3" fontId="7" fillId="0" borderId="1" xfId="0" applyNumberFormat="1" applyFont="1" applyFill="1" applyBorder="1" applyAlignment="1">
      <alignment horizontal="centerContinuous" vertical="center"/>
    </xf>
    <xf numFmtId="3" fontId="7" fillId="0" borderId="4" xfId="0" applyNumberFormat="1" applyFont="1" applyFill="1" applyBorder="1" applyAlignment="1">
      <alignment horizontal="centerContinuous" vertical="center"/>
    </xf>
    <xf numFmtId="3" fontId="6" fillId="0" borderId="2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centerContinuous" vertical="center"/>
    </xf>
    <xf numFmtId="3" fontId="4" fillId="0" borderId="3" xfId="0" applyNumberFormat="1" applyFont="1" applyFill="1" applyBorder="1" applyAlignment="1">
      <alignment horizontal="centerContinuous" vertical="center"/>
    </xf>
    <xf numFmtId="3" fontId="6" fillId="0" borderId="4" xfId="0" applyNumberFormat="1" applyFont="1" applyBorder="1" applyAlignment="1">
      <alignment horizontal="centerContinuous" vertical="center"/>
    </xf>
    <xf numFmtId="1" fontId="4" fillId="0" borderId="1" xfId="0" applyNumberFormat="1" applyFont="1" applyFill="1" applyBorder="1" applyAlignment="1">
      <alignment horizontal="left" vertical="center"/>
    </xf>
    <xf numFmtId="1" fontId="4" fillId="0" borderId="4" xfId="0" applyNumberFormat="1" applyFont="1" applyFill="1" applyBorder="1" applyAlignment="1">
      <alignment horizontal="left" vertical="center"/>
    </xf>
    <xf numFmtId="3" fontId="6" fillId="0" borderId="4" xfId="0" applyNumberFormat="1" applyFont="1" applyBorder="1" applyAlignment="1">
      <alignment horizontal="left" vertical="center"/>
    </xf>
    <xf numFmtId="3" fontId="6" fillId="0" borderId="0" xfId="0" applyNumberFormat="1" applyFont="1" applyAlignment="1">
      <alignment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3" fontId="7" fillId="0" borderId="7" xfId="0" applyNumberFormat="1" applyFont="1" applyFill="1" applyBorder="1" applyAlignment="1">
      <alignment horizontal="center"/>
    </xf>
    <xf numFmtId="3" fontId="9" fillId="0" borderId="7" xfId="0" applyNumberFormat="1" applyFont="1" applyBorder="1"/>
    <xf numFmtId="3" fontId="6" fillId="0" borderId="8" xfId="0" applyNumberFormat="1" applyFont="1" applyBorder="1"/>
    <xf numFmtId="3" fontId="8" fillId="0" borderId="8" xfId="0" applyNumberFormat="1" applyFont="1" applyFill="1" applyBorder="1" applyAlignment="1"/>
    <xf numFmtId="0" fontId="6" fillId="0" borderId="8" xfId="0" applyFont="1" applyBorder="1"/>
    <xf numFmtId="3" fontId="6" fillId="0" borderId="6" xfId="0" applyNumberFormat="1" applyFont="1" applyBorder="1"/>
    <xf numFmtId="3" fontId="6" fillId="0" borderId="6" xfId="0" applyNumberFormat="1" applyFont="1" applyFill="1" applyBorder="1" applyAlignment="1"/>
    <xf numFmtId="3" fontId="6" fillId="0" borderId="0" xfId="0" applyNumberFormat="1" applyFont="1" applyFill="1" applyBorder="1" applyAlignment="1"/>
    <xf numFmtId="3" fontId="6" fillId="0" borderId="0" xfId="0" applyNumberFormat="1" applyFont="1" applyBorder="1"/>
    <xf numFmtId="3" fontId="7" fillId="0" borderId="0" xfId="0" applyNumberFormat="1" applyFont="1" applyFill="1"/>
    <xf numFmtId="3" fontId="8" fillId="0" borderId="6" xfId="0" applyNumberFormat="1" applyFont="1" applyFill="1" applyBorder="1"/>
    <xf numFmtId="3" fontId="8" fillId="0" borderId="6" xfId="0" applyNumberFormat="1" applyFont="1" applyFill="1" applyBorder="1" applyAlignment="1"/>
    <xf numFmtId="3" fontId="6" fillId="0" borderId="0" xfId="0" quotePrefix="1" applyNumberFormat="1" applyFont="1" applyFill="1" applyAlignment="1">
      <alignment horizontal="centerContinuous"/>
    </xf>
    <xf numFmtId="3" fontId="6" fillId="0" borderId="3" xfId="0" applyNumberFormat="1" applyFont="1" applyFill="1" applyBorder="1" applyAlignment="1">
      <alignment horizontal="centerContinuous" vertical="center"/>
    </xf>
    <xf numFmtId="3" fontId="6" fillId="0" borderId="1" xfId="0" applyNumberFormat="1" applyFont="1" applyFill="1" applyBorder="1" applyAlignment="1">
      <alignment horizontal="centerContinuous"/>
    </xf>
    <xf numFmtId="3" fontId="6" fillId="0" borderId="5" xfId="0" applyNumberFormat="1" applyFont="1" applyFill="1" applyBorder="1" applyAlignment="1">
      <alignment horizontal="centerContinuous"/>
    </xf>
    <xf numFmtId="3" fontId="6" fillId="0" borderId="0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left" vertical="center" wrapText="1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wrapText="1"/>
    </xf>
    <xf numFmtId="3" fontId="6" fillId="0" borderId="11" xfId="0" applyNumberFormat="1" applyFont="1" applyFill="1" applyBorder="1" applyAlignment="1">
      <alignment horizontal="left" wrapText="1"/>
    </xf>
    <xf numFmtId="3" fontId="6" fillId="0" borderId="11" xfId="0" applyNumberFormat="1" applyFont="1" applyFill="1" applyBorder="1" applyAlignment="1">
      <alignment horizontal="centerContinuous" wrapText="1"/>
    </xf>
    <xf numFmtId="3" fontId="6" fillId="0" borderId="11" xfId="0" applyNumberFormat="1" applyFont="1" applyFill="1" applyBorder="1" applyAlignment="1">
      <alignment horizontal="center" wrapText="1"/>
    </xf>
    <xf numFmtId="3" fontId="6" fillId="0" borderId="11" xfId="0" applyNumberFormat="1" applyFont="1" applyFill="1" applyBorder="1" applyAlignment="1"/>
    <xf numFmtId="3" fontId="8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Border="1" applyAlignment="1"/>
    <xf numFmtId="3" fontId="8" fillId="0" borderId="0" xfId="0" applyNumberFormat="1" applyFont="1" applyAlignment="1"/>
    <xf numFmtId="3" fontId="6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Continuous" vertical="center"/>
    </xf>
    <xf numFmtId="3" fontId="8" fillId="0" borderId="5" xfId="0" applyNumberFormat="1" applyFont="1" applyFill="1" applyBorder="1" applyAlignment="1">
      <alignment horizontal="centerContinuous" vertical="center"/>
    </xf>
    <xf numFmtId="3" fontId="8" fillId="0" borderId="4" xfId="0" applyNumberFormat="1" applyFont="1" applyFill="1" applyBorder="1" applyAlignment="1">
      <alignment horizontal="centerContinuous" vertical="center"/>
    </xf>
    <xf numFmtId="3" fontId="6" fillId="0" borderId="0" xfId="0" applyNumberFormat="1" applyFont="1" applyBorder="1" applyAlignment="1">
      <alignment vertical="center"/>
    </xf>
    <xf numFmtId="3" fontId="8" fillId="0" borderId="7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left" vertical="center" wrapText="1"/>
    </xf>
    <xf numFmtId="3" fontId="6" fillId="0" borderId="8" xfId="0" applyNumberFormat="1" applyFont="1" applyBorder="1" applyAlignment="1"/>
    <xf numFmtId="3" fontId="8" fillId="0" borderId="8" xfId="0" applyNumberFormat="1" applyFont="1" applyBorder="1" applyAlignment="1"/>
    <xf numFmtId="3" fontId="8" fillId="0" borderId="8" xfId="0" applyNumberFormat="1" applyFont="1" applyBorder="1"/>
    <xf numFmtId="3" fontId="6" fillId="0" borderId="6" xfId="0" applyNumberFormat="1" applyFont="1" applyBorder="1" applyAlignment="1"/>
    <xf numFmtId="3" fontId="8" fillId="0" borderId="6" xfId="0" applyNumberFormat="1" applyFont="1" applyBorder="1" applyAlignment="1"/>
    <xf numFmtId="3" fontId="8" fillId="0" borderId="0" xfId="0" applyNumberFormat="1" applyFont="1" applyFill="1" applyAlignment="1"/>
    <xf numFmtId="3" fontId="6" fillId="0" borderId="5" xfId="0" applyNumberFormat="1" applyFont="1" applyFill="1" applyBorder="1" applyAlignment="1">
      <alignment vertical="center" wrapText="1"/>
    </xf>
    <xf numFmtId="3" fontId="6" fillId="0" borderId="12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3" fontId="6" fillId="0" borderId="7" xfId="0" applyNumberFormat="1" applyFont="1" applyBorder="1" applyAlignment="1"/>
    <xf numFmtId="3" fontId="8" fillId="0" borderId="7" xfId="0" applyNumberFormat="1" applyFont="1" applyFill="1" applyBorder="1" applyAlignment="1"/>
    <xf numFmtId="3" fontId="11" fillId="0" borderId="6" xfId="0" applyNumberFormat="1" applyFont="1" applyFill="1" applyBorder="1" applyAlignment="1"/>
    <xf numFmtId="3" fontId="8" fillId="0" borderId="0" xfId="0" applyNumberFormat="1" applyFont="1" applyFill="1" applyBorder="1" applyAlignment="1"/>
    <xf numFmtId="3" fontId="4" fillId="0" borderId="0" xfId="0" applyNumberFormat="1" applyFont="1" applyAlignment="1">
      <alignment horizontal="centerContinuous"/>
    </xf>
    <xf numFmtId="3" fontId="4" fillId="0" borderId="0" xfId="0" applyNumberFormat="1" applyFont="1" applyAlignment="1"/>
    <xf numFmtId="3" fontId="6" fillId="0" borderId="5" xfId="0" quotePrefix="1" applyNumberFormat="1" applyFont="1" applyFill="1" applyBorder="1" applyAlignment="1">
      <alignment horizontal="center" vertical="center"/>
    </xf>
    <xf numFmtId="1" fontId="6" fillId="0" borderId="13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/>
    <xf numFmtId="1" fontId="4" fillId="0" borderId="7" xfId="0" applyNumberFormat="1" applyFon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left"/>
    </xf>
    <xf numFmtId="1" fontId="4" fillId="0" borderId="8" xfId="0" applyNumberFormat="1" applyFont="1" applyFill="1" applyBorder="1" applyAlignment="1"/>
    <xf numFmtId="1" fontId="4" fillId="0" borderId="8" xfId="0" applyNumberFormat="1" applyFont="1" applyFill="1" applyBorder="1" applyAlignment="1">
      <alignment horizontal="center" wrapText="1"/>
    </xf>
    <xf numFmtId="1" fontId="4" fillId="0" borderId="10" xfId="0" applyNumberFormat="1" applyFont="1" applyFill="1" applyBorder="1" applyAlignment="1">
      <alignment horizontal="center" wrapText="1"/>
    </xf>
    <xf numFmtId="0" fontId="4" fillId="0" borderId="11" xfId="0" applyFont="1" applyBorder="1"/>
    <xf numFmtId="3" fontId="6" fillId="0" borderId="11" xfId="0" applyNumberFormat="1" applyFont="1" applyBorder="1"/>
    <xf numFmtId="1" fontId="6" fillId="0" borderId="6" xfId="0" applyNumberFormat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3" fontId="4" fillId="0" borderId="8" xfId="0" applyNumberFormat="1" applyFont="1" applyBorder="1" applyAlignment="1"/>
    <xf numFmtId="3" fontId="4" fillId="0" borderId="8" xfId="0" applyNumberFormat="1" applyFont="1" applyFill="1" applyBorder="1" applyAlignment="1"/>
    <xf numFmtId="3" fontId="4" fillId="0" borderId="0" xfId="0" applyNumberFormat="1" applyFont="1" applyBorder="1" applyAlignment="1"/>
    <xf numFmtId="0" fontId="6" fillId="0" borderId="7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Continuous" vertical="center"/>
    </xf>
    <xf numFmtId="1" fontId="6" fillId="0" borderId="7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Alignment="1">
      <alignment horizontal="centerContinuous"/>
    </xf>
    <xf numFmtId="3" fontId="6" fillId="0" borderId="0" xfId="0" applyNumberFormat="1" applyFont="1" applyFill="1" applyBorder="1" applyAlignment="1">
      <alignment horizontal="centerContinuous"/>
    </xf>
    <xf numFmtId="0" fontId="6" fillId="0" borderId="0" xfId="0" applyFont="1" applyFill="1" applyAlignment="1">
      <alignment horizontal="centerContinuous"/>
    </xf>
    <xf numFmtId="0" fontId="6" fillId="0" borderId="0" xfId="0" quotePrefix="1" applyFont="1" applyFill="1" applyAlignment="1">
      <alignment horizontal="centerContinuous"/>
    </xf>
    <xf numFmtId="3" fontId="6" fillId="0" borderId="9" xfId="0" applyNumberFormat="1" applyFont="1" applyFill="1" applyBorder="1" applyAlignment="1">
      <alignment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Continuous" vertical="center"/>
    </xf>
    <xf numFmtId="3" fontId="6" fillId="0" borderId="4" xfId="0" quotePrefix="1" applyNumberFormat="1" applyFont="1" applyFill="1" applyBorder="1" applyAlignment="1">
      <alignment horizontal="center" vertical="center"/>
    </xf>
    <xf numFmtId="3" fontId="6" fillId="0" borderId="9" xfId="0" applyNumberFormat="1" applyFont="1" applyBorder="1"/>
    <xf numFmtId="3" fontId="6" fillId="0" borderId="7" xfId="0" quotePrefix="1" applyNumberFormat="1" applyFont="1" applyFill="1" applyBorder="1" applyAlignment="1">
      <alignment horizontal="center"/>
    </xf>
    <xf numFmtId="3" fontId="8" fillId="0" borderId="0" xfId="0" applyNumberFormat="1" applyFont="1" applyFill="1" applyAlignment="1">
      <alignment horizontal="centerContinuous"/>
    </xf>
    <xf numFmtId="1" fontId="6" fillId="0" borderId="0" xfId="0" applyNumberFormat="1" applyFont="1" applyFill="1" applyAlignment="1">
      <alignment horizontal="centerContinuous"/>
    </xf>
    <xf numFmtId="3" fontId="8" fillId="0" borderId="0" xfId="0" applyNumberFormat="1" applyFont="1" applyFill="1"/>
    <xf numFmtId="3" fontId="6" fillId="0" borderId="2" xfId="0" applyNumberFormat="1" applyFont="1" applyFill="1" applyBorder="1" applyAlignment="1">
      <alignment horizontal="centerContinuous" vertical="center"/>
    </xf>
    <xf numFmtId="3" fontId="8" fillId="0" borderId="2" xfId="0" applyNumberFormat="1" applyFont="1" applyFill="1" applyBorder="1" applyAlignment="1">
      <alignment horizontal="centerContinuous" vertical="center"/>
    </xf>
    <xf numFmtId="3" fontId="8" fillId="0" borderId="9" xfId="0" applyNumberFormat="1" applyFont="1" applyFill="1" applyBorder="1" applyAlignment="1">
      <alignment horizontal="centerContinuous" vertical="center"/>
    </xf>
    <xf numFmtId="3" fontId="8" fillId="0" borderId="7" xfId="0" applyNumberFormat="1" applyFont="1" applyFill="1" applyBorder="1"/>
    <xf numFmtId="1" fontId="6" fillId="0" borderId="8" xfId="0" applyNumberFormat="1" applyFont="1" applyFill="1" applyBorder="1"/>
    <xf numFmtId="1" fontId="6" fillId="0" borderId="7" xfId="0" applyNumberFormat="1" applyFont="1" applyFill="1" applyBorder="1"/>
    <xf numFmtId="0" fontId="8" fillId="0" borderId="8" xfId="0" applyFont="1" applyBorder="1"/>
    <xf numFmtId="1" fontId="6" fillId="0" borderId="6" xfId="0" applyNumberFormat="1" applyFont="1" applyFill="1" applyBorder="1"/>
    <xf numFmtId="1" fontId="6" fillId="0" borderId="0" xfId="0" applyNumberFormat="1" applyFont="1" applyFill="1"/>
    <xf numFmtId="3" fontId="6" fillId="0" borderId="7" xfId="0" applyNumberFormat="1" applyFont="1" applyFill="1" applyBorder="1" applyAlignment="1">
      <alignment horizontal="centerContinuous" vertical="center"/>
    </xf>
    <xf numFmtId="3" fontId="8" fillId="0" borderId="7" xfId="0" applyNumberFormat="1" applyFont="1" applyFill="1" applyBorder="1" applyAlignment="1">
      <alignment horizontal="centerContinuous" vertical="center"/>
    </xf>
    <xf numFmtId="3" fontId="6" fillId="0" borderId="14" xfId="0" applyNumberFormat="1" applyFont="1" applyFill="1" applyBorder="1"/>
    <xf numFmtId="1" fontId="6" fillId="0" borderId="14" xfId="0" applyNumberFormat="1" applyFont="1" applyFill="1" applyBorder="1"/>
    <xf numFmtId="1" fontId="6" fillId="0" borderId="0" xfId="0" applyNumberFormat="1" applyFont="1" applyFill="1" applyBorder="1"/>
    <xf numFmtId="3" fontId="6" fillId="0" borderId="8" xfId="0" applyNumberFormat="1" applyFont="1" applyFill="1" applyBorder="1" applyAlignment="1">
      <alignment horizontal="centerContinuous"/>
    </xf>
    <xf numFmtId="3" fontId="8" fillId="0" borderId="0" xfId="0" applyNumberFormat="1" applyFont="1" applyFill="1" applyBorder="1" applyAlignment="1">
      <alignment horizontal="centerContinuous"/>
    </xf>
    <xf numFmtId="3" fontId="6" fillId="0" borderId="0" xfId="0" quotePrefix="1" applyNumberFormat="1" applyFont="1" applyFill="1" applyBorder="1" applyAlignment="1">
      <alignment horizontal="centerContinuous"/>
    </xf>
    <xf numFmtId="1" fontId="6" fillId="0" borderId="0" xfId="0" applyNumberFormat="1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6" fillId="0" borderId="3" xfId="0" applyFont="1" applyFill="1" applyBorder="1" applyAlignment="1">
      <alignment horizontal="centerContinuous" vertical="center"/>
    </xf>
    <xf numFmtId="1" fontId="6" fillId="0" borderId="5" xfId="0" applyNumberFormat="1" applyFont="1" applyFill="1" applyBorder="1" applyAlignment="1">
      <alignment horizontal="centerContinuous"/>
    </xf>
    <xf numFmtId="0" fontId="6" fillId="0" borderId="8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7" xfId="0" quotePrefix="1" applyFont="1" applyFill="1" applyBorder="1" applyAlignment="1">
      <alignment horizontal="center"/>
    </xf>
    <xf numFmtId="0" fontId="6" fillId="0" borderId="7" xfId="0" applyFont="1" applyFill="1" applyBorder="1"/>
    <xf numFmtId="1" fontId="6" fillId="0" borderId="7" xfId="0" applyNumberFormat="1" applyFont="1" applyFill="1" applyBorder="1" applyAlignment="1">
      <alignment horizontal="centerContinuous" wrapText="1"/>
    </xf>
    <xf numFmtId="1" fontId="6" fillId="0" borderId="7" xfId="0" applyNumberFormat="1" applyFont="1" applyFill="1" applyBorder="1" applyAlignment="1">
      <alignment horizontal="center" wrapText="1"/>
    </xf>
    <xf numFmtId="1" fontId="6" fillId="0" borderId="7" xfId="0" applyNumberFormat="1" applyFont="1" applyFill="1" applyBorder="1" applyAlignment="1">
      <alignment horizontal="left" wrapText="1"/>
    </xf>
    <xf numFmtId="1" fontId="6" fillId="0" borderId="7" xfId="0" applyNumberFormat="1" applyFont="1" applyFill="1" applyBorder="1" applyAlignment="1"/>
    <xf numFmtId="0" fontId="6" fillId="0" borderId="11" xfId="0" applyFont="1" applyFill="1" applyBorder="1"/>
    <xf numFmtId="0" fontId="6" fillId="0" borderId="6" xfId="0" applyFont="1" applyFill="1" applyBorder="1"/>
    <xf numFmtId="3" fontId="8" fillId="0" borderId="0" xfId="0" applyNumberFormat="1" applyFont="1"/>
    <xf numFmtId="3" fontId="8" fillId="0" borderId="0" xfId="0" quotePrefix="1" applyNumberFormat="1" applyFont="1" applyAlignment="1">
      <alignment horizontal="left"/>
    </xf>
    <xf numFmtId="0" fontId="6" fillId="0" borderId="7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horizontal="left" vertical="center"/>
    </xf>
    <xf numFmtId="3" fontId="8" fillId="0" borderId="8" xfId="0" applyNumberFormat="1" applyFont="1" applyFill="1" applyBorder="1" applyAlignment="1">
      <alignment horizontal="left"/>
    </xf>
    <xf numFmtId="3" fontId="6" fillId="0" borderId="8" xfId="0" applyNumberFormat="1" applyFont="1" applyFill="1" applyBorder="1" applyAlignment="1">
      <alignment horizontal="left"/>
    </xf>
    <xf numFmtId="3" fontId="6" fillId="0" borderId="6" xfId="0" applyNumberFormat="1" applyFont="1" applyFill="1" applyBorder="1" applyAlignment="1">
      <alignment horizontal="left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7" xfId="0" quotePrefix="1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Border="1"/>
    <xf numFmtId="3" fontId="8" fillId="0" borderId="6" xfId="0" applyNumberFormat="1" applyFont="1" applyBorder="1"/>
    <xf numFmtId="3" fontId="6" fillId="0" borderId="12" xfId="0" applyNumberFormat="1" applyFont="1" applyBorder="1"/>
    <xf numFmtId="3" fontId="8" fillId="0" borderId="0" xfId="0" applyNumberFormat="1" applyFont="1" applyBorder="1"/>
    <xf numFmtId="3" fontId="8" fillId="0" borderId="0" xfId="0" applyNumberFormat="1" applyFont="1" applyFill="1" applyAlignment="1">
      <alignment horizontal="left"/>
    </xf>
    <xf numFmtId="0" fontId="6" fillId="0" borderId="7" xfId="0" applyNumberFormat="1" applyFont="1" applyBorder="1" applyAlignment="1">
      <alignment vertical="center"/>
    </xf>
    <xf numFmtId="3" fontId="8" fillId="0" borderId="12" xfId="0" applyNumberFormat="1" applyFont="1" applyBorder="1"/>
    <xf numFmtId="1" fontId="6" fillId="0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/>
    <xf numFmtId="1" fontId="4" fillId="0" borderId="0" xfId="0" applyNumberFormat="1" applyFont="1" applyFill="1" applyAlignment="1">
      <alignment horizontal="centerContinuous"/>
    </xf>
    <xf numFmtId="1" fontId="4" fillId="0" borderId="0" xfId="0" applyNumberFormat="1" applyFont="1" applyAlignment="1">
      <alignment horizontal="centerContinuous"/>
    </xf>
    <xf numFmtId="1" fontId="4" fillId="0" borderId="0" xfId="0" quotePrefix="1" applyNumberFormat="1" applyFont="1" applyFill="1" applyAlignment="1">
      <alignment horizontal="left"/>
    </xf>
    <xf numFmtId="3" fontId="4" fillId="0" borderId="1" xfId="0" applyNumberFormat="1" applyFont="1" applyFill="1" applyBorder="1" applyAlignment="1">
      <alignment horizontal="centerContinuous"/>
    </xf>
    <xf numFmtId="3" fontId="4" fillId="0" borderId="4" xfId="0" applyNumberFormat="1" applyFont="1" applyFill="1" applyBorder="1" applyAlignment="1">
      <alignment horizontal="centerContinuous"/>
    </xf>
    <xf numFmtId="1" fontId="4" fillId="0" borderId="3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vertical="center"/>
    </xf>
    <xf numFmtId="3" fontId="4" fillId="0" borderId="7" xfId="0" applyNumberFormat="1" applyFont="1" applyBorder="1" applyAlignment="1"/>
    <xf numFmtId="3" fontId="4" fillId="0" borderId="7" xfId="0" applyNumberFormat="1" applyFont="1" applyFill="1" applyBorder="1" applyAlignment="1"/>
    <xf numFmtId="1" fontId="4" fillId="0" borderId="5" xfId="0" applyNumberFormat="1" applyFont="1" applyFill="1" applyBorder="1" applyAlignment="1">
      <alignment horizontal="center" vertical="center"/>
    </xf>
    <xf numFmtId="3" fontId="4" fillId="0" borderId="2" xfId="0" applyNumberFormat="1" applyFont="1" applyBorder="1" applyAlignment="1"/>
    <xf numFmtId="1" fontId="4" fillId="0" borderId="7" xfId="0" applyNumberFormat="1" applyFont="1" applyBorder="1" applyAlignment="1"/>
    <xf numFmtId="1" fontId="4" fillId="0" borderId="0" xfId="0" applyNumberFormat="1" applyFont="1" applyBorder="1" applyAlignment="1"/>
    <xf numFmtId="1" fontId="7" fillId="0" borderId="8" xfId="0" applyNumberFormat="1" applyFont="1" applyFill="1" applyBorder="1" applyAlignment="1"/>
    <xf numFmtId="3" fontId="7" fillId="0" borderId="8" xfId="0" applyNumberFormat="1" applyFont="1" applyBorder="1" applyAlignment="1"/>
    <xf numFmtId="1" fontId="4" fillId="0" borderId="8" xfId="0" applyNumberFormat="1" applyFont="1" applyBorder="1" applyAlignment="1"/>
    <xf numFmtId="3" fontId="7" fillId="0" borderId="8" xfId="0" applyNumberFormat="1" applyFont="1" applyFill="1" applyBorder="1" applyAlignment="1"/>
    <xf numFmtId="1" fontId="4" fillId="0" borderId="12" xfId="0" applyNumberFormat="1" applyFont="1" applyFill="1" applyBorder="1" applyAlignment="1"/>
    <xf numFmtId="3" fontId="13" fillId="0" borderId="6" xfId="0" applyNumberFormat="1" applyFont="1" applyFill="1" applyBorder="1" applyAlignment="1" applyProtection="1">
      <alignment horizontal="right" wrapText="1"/>
      <protection locked="0"/>
    </xf>
    <xf numFmtId="1" fontId="4" fillId="0" borderId="0" xfId="0" applyNumberFormat="1" applyFont="1" applyFill="1" applyBorder="1" applyAlignment="1"/>
    <xf numFmtId="1" fontId="4" fillId="0" borderId="0" xfId="0" applyNumberFormat="1" applyFont="1" applyFill="1" applyAlignment="1"/>
    <xf numFmtId="3" fontId="4" fillId="0" borderId="0" xfId="0" applyNumberFormat="1" applyFont="1" applyFill="1" applyAlignment="1"/>
    <xf numFmtId="3" fontId="4" fillId="0" borderId="5" xfId="0" applyNumberFormat="1" applyFont="1" applyFill="1" applyBorder="1" applyAlignment="1">
      <alignment horizontal="centerContinuous"/>
    </xf>
    <xf numFmtId="1" fontId="4" fillId="0" borderId="9" xfId="0" applyNumberFormat="1" applyFont="1" applyFill="1" applyBorder="1" applyAlignment="1"/>
    <xf numFmtId="1" fontId="4" fillId="0" borderId="11" xfId="0" applyNumberFormat="1" applyFont="1" applyFill="1" applyBorder="1" applyAlignment="1">
      <alignment vertical="center"/>
    </xf>
    <xf numFmtId="1" fontId="7" fillId="0" borderId="11" xfId="0" applyNumberFormat="1" applyFont="1" applyFill="1" applyBorder="1" applyAlignment="1"/>
    <xf numFmtId="1" fontId="4" fillId="0" borderId="11" xfId="0" applyNumberFormat="1" applyFont="1" applyFill="1" applyBorder="1" applyAlignment="1"/>
    <xf numFmtId="3" fontId="4" fillId="0" borderId="6" xfId="0" applyNumberFormat="1" applyFont="1" applyFill="1" applyBorder="1" applyAlignment="1"/>
    <xf numFmtId="1" fontId="4" fillId="0" borderId="6" xfId="0" applyNumberFormat="1" applyFont="1" applyBorder="1" applyAlignment="1"/>
    <xf numFmtId="3" fontId="4" fillId="0" borderId="8" xfId="0" applyNumberFormat="1" applyFont="1" applyFill="1" applyBorder="1" applyAlignment="1">
      <alignment horizontal="center"/>
    </xf>
    <xf numFmtId="1" fontId="4" fillId="0" borderId="11" xfId="0" applyNumberFormat="1" applyFont="1" applyFill="1" applyBorder="1" applyAlignment="1">
      <alignment horizontal="center"/>
    </xf>
    <xf numFmtId="1" fontId="7" fillId="0" borderId="8" xfId="0" applyNumberFormat="1" applyFont="1" applyBorder="1" applyAlignment="1"/>
    <xf numFmtId="1" fontId="4" fillId="0" borderId="14" xfId="0" applyNumberFormat="1" applyFont="1" applyFill="1" applyBorder="1" applyAlignment="1"/>
    <xf numFmtId="3" fontId="4" fillId="0" borderId="3" xfId="0" applyNumberFormat="1" applyFont="1" applyFill="1" applyBorder="1" applyAlignment="1">
      <alignment horizontal="centerContinuous"/>
    </xf>
    <xf numFmtId="1" fontId="4" fillId="0" borderId="9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/>
    <xf numFmtId="3" fontId="4" fillId="0" borderId="13" xfId="0" applyNumberFormat="1" applyFont="1" applyFill="1" applyBorder="1" applyAlignment="1"/>
    <xf numFmtId="1" fontId="4" fillId="0" borderId="14" xfId="0" applyNumberFormat="1" applyFont="1" applyBorder="1" applyAlignment="1"/>
    <xf numFmtId="3" fontId="4" fillId="0" borderId="14" xfId="0" applyNumberFormat="1" applyFont="1" applyFill="1" applyBorder="1" applyAlignment="1"/>
    <xf numFmtId="1" fontId="6" fillId="0" borderId="6" xfId="0" applyNumberFormat="1" applyFont="1" applyBorder="1" applyAlignment="1">
      <alignment horizontal="center" vertical="center"/>
    </xf>
    <xf numFmtId="0" fontId="6" fillId="0" borderId="13" xfId="0" applyFont="1" applyFill="1" applyBorder="1"/>
    <xf numFmtId="1" fontId="8" fillId="0" borderId="0" xfId="0" applyNumberFormat="1" applyFont="1" applyFill="1" applyBorder="1"/>
    <xf numFmtId="3" fontId="6" fillId="0" borderId="0" xfId="0" quotePrefix="1" applyNumberFormat="1" applyFont="1" applyAlignment="1">
      <alignment horizontal="left"/>
    </xf>
    <xf numFmtId="1" fontId="6" fillId="0" borderId="13" xfId="0" applyNumberFormat="1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Continuous"/>
    </xf>
    <xf numFmtId="0" fontId="6" fillId="0" borderId="0" xfId="0" applyFont="1"/>
    <xf numFmtId="3" fontId="8" fillId="0" borderId="11" xfId="0" applyNumberFormat="1" applyFont="1" applyBorder="1"/>
    <xf numFmtId="0" fontId="8" fillId="0" borderId="0" xfId="0" applyFont="1" applyFill="1"/>
    <xf numFmtId="1" fontId="6" fillId="0" borderId="7" xfId="0" quotePrefix="1" applyNumberFormat="1" applyFont="1" applyFill="1" applyBorder="1" applyAlignment="1">
      <alignment horizontal="center"/>
    </xf>
    <xf numFmtId="1" fontId="6" fillId="0" borderId="7" xfId="0" applyNumberFormat="1" applyFont="1" applyBorder="1"/>
    <xf numFmtId="1" fontId="6" fillId="0" borderId="7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centerContinuous" vertical="center"/>
    </xf>
    <xf numFmtId="0" fontId="6" fillId="0" borderId="11" xfId="0" applyFont="1" applyFill="1" applyBorder="1" applyAlignment="1">
      <alignment horizontal="center"/>
    </xf>
    <xf numFmtId="1" fontId="6" fillId="0" borderId="11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wrapText="1"/>
    </xf>
    <xf numFmtId="1" fontId="6" fillId="0" borderId="11" xfId="0" applyNumberFormat="1" applyFont="1" applyFill="1" applyBorder="1" applyAlignment="1">
      <alignment horizontal="centerContinuous" wrapText="1"/>
    </xf>
    <xf numFmtId="1" fontId="6" fillId="0" borderId="11" xfId="0" applyNumberFormat="1" applyFont="1" applyFill="1" applyBorder="1" applyAlignment="1">
      <alignment horizontal="center" wrapText="1"/>
    </xf>
    <xf numFmtId="1" fontId="6" fillId="0" borderId="11" xfId="0" applyNumberFormat="1" applyFont="1" applyFill="1" applyBorder="1" applyAlignment="1">
      <alignment horizontal="left" wrapText="1"/>
    </xf>
    <xf numFmtId="1" fontId="6" fillId="0" borderId="11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12" xfId="0" applyFont="1" applyFill="1" applyBorder="1"/>
    <xf numFmtId="0" fontId="8" fillId="0" borderId="12" xfId="0" applyFont="1" applyFill="1" applyBorder="1"/>
    <xf numFmtId="173" fontId="6" fillId="0" borderId="0" xfId="0" applyNumberFormat="1" applyFont="1" applyFill="1" applyBorder="1"/>
    <xf numFmtId="1" fontId="6" fillId="0" borderId="0" xfId="0" applyNumberFormat="1" applyFont="1" applyAlignment="1">
      <alignment horizontal="centerContinuous"/>
    </xf>
    <xf numFmtId="1" fontId="6" fillId="0" borderId="0" xfId="0" applyNumberFormat="1" applyFont="1" applyAlignment="1"/>
    <xf numFmtId="1" fontId="6" fillId="0" borderId="0" xfId="0" applyNumberFormat="1" applyFont="1" applyFill="1" applyAlignment="1"/>
    <xf numFmtId="1" fontId="6" fillId="0" borderId="0" xfId="0" quotePrefix="1" applyNumberFormat="1" applyFont="1" applyFill="1" applyAlignment="1">
      <alignment horizontal="left"/>
    </xf>
    <xf numFmtId="1" fontId="6" fillId="0" borderId="7" xfId="0" applyNumberFormat="1" applyFont="1" applyBorder="1" applyAlignment="1">
      <alignment horizontal="center"/>
    </xf>
    <xf numFmtId="1" fontId="6" fillId="0" borderId="0" xfId="0" applyNumberFormat="1" applyFont="1" applyAlignment="1">
      <alignment vertical="center"/>
    </xf>
    <xf numFmtId="1" fontId="6" fillId="0" borderId="7" xfId="0" applyNumberFormat="1" applyFont="1" applyBorder="1" applyAlignment="1">
      <alignment vertical="center"/>
    </xf>
    <xf numFmtId="1" fontId="6" fillId="0" borderId="8" xfId="0" applyNumberFormat="1" applyFont="1" applyFill="1" applyBorder="1" applyAlignment="1">
      <alignment vertical="center"/>
    </xf>
    <xf numFmtId="3" fontId="8" fillId="0" borderId="8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vertical="center" wrapText="1"/>
    </xf>
    <xf numFmtId="1" fontId="6" fillId="0" borderId="11" xfId="0" applyNumberFormat="1" applyFont="1" applyFill="1" applyBorder="1" applyAlignment="1">
      <alignment vertical="center" wrapText="1"/>
    </xf>
    <xf numFmtId="1" fontId="6" fillId="0" borderId="11" xfId="0" applyNumberFormat="1" applyFont="1" applyFill="1" applyBorder="1" applyAlignment="1">
      <alignment horizontal="centerContinuous" vertical="center" wrapText="1"/>
    </xf>
    <xf numFmtId="1" fontId="6" fillId="0" borderId="8" xfId="0" applyNumberFormat="1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left" vertical="center" wrapText="1"/>
    </xf>
    <xf numFmtId="1" fontId="6" fillId="0" borderId="8" xfId="0" applyNumberFormat="1" applyFont="1" applyBorder="1" applyAlignment="1"/>
    <xf numFmtId="1" fontId="8" fillId="0" borderId="8" xfId="0" applyNumberFormat="1" applyFont="1" applyBorder="1" applyAlignment="1"/>
    <xf numFmtId="1" fontId="6" fillId="0" borderId="6" xfId="0" applyNumberFormat="1" applyFont="1" applyBorder="1" applyAlignment="1"/>
    <xf numFmtId="1" fontId="6" fillId="0" borderId="6" xfId="0" applyNumberFormat="1" applyFont="1" applyFill="1" applyBorder="1" applyAlignment="1"/>
    <xf numFmtId="3" fontId="6" fillId="0" borderId="6" xfId="0" applyNumberFormat="1" applyFont="1" applyFill="1" applyBorder="1" applyAlignment="1" applyProtection="1">
      <alignment horizontal="right" wrapText="1"/>
      <protection locked="0"/>
    </xf>
    <xf numFmtId="1" fontId="6" fillId="0" borderId="6" xfId="0" applyNumberFormat="1" applyFont="1" applyFill="1" applyBorder="1" applyAlignment="1" applyProtection="1">
      <alignment horizontal="right" wrapText="1"/>
      <protection locked="0"/>
    </xf>
    <xf numFmtId="1" fontId="6" fillId="0" borderId="0" xfId="0" applyNumberFormat="1" applyFont="1" applyFill="1" applyBorder="1" applyAlignment="1"/>
    <xf numFmtId="3" fontId="8" fillId="0" borderId="0" xfId="0" applyNumberFormat="1" applyFont="1" applyBorder="1" applyAlignment="1"/>
    <xf numFmtId="1" fontId="6" fillId="0" borderId="0" xfId="0" applyNumberFormat="1" applyFont="1" applyBorder="1" applyAlignment="1"/>
    <xf numFmtId="1" fontId="6" fillId="0" borderId="11" xfId="0" applyNumberFormat="1" applyFont="1" applyFill="1" applyBorder="1" applyAlignment="1">
      <alignment vertical="center"/>
    </xf>
    <xf numFmtId="1" fontId="6" fillId="0" borderId="0" xfId="0" applyNumberFormat="1" applyFont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/>
    </xf>
    <xf numFmtId="9" fontId="6" fillId="0" borderId="0" xfId="3" applyFont="1" applyFill="1" applyAlignment="1"/>
    <xf numFmtId="174" fontId="6" fillId="0" borderId="0" xfId="0" applyNumberFormat="1" applyFont="1" applyFill="1" applyAlignment="1"/>
    <xf numFmtId="1" fontId="6" fillId="0" borderId="6" xfId="0" applyNumberFormat="1" applyFont="1" applyBorder="1" applyAlignment="1">
      <alignment vertical="center"/>
    </xf>
    <xf numFmtId="1" fontId="6" fillId="0" borderId="9" xfId="0" applyNumberFormat="1" applyFont="1" applyFill="1" applyBorder="1" applyAlignment="1">
      <alignment horizontal="center"/>
    </xf>
    <xf numFmtId="1" fontId="6" fillId="0" borderId="12" xfId="0" applyNumberFormat="1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/>
    <xf numFmtId="1" fontId="4" fillId="0" borderId="10" xfId="0" applyNumberFormat="1" applyFont="1" applyBorder="1" applyAlignment="1"/>
    <xf numFmtId="3" fontId="13" fillId="0" borderId="0" xfId="0" applyNumberFormat="1" applyFont="1" applyFill="1" applyBorder="1" applyAlignment="1" applyProtection="1">
      <alignment horizontal="right" wrapText="1"/>
      <protection locked="0"/>
    </xf>
    <xf numFmtId="1" fontId="4" fillId="0" borderId="0" xfId="0" applyNumberFormat="1" applyFont="1" applyFill="1" applyBorder="1" applyAlignment="1">
      <alignment horizontal="centerContinuous"/>
    </xf>
    <xf numFmtId="3" fontId="4" fillId="0" borderId="0" xfId="0" applyNumberFormat="1" applyFont="1" applyFill="1" applyBorder="1" applyAlignment="1">
      <alignment horizontal="centerContinuous"/>
    </xf>
    <xf numFmtId="3" fontId="4" fillId="0" borderId="0" xfId="0" applyNumberFormat="1" applyFont="1" applyBorder="1" applyAlignment="1">
      <alignment horizontal="centerContinuous"/>
    </xf>
    <xf numFmtId="1" fontId="4" fillId="0" borderId="0" xfId="0" quotePrefix="1" applyNumberFormat="1" applyFont="1" applyFill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0" borderId="11" xfId="0" applyNumberFormat="1" applyFont="1" applyFill="1" applyBorder="1" applyAlignment="1">
      <alignment horizontal="center" wrapText="1"/>
    </xf>
    <xf numFmtId="3" fontId="7" fillId="0" borderId="8" xfId="0" applyNumberFormat="1" applyFont="1" applyFill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3" fontId="6" fillId="0" borderId="6" xfId="0" applyNumberFormat="1" applyFont="1" applyFill="1" applyBorder="1" applyAlignment="1">
      <alignment horizontal="center"/>
    </xf>
    <xf numFmtId="3" fontId="8" fillId="0" borderId="6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6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7" fillId="0" borderId="6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" fontId="8" fillId="0" borderId="8" xfId="0" applyNumberFormat="1" applyFont="1" applyBorder="1" applyAlignment="1">
      <alignment horizontal="center"/>
    </xf>
    <xf numFmtId="3" fontId="8" fillId="0" borderId="8" xfId="0" applyNumberFormat="1" applyFont="1" applyFill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0" xfId="0" applyNumberFormat="1" applyFont="1" applyFill="1" applyAlignment="1">
      <alignment horizontal="center"/>
    </xf>
    <xf numFmtId="1" fontId="8" fillId="0" borderId="8" xfId="0" applyNumberFormat="1" applyFont="1" applyFill="1" applyBorder="1" applyAlignment="1">
      <alignment horizontal="center"/>
    </xf>
    <xf numFmtId="3" fontId="4" fillId="0" borderId="8" xfId="0" applyNumberFormat="1" applyFont="1" applyBorder="1" applyAlignment="1" applyProtection="1">
      <alignment horizontal="center"/>
    </xf>
    <xf numFmtId="3" fontId="6" fillId="0" borderId="14" xfId="0" applyNumberFormat="1" applyFont="1" applyFill="1" applyBorder="1" applyAlignment="1">
      <alignment horizontal="center"/>
    </xf>
    <xf numFmtId="3" fontId="8" fillId="0" borderId="14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7" fillId="0" borderId="8" xfId="0" applyNumberFormat="1" applyFont="1" applyFill="1" applyBorder="1" applyAlignment="1">
      <alignment horizontal="center"/>
    </xf>
    <xf numFmtId="1" fontId="6" fillId="0" borderId="0" xfId="0" applyNumberFormat="1" applyFont="1" applyFill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" fontId="6" fillId="0" borderId="6" xfId="0" applyNumberFormat="1" applyFont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3" fontId="6" fillId="0" borderId="0" xfId="0" quotePrefix="1" applyNumberFormat="1" applyFont="1" applyFill="1" applyAlignment="1">
      <alignment horizontal="center"/>
    </xf>
    <xf numFmtId="3" fontId="8" fillId="0" borderId="7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wrapText="1"/>
    </xf>
    <xf numFmtId="3" fontId="4" fillId="0" borderId="8" xfId="0" quotePrefix="1" applyNumberFormat="1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center" wrapText="1"/>
    </xf>
    <xf numFmtId="1" fontId="6" fillId="0" borderId="6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3" fontId="6" fillId="0" borderId="0" xfId="0" quotePrefix="1" applyNumberFormat="1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 wrapText="1"/>
    </xf>
    <xf numFmtId="3" fontId="6" fillId="0" borderId="6" xfId="0" applyNumberFormat="1" applyFont="1" applyFill="1" applyBorder="1" applyAlignment="1">
      <alignment horizontal="center" wrapText="1"/>
    </xf>
    <xf numFmtId="3" fontId="6" fillId="0" borderId="7" xfId="0" applyNumberFormat="1" applyFont="1" applyFill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3" fontId="7" fillId="0" borderId="10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8" fillId="0" borderId="11" xfId="0" applyNumberFormat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center"/>
    </xf>
    <xf numFmtId="3" fontId="13" fillId="0" borderId="8" xfId="0" applyNumberFormat="1" applyFont="1" applyFill="1" applyBorder="1" applyAlignment="1" applyProtection="1">
      <alignment horizontal="center" wrapText="1"/>
      <protection locked="0"/>
    </xf>
    <xf numFmtId="3" fontId="4" fillId="0" borderId="6" xfId="0" applyNumberFormat="1" applyFont="1" applyBorder="1" applyAlignment="1">
      <alignment horizontal="center"/>
    </xf>
    <xf numFmtId="3" fontId="6" fillId="0" borderId="12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1" fontId="8" fillId="0" borderId="11" xfId="0" applyNumberFormat="1" applyFont="1" applyFill="1" applyBorder="1" applyAlignment="1">
      <alignment horizontal="center"/>
    </xf>
    <xf numFmtId="1" fontId="13" fillId="0" borderId="8" xfId="2" applyNumberFormat="1" applyFont="1" applyFill="1" applyBorder="1" applyAlignment="1">
      <alignment horizontal="center" wrapText="1"/>
    </xf>
    <xf numFmtId="3" fontId="13" fillId="0" borderId="6" xfId="0" applyNumberFormat="1" applyFont="1" applyFill="1" applyBorder="1" applyAlignment="1" applyProtection="1">
      <alignment horizontal="center" wrapText="1"/>
      <protection locked="0"/>
    </xf>
    <xf numFmtId="3" fontId="13" fillId="0" borderId="0" xfId="0" applyNumberFormat="1" applyFont="1" applyFill="1" applyBorder="1" applyAlignment="1" applyProtection="1">
      <alignment horizontal="center" wrapText="1"/>
      <protection locked="0"/>
    </xf>
    <xf numFmtId="1" fontId="4" fillId="0" borderId="0" xfId="0" applyNumberFormat="1" applyFont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3" fontId="4" fillId="0" borderId="0" xfId="0" quotePrefix="1" applyNumberFormat="1" applyFont="1" applyFill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4" fillId="0" borderId="14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" fontId="6" fillId="0" borderId="8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" fontId="6" fillId="0" borderId="12" xfId="0" applyNumberFormat="1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3" fontId="7" fillId="0" borderId="0" xfId="0" applyNumberFormat="1" applyFont="1" applyFill="1" applyAlignment="1">
      <alignment horizontal="center"/>
    </xf>
    <xf numFmtId="3" fontId="6" fillId="0" borderId="6" xfId="0" applyNumberFormat="1" applyFont="1" applyBorder="1" applyAlignment="1">
      <alignment horizontal="left"/>
    </xf>
    <xf numFmtId="1" fontId="4" fillId="0" borderId="0" xfId="0" quotePrefix="1" applyNumberFormat="1" applyFont="1" applyFill="1" applyAlignment="1">
      <alignment horizontal="center"/>
    </xf>
    <xf numFmtId="3" fontId="8" fillId="0" borderId="8" xfId="0" applyNumberFormat="1" applyFont="1" applyBorder="1" applyAlignment="1">
      <alignment horizontal="left"/>
    </xf>
    <xf numFmtId="3" fontId="6" fillId="0" borderId="11" xfId="0" applyNumberFormat="1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3" fontId="10" fillId="0" borderId="8" xfId="0" applyNumberFormat="1" applyFont="1" applyFill="1" applyBorder="1" applyAlignment="1">
      <alignment horizontal="center"/>
    </xf>
    <xf numFmtId="3" fontId="12" fillId="0" borderId="8" xfId="0" applyNumberFormat="1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6" fillId="0" borderId="0" xfId="0" quotePrefix="1" applyNumberFormat="1" applyFont="1" applyFill="1" applyAlignment="1">
      <alignment horizontal="center"/>
    </xf>
    <xf numFmtId="1" fontId="4" fillId="0" borderId="10" xfId="0" applyNumberFormat="1" applyFont="1" applyBorder="1" applyAlignment="1">
      <alignment horizontal="centerContinuous"/>
    </xf>
    <xf numFmtId="1" fontId="4" fillId="0" borderId="0" xfId="0" applyNumberFormat="1" applyFont="1" applyBorder="1" applyAlignment="1">
      <alignment horizontal="centerContinuous"/>
    </xf>
    <xf numFmtId="3" fontId="4" fillId="0" borderId="6" xfId="0" applyNumberFormat="1" applyFont="1" applyBorder="1" applyAlignment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7" fillId="0" borderId="5" xfId="0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7" fillId="0" borderId="0" xfId="0" applyFont="1" applyBorder="1" applyAlignment="1">
      <alignment horizontal="centerContinuous" wrapText="1"/>
    </xf>
    <xf numFmtId="0" fontId="4" fillId="0" borderId="5" xfId="0" applyFont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3" fontId="6" fillId="0" borderId="3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0" fillId="0" borderId="5" xfId="0" applyBorder="1"/>
    <xf numFmtId="0" fontId="4" fillId="0" borderId="0" xfId="0" applyFont="1"/>
    <xf numFmtId="0" fontId="7" fillId="0" borderId="0" xfId="0" applyFont="1"/>
    <xf numFmtId="0" fontId="4" fillId="0" borderId="5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1" xfId="0" applyFont="1" applyBorder="1" applyAlignment="1">
      <alignment wrapText="1"/>
    </xf>
    <xf numFmtId="3" fontId="6" fillId="0" borderId="0" xfId="0" applyNumberFormat="1" applyFont="1" applyBorder="1" applyAlignment="1">
      <alignment horizontal="centerContinuous"/>
    </xf>
    <xf numFmtId="1" fontId="6" fillId="0" borderId="0" xfId="0" applyNumberFormat="1" applyFont="1" applyAlignment="1">
      <alignment horizontal="left"/>
    </xf>
    <xf numFmtId="3" fontId="8" fillId="0" borderId="8" xfId="0" applyNumberFormat="1" applyFont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9" fontId="4" fillId="0" borderId="0" xfId="3" applyFont="1" applyFill="1" applyBorder="1" applyAlignment="1"/>
    <xf numFmtId="174" fontId="4" fillId="0" borderId="0" xfId="0" applyNumberFormat="1" applyFont="1" applyFill="1" applyBorder="1" applyAlignment="1"/>
    <xf numFmtId="1" fontId="4" fillId="0" borderId="14" xfId="0" applyNumberFormat="1" applyFont="1" applyFill="1" applyBorder="1" applyAlignment="1">
      <alignment horizontal="center"/>
    </xf>
    <xf numFmtId="3" fontId="8" fillId="0" borderId="12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wrapText="1"/>
    </xf>
    <xf numFmtId="3" fontId="4" fillId="0" borderId="7" xfId="0" applyNumberFormat="1" applyFont="1" applyBorder="1" applyAlignment="1">
      <alignment horizontal="center"/>
    </xf>
    <xf numFmtId="1" fontId="6" fillId="0" borderId="2" xfId="0" applyNumberFormat="1" applyFont="1" applyFill="1" applyBorder="1" applyAlignment="1">
      <alignment horizontal="centerContinuous" vertical="center"/>
    </xf>
    <xf numFmtId="0" fontId="6" fillId="0" borderId="0" xfId="0" applyFont="1" applyAlignment="1">
      <alignment wrapText="1"/>
    </xf>
    <xf numFmtId="0" fontId="6" fillId="0" borderId="16" xfId="0" applyFont="1" applyFill="1" applyBorder="1"/>
    <xf numFmtId="0" fontId="6" fillId="0" borderId="17" xfId="0" applyFont="1" applyFill="1" applyBorder="1" applyAlignment="1">
      <alignment horizontal="center"/>
    </xf>
    <xf numFmtId="0" fontId="6" fillId="0" borderId="0" xfId="0" applyFont="1" applyBorder="1"/>
    <xf numFmtId="0" fontId="6" fillId="0" borderId="18" xfId="0" applyFont="1" applyFill="1" applyBorder="1"/>
    <xf numFmtId="0" fontId="8" fillId="0" borderId="19" xfId="0" applyFont="1" applyFill="1" applyBorder="1" applyAlignment="1">
      <alignment horizontal="center"/>
    </xf>
    <xf numFmtId="0" fontId="6" fillId="0" borderId="20" xfId="0" applyFont="1" applyBorder="1"/>
    <xf numFmtId="0" fontId="6" fillId="0" borderId="21" xfId="0" applyFont="1" applyBorder="1"/>
    <xf numFmtId="0" fontId="6" fillId="0" borderId="11" xfId="0" applyFont="1" applyBorder="1"/>
    <xf numFmtId="0" fontId="6" fillId="0" borderId="22" xfId="0" applyFont="1" applyBorder="1"/>
    <xf numFmtId="3" fontId="8" fillId="0" borderId="17" xfId="0" applyNumberFormat="1" applyFont="1" applyFill="1" applyBorder="1" applyAlignment="1">
      <alignment horizontal="center"/>
    </xf>
    <xf numFmtId="3" fontId="8" fillId="0" borderId="21" xfId="0" applyNumberFormat="1" applyFont="1" applyFill="1" applyBorder="1" applyAlignment="1">
      <alignment horizontal="center"/>
    </xf>
    <xf numFmtId="3" fontId="6" fillId="0" borderId="17" xfId="0" applyNumberFormat="1" applyFont="1" applyFill="1" applyBorder="1" applyAlignment="1">
      <alignment horizontal="center"/>
    </xf>
    <xf numFmtId="3" fontId="6" fillId="0" borderId="21" xfId="0" applyNumberFormat="1" applyFont="1" applyFill="1" applyBorder="1" applyAlignment="1">
      <alignment horizontal="center"/>
    </xf>
    <xf numFmtId="0" fontId="6" fillId="0" borderId="17" xfId="0" applyFont="1" applyBorder="1"/>
    <xf numFmtId="0" fontId="6" fillId="0" borderId="23" xfId="0" applyFont="1" applyFill="1" applyBorder="1"/>
    <xf numFmtId="0" fontId="8" fillId="0" borderId="24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3" fontId="6" fillId="0" borderId="21" xfId="0" applyNumberFormat="1" applyFont="1" applyBorder="1" applyAlignment="1">
      <alignment horizontal="center"/>
    </xf>
    <xf numFmtId="0" fontId="6" fillId="0" borderId="16" xfId="0" applyFont="1" applyBorder="1"/>
    <xf numFmtId="0" fontId="6" fillId="0" borderId="0" xfId="0" applyFont="1" applyAlignment="1">
      <alignment horizontal="centerContinuous"/>
    </xf>
    <xf numFmtId="3" fontId="6" fillId="0" borderId="3" xfId="0" applyNumberFormat="1" applyFont="1" applyFill="1" applyBorder="1" applyAlignment="1">
      <alignment horizontal="centerContinuous"/>
    </xf>
    <xf numFmtId="3" fontId="6" fillId="0" borderId="4" xfId="0" quotePrefix="1" applyNumberFormat="1" applyFont="1" applyFill="1" applyBorder="1" applyAlignment="1">
      <alignment horizontal="center" vertical="center" wrapText="1"/>
    </xf>
    <xf numFmtId="3" fontId="6" fillId="0" borderId="5" xfId="0" quotePrefix="1" applyNumberFormat="1" applyFont="1" applyFill="1" applyBorder="1" applyAlignment="1">
      <alignment horizontal="center" vertical="center" wrapText="1"/>
    </xf>
    <xf numFmtId="3" fontId="6" fillId="0" borderId="26" xfId="0" applyNumberFormat="1" applyFont="1" applyFill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3" fontId="6" fillId="0" borderId="27" xfId="0" applyNumberFormat="1" applyFont="1" applyFill="1" applyBorder="1" applyAlignment="1">
      <alignment horizontal="center"/>
    </xf>
    <xf numFmtId="3" fontId="6" fillId="0" borderId="28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1" fontId="6" fillId="0" borderId="27" xfId="0" applyNumberFormat="1" applyFont="1" applyBorder="1" applyAlignment="1">
      <alignment horizontal="center"/>
    </xf>
    <xf numFmtId="1" fontId="6" fillId="0" borderId="28" xfId="0" applyNumberFormat="1" applyFont="1" applyBorder="1" applyAlignment="1">
      <alignment horizontal="center"/>
    </xf>
    <xf numFmtId="3" fontId="6" fillId="0" borderId="29" xfId="0" applyNumberFormat="1" applyFont="1" applyBorder="1" applyAlignment="1">
      <alignment horizontal="center"/>
    </xf>
    <xf numFmtId="0" fontId="6" fillId="0" borderId="19" xfId="0" applyFont="1" applyBorder="1" applyAlignment="1">
      <alignment wrapText="1"/>
    </xf>
    <xf numFmtId="0" fontId="6" fillId="0" borderId="21" xfId="0" applyFont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1" fontId="7" fillId="0" borderId="11" xfId="0" applyNumberFormat="1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3" fontId="7" fillId="0" borderId="11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3" fontId="4" fillId="0" borderId="12" xfId="0" applyNumberFormat="1" applyFont="1" applyFill="1" applyBorder="1" applyAlignment="1">
      <alignment horizontal="center"/>
    </xf>
    <xf numFmtId="3" fontId="7" fillId="0" borderId="8" xfId="0" applyNumberFormat="1" applyFont="1" applyBorder="1" applyAlignment="1">
      <alignment horizontal="left"/>
    </xf>
    <xf numFmtId="3" fontId="4" fillId="0" borderId="8" xfId="0" applyNumberFormat="1" applyFont="1" applyBorder="1" applyAlignment="1">
      <alignment horizontal="left"/>
    </xf>
    <xf numFmtId="3" fontId="4" fillId="0" borderId="8" xfId="0" applyNumberFormat="1" applyFont="1" applyFill="1" applyBorder="1" applyAlignment="1">
      <alignment horizontal="left"/>
    </xf>
    <xf numFmtId="3" fontId="7" fillId="0" borderId="8" xfId="0" applyNumberFormat="1" applyFont="1" applyFill="1" applyBorder="1" applyAlignment="1">
      <alignment horizontal="left"/>
    </xf>
    <xf numFmtId="3" fontId="7" fillId="0" borderId="10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3" fontId="4" fillId="0" borderId="2" xfId="0" applyNumberFormat="1" applyFont="1" applyFill="1" applyBorder="1" applyAlignment="1"/>
    <xf numFmtId="3" fontId="7" fillId="0" borderId="10" xfId="0" applyNumberFormat="1" applyFont="1" applyFill="1" applyBorder="1" applyAlignment="1"/>
    <xf numFmtId="3" fontId="4" fillId="0" borderId="13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wrapText="1"/>
    </xf>
    <xf numFmtId="3" fontId="4" fillId="0" borderId="10" xfId="0" applyNumberFormat="1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horizontal="center"/>
    </xf>
    <xf numFmtId="0" fontId="15" fillId="0" borderId="0" xfId="0" applyFont="1" applyFill="1"/>
    <xf numFmtId="0" fontId="15" fillId="0" borderId="11" xfId="0" applyFont="1" applyFill="1" applyBorder="1"/>
    <xf numFmtId="0" fontId="15" fillId="0" borderId="8" xfId="0" applyFont="1" applyFill="1" applyBorder="1" applyAlignment="1">
      <alignment horizontal="center"/>
    </xf>
    <xf numFmtId="0" fontId="15" fillId="0" borderId="6" xfId="0" applyFont="1" applyFill="1" applyBorder="1"/>
    <xf numFmtId="1" fontId="4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/>
    <xf numFmtId="0" fontId="5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Continuous"/>
    </xf>
    <xf numFmtId="3" fontId="6" fillId="0" borderId="11" xfId="0" applyNumberFormat="1" applyFont="1" applyFill="1" applyBorder="1" applyAlignment="1" applyProtection="1">
      <alignment horizontal="center"/>
    </xf>
    <xf numFmtId="1" fontId="6" fillId="0" borderId="4" xfId="0" applyNumberFormat="1" applyFont="1" applyBorder="1" applyAlignment="1">
      <alignment horizontal="centerContinuous" vertical="center"/>
    </xf>
    <xf numFmtId="186" fontId="8" fillId="0" borderId="0" xfId="0" applyNumberFormat="1" applyFont="1" applyFill="1" applyBorder="1" applyAlignment="1">
      <alignment horizontal="center"/>
    </xf>
    <xf numFmtId="3" fontId="6" fillId="0" borderId="4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horizontal="left"/>
    </xf>
    <xf numFmtId="3" fontId="4" fillId="0" borderId="9" xfId="0" applyNumberFormat="1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3" fontId="4" fillId="0" borderId="11" xfId="0" applyNumberFormat="1" applyFont="1" applyFill="1" applyBorder="1" applyAlignment="1">
      <alignment horizontal="left"/>
    </xf>
    <xf numFmtId="3" fontId="7" fillId="0" borderId="11" xfId="0" applyNumberFormat="1" applyFont="1" applyFill="1" applyBorder="1" applyAlignment="1">
      <alignment horizontal="left"/>
    </xf>
    <xf numFmtId="3" fontId="4" fillId="0" borderId="6" xfId="0" applyNumberFormat="1" applyFont="1" applyFill="1" applyBorder="1" applyAlignment="1">
      <alignment horizontal="left"/>
    </xf>
    <xf numFmtId="3" fontId="4" fillId="0" borderId="0" xfId="0" applyNumberFormat="1" applyFont="1" applyFill="1" applyAlignment="1">
      <alignment horizontal="left"/>
    </xf>
    <xf numFmtId="3" fontId="7" fillId="0" borderId="0" xfId="0" applyNumberFormat="1" applyFont="1" applyFill="1" applyBorder="1" applyAlignment="1">
      <alignment horizontal="left"/>
    </xf>
    <xf numFmtId="3" fontId="4" fillId="0" borderId="12" xfId="0" applyNumberFormat="1" applyFont="1" applyFill="1" applyBorder="1" applyAlignment="1">
      <alignment horizontal="left"/>
    </xf>
    <xf numFmtId="3" fontId="7" fillId="0" borderId="12" xfId="0" applyNumberFormat="1" applyFont="1" applyFill="1" applyBorder="1" applyAlignment="1">
      <alignment horizontal="left"/>
    </xf>
    <xf numFmtId="3" fontId="4" fillId="0" borderId="14" xfId="0" applyNumberFormat="1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3" fontId="4" fillId="0" borderId="11" xfId="0" applyNumberFormat="1" applyFont="1" applyBorder="1" applyAlignment="1">
      <alignment horizontal="left"/>
    </xf>
    <xf numFmtId="0" fontId="6" fillId="0" borderId="0" xfId="0" applyFont="1" applyFill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3" fontId="4" fillId="0" borderId="8" xfId="0" applyNumberFormat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3" fontId="4" fillId="0" borderId="8" xfId="0" applyNumberFormat="1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left" vertical="center"/>
    </xf>
    <xf numFmtId="3" fontId="7" fillId="0" borderId="8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0" fontId="7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/>
    <xf numFmtId="0" fontId="4" fillId="0" borderId="6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/>
    <xf numFmtId="0" fontId="7" fillId="0" borderId="0" xfId="0" applyFont="1" applyFill="1" applyBorder="1" applyAlignment="1"/>
    <xf numFmtId="0" fontId="7" fillId="0" borderId="8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11" xfId="0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2" xfId="0" applyFont="1" applyFill="1" applyBorder="1"/>
    <xf numFmtId="0" fontId="4" fillId="0" borderId="6" xfId="0" applyFont="1" applyFill="1" applyBorder="1"/>
    <xf numFmtId="0" fontId="7" fillId="0" borderId="0" xfId="0" applyFont="1" applyFill="1" applyBorder="1" applyAlignment="1">
      <alignment horizontal="left"/>
    </xf>
    <xf numFmtId="0" fontId="4" fillId="0" borderId="0" xfId="0" applyFont="1" applyFill="1" applyAlignment="1">
      <alignment vertical="center" wrapText="1"/>
    </xf>
    <xf numFmtId="0" fontId="4" fillId="0" borderId="8" xfId="0" applyFont="1" applyFill="1" applyBorder="1"/>
    <xf numFmtId="0" fontId="7" fillId="0" borderId="10" xfId="0" applyFont="1" applyFill="1" applyBorder="1" applyAlignment="1"/>
    <xf numFmtId="0" fontId="7" fillId="0" borderId="11" xfId="0" applyFont="1" applyFill="1" applyBorder="1" applyAlignment="1"/>
    <xf numFmtId="0" fontId="4" fillId="0" borderId="8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Continuous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/>
    <xf numFmtId="0" fontId="14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/>
    <xf numFmtId="0" fontId="7" fillId="0" borderId="8" xfId="0" applyFont="1" applyFill="1" applyBorder="1"/>
    <xf numFmtId="0" fontId="4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centerContinuous"/>
    </xf>
    <xf numFmtId="0" fontId="0" fillId="0" borderId="0" xfId="0" applyBorder="1"/>
    <xf numFmtId="0" fontId="7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/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7" fillId="0" borderId="0" xfId="0" applyFont="1" applyBorder="1" applyAlignment="1">
      <alignment horizontal="centerContinuous"/>
    </xf>
    <xf numFmtId="0" fontId="14" fillId="0" borderId="7" xfId="0" applyFont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8" fillId="0" borderId="19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6" fillId="0" borderId="30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" fontId="6" fillId="0" borderId="6" xfId="0" applyNumberFormat="1" applyFont="1" applyBorder="1" applyAlignment="1">
      <alignment horizontal="left"/>
    </xf>
    <xf numFmtId="1" fontId="6" fillId="0" borderId="6" xfId="0" applyNumberFormat="1" applyFont="1" applyFill="1" applyBorder="1" applyAlignment="1">
      <alignment horizontal="left"/>
    </xf>
    <xf numFmtId="3" fontId="6" fillId="0" borderId="8" xfId="0" applyNumberFormat="1" applyFont="1" applyBorder="1" applyAlignment="1">
      <alignment horizontal="left"/>
    </xf>
    <xf numFmtId="1" fontId="6" fillId="0" borderId="8" xfId="0" applyNumberFormat="1" applyFont="1" applyFill="1" applyBorder="1" applyAlignment="1">
      <alignment horizontal="left"/>
    </xf>
    <xf numFmtId="3" fontId="11" fillId="0" borderId="0" xfId="0" applyNumberFormat="1" applyFont="1" applyFill="1" applyBorder="1" applyAlignment="1"/>
    <xf numFmtId="3" fontId="6" fillId="0" borderId="13" xfId="0" applyNumberFormat="1" applyFont="1" applyFill="1" applyBorder="1" applyAlignment="1">
      <alignment horizontal="left"/>
    </xf>
    <xf numFmtId="3" fontId="8" fillId="0" borderId="6" xfId="0" applyNumberFormat="1" applyFont="1" applyFill="1" applyBorder="1" applyAlignment="1">
      <alignment horizontal="left"/>
    </xf>
    <xf numFmtId="3" fontId="6" fillId="0" borderId="14" xfId="0" applyNumberFormat="1" applyFont="1" applyFill="1" applyBorder="1" applyAlignment="1"/>
    <xf numFmtId="3" fontId="8" fillId="0" borderId="14" xfId="0" applyNumberFormat="1" applyFont="1" applyFill="1" applyBorder="1" applyAlignment="1"/>
    <xf numFmtId="3" fontId="6" fillId="0" borderId="14" xfId="0" applyNumberFormat="1" applyFont="1" applyBorder="1" applyAlignment="1"/>
    <xf numFmtId="0" fontId="4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/>
    </xf>
    <xf numFmtId="0" fontId="7" fillId="0" borderId="8" xfId="0" applyFont="1" applyFill="1" applyBorder="1" applyAlignment="1">
      <alignment horizontal="left"/>
    </xf>
    <xf numFmtId="3" fontId="6" fillId="0" borderId="14" xfId="0" applyNumberFormat="1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1" fontId="8" fillId="0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Continuous"/>
    </xf>
    <xf numFmtId="0" fontId="8" fillId="0" borderId="32" xfId="0" applyFont="1" applyBorder="1" applyAlignment="1">
      <alignment horizontal="centerContinuous"/>
    </xf>
    <xf numFmtId="0" fontId="8" fillId="0" borderId="33" xfId="0" applyFont="1" applyBorder="1" applyAlignment="1">
      <alignment horizontal="centerContinuous"/>
    </xf>
    <xf numFmtId="1" fontId="6" fillId="0" borderId="34" xfId="0" applyNumberFormat="1" applyFont="1" applyFill="1" applyBorder="1" applyAlignment="1">
      <alignment horizontal="center" vertical="center"/>
    </xf>
    <xf numFmtId="3" fontId="6" fillId="0" borderId="32" xfId="0" applyNumberFormat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1" fontId="17" fillId="0" borderId="4" xfId="0" applyNumberFormat="1" applyFont="1" applyFill="1" applyBorder="1" applyAlignment="1">
      <alignment horizontal="center" vertical="center" wrapText="1"/>
    </xf>
    <xf numFmtId="1" fontId="17" fillId="0" borderId="5" xfId="0" applyNumberFormat="1" applyFont="1" applyFill="1" applyBorder="1" applyAlignment="1">
      <alignment horizontal="center" vertical="center" wrapText="1"/>
    </xf>
    <xf numFmtId="1" fontId="17" fillId="0" borderId="4" xfId="0" applyNumberFormat="1" applyFont="1" applyFill="1" applyBorder="1" applyAlignment="1">
      <alignment horizontal="centerContinuous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left" vertical="center" wrapText="1"/>
    </xf>
    <xf numFmtId="1" fontId="17" fillId="0" borderId="6" xfId="0" applyNumberFormat="1" applyFont="1" applyFill="1" applyBorder="1" applyAlignment="1">
      <alignment vertical="center" wrapText="1"/>
    </xf>
    <xf numFmtId="0" fontId="6" fillId="0" borderId="35" xfId="0" applyFont="1" applyFill="1" applyBorder="1" applyAlignment="1">
      <alignment horizontal="centerContinuous" vertical="center"/>
    </xf>
    <xf numFmtId="0" fontId="6" fillId="0" borderId="36" xfId="0" applyFont="1" applyFill="1" applyBorder="1" applyAlignment="1">
      <alignment horizontal="centerContinuous" vertical="center"/>
    </xf>
    <xf numFmtId="0" fontId="7" fillId="0" borderId="35" xfId="0" applyFont="1" applyFill="1" applyBorder="1" applyAlignment="1">
      <alignment horizontal="centerContinuous" vertical="center"/>
    </xf>
    <xf numFmtId="0" fontId="6" fillId="0" borderId="33" xfId="0" applyFont="1" applyFill="1" applyBorder="1" applyAlignment="1">
      <alignment horizontal="centerContinuous" vertic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/>
    <xf numFmtId="0" fontId="6" fillId="0" borderId="39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3" fontId="8" fillId="0" borderId="39" xfId="0" applyNumberFormat="1" applyFont="1" applyFill="1" applyBorder="1" applyAlignment="1">
      <alignment horizontal="center"/>
    </xf>
    <xf numFmtId="0" fontId="6" fillId="0" borderId="17" xfId="0" applyFont="1" applyFill="1" applyBorder="1" applyAlignment="1">
      <alignment horizontal="left"/>
    </xf>
    <xf numFmtId="0" fontId="6" fillId="0" borderId="26" xfId="0" applyFont="1" applyFill="1" applyBorder="1" applyAlignment="1">
      <alignment horizontal="left"/>
    </xf>
    <xf numFmtId="3" fontId="8" fillId="0" borderId="27" xfId="0" applyNumberFormat="1" applyFont="1" applyFill="1" applyBorder="1" applyAlignment="1">
      <alignment horizontal="center"/>
    </xf>
    <xf numFmtId="3" fontId="8" fillId="0" borderId="28" xfId="0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vertical="center"/>
    </xf>
    <xf numFmtId="0" fontId="7" fillId="0" borderId="33" xfId="0" applyFont="1" applyFill="1" applyBorder="1" applyAlignment="1">
      <alignment horizontal="centerContinuous" vertical="center"/>
    </xf>
    <xf numFmtId="0" fontId="6" fillId="0" borderId="17" xfId="0" applyFont="1" applyFill="1" applyBorder="1"/>
    <xf numFmtId="0" fontId="6" fillId="0" borderId="17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3" fontId="6" fillId="0" borderId="27" xfId="0" applyNumberFormat="1" applyFont="1" applyFill="1" applyBorder="1" applyAlignment="1" applyProtection="1">
      <alignment horizontal="center"/>
    </xf>
    <xf numFmtId="3" fontId="8" fillId="0" borderId="29" xfId="0" applyNumberFormat="1" applyFont="1" applyFill="1" applyBorder="1" applyAlignment="1">
      <alignment horizontal="center"/>
    </xf>
    <xf numFmtId="3" fontId="8" fillId="0" borderId="40" xfId="0" applyNumberFormat="1" applyFont="1" applyFill="1" applyBorder="1" applyAlignment="1">
      <alignment horizontal="center"/>
    </xf>
    <xf numFmtId="0" fontId="6" fillId="0" borderId="32" xfId="0" applyFont="1" applyFill="1" applyBorder="1" applyAlignment="1">
      <alignment horizontal="centerContinuous" vertical="center"/>
    </xf>
    <xf numFmtId="0" fontId="6" fillId="0" borderId="41" xfId="0" applyFont="1" applyFill="1" applyBorder="1" applyAlignment="1">
      <alignment horizontal="centerContinuous" vertical="center"/>
    </xf>
    <xf numFmtId="0" fontId="6" fillId="0" borderId="21" xfId="0" applyFont="1" applyFill="1" applyBorder="1" applyAlignment="1">
      <alignment horizontal="center"/>
    </xf>
    <xf numFmtId="3" fontId="8" fillId="0" borderId="42" xfId="0" applyNumberFormat="1" applyFont="1" applyFill="1" applyBorder="1" applyAlignment="1">
      <alignment horizontal="center"/>
    </xf>
    <xf numFmtId="1" fontId="6" fillId="0" borderId="16" xfId="0" applyNumberFormat="1" applyFont="1" applyFill="1" applyBorder="1" applyAlignment="1">
      <alignment vertical="center"/>
    </xf>
    <xf numFmtId="1" fontId="6" fillId="0" borderId="32" xfId="0" applyNumberFormat="1" applyFont="1" applyFill="1" applyBorder="1" applyAlignment="1">
      <alignment horizontal="centerContinuous" vertical="center"/>
    </xf>
    <xf numFmtId="1" fontId="6" fillId="0" borderId="35" xfId="0" applyNumberFormat="1" applyFont="1" applyFill="1" applyBorder="1" applyAlignment="1">
      <alignment horizontal="centerContinuous" vertical="center"/>
    </xf>
    <xf numFmtId="1" fontId="6" fillId="0" borderId="32" xfId="0" applyNumberFormat="1" applyFont="1" applyBorder="1" applyAlignment="1">
      <alignment horizontal="centerContinuous"/>
    </xf>
    <xf numFmtId="1" fontId="6" fillId="0" borderId="36" xfId="0" applyNumberFormat="1" applyFont="1" applyFill="1" applyBorder="1" applyAlignment="1">
      <alignment horizontal="centerContinuous"/>
    </xf>
    <xf numFmtId="1" fontId="6" fillId="0" borderId="43" xfId="0" applyNumberFormat="1" applyFont="1" applyFill="1" applyBorder="1" applyAlignment="1">
      <alignment horizontal="centerContinuous"/>
    </xf>
    <xf numFmtId="1" fontId="6" fillId="0" borderId="33" xfId="0" applyNumberFormat="1" applyFont="1" applyFill="1" applyBorder="1" applyAlignment="1">
      <alignment horizontal="centerContinuous" vertical="center"/>
    </xf>
    <xf numFmtId="1" fontId="6" fillId="0" borderId="34" xfId="0" applyNumberFormat="1" applyFont="1" applyFill="1" applyBorder="1" applyAlignment="1">
      <alignment horizontal="center" vertical="center" wrapText="1"/>
    </xf>
    <xf numFmtId="1" fontId="17" fillId="0" borderId="44" xfId="0" applyNumberFormat="1" applyFont="1" applyFill="1" applyBorder="1" applyAlignment="1">
      <alignment vertical="center" wrapText="1"/>
    </xf>
    <xf numFmtId="1" fontId="6" fillId="0" borderId="38" xfId="0" applyNumberFormat="1" applyFont="1" applyFill="1" applyBorder="1" applyAlignment="1">
      <alignment horizontal="center" vertical="center"/>
    </xf>
    <xf numFmtId="0" fontId="6" fillId="0" borderId="45" xfId="0" applyFont="1" applyFill="1" applyBorder="1"/>
    <xf numFmtId="1" fontId="8" fillId="0" borderId="21" xfId="0" applyNumberFormat="1" applyFont="1" applyFill="1" applyBorder="1" applyAlignment="1">
      <alignment horizontal="center"/>
    </xf>
    <xf numFmtId="3" fontId="6" fillId="0" borderId="39" xfId="0" applyNumberFormat="1" applyFont="1" applyFill="1" applyBorder="1" applyAlignment="1">
      <alignment horizontal="center"/>
    </xf>
    <xf numFmtId="1" fontId="6" fillId="0" borderId="32" xfId="0" applyNumberFormat="1" applyFont="1" applyBorder="1" applyAlignment="1">
      <alignment horizontal="centerContinuous" vertical="center"/>
    </xf>
    <xf numFmtId="1" fontId="6" fillId="0" borderId="36" xfId="0" applyNumberFormat="1" applyFont="1" applyFill="1" applyBorder="1" applyAlignment="1">
      <alignment horizontal="centerContinuous" vertical="center"/>
    </xf>
    <xf numFmtId="1" fontId="6" fillId="0" borderId="43" xfId="0" applyNumberFormat="1" applyFont="1" applyFill="1" applyBorder="1" applyAlignment="1">
      <alignment horizontal="centerContinuous" vertical="center"/>
    </xf>
    <xf numFmtId="1" fontId="6" fillId="0" borderId="38" xfId="0" applyNumberFormat="1" applyFont="1" applyFill="1" applyBorder="1" applyAlignment="1">
      <alignment vertical="center"/>
    </xf>
    <xf numFmtId="1" fontId="6" fillId="0" borderId="17" xfId="0" applyNumberFormat="1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6" fillId="0" borderId="34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/>
    </xf>
    <xf numFmtId="3" fontId="7" fillId="0" borderId="21" xfId="0" applyNumberFormat="1" applyFont="1" applyFill="1" applyBorder="1" applyAlignment="1">
      <alignment horizontal="center"/>
    </xf>
    <xf numFmtId="3" fontId="7" fillId="0" borderId="27" xfId="0" applyNumberFormat="1" applyFont="1" applyFill="1" applyBorder="1" applyAlignment="1">
      <alignment horizontal="center"/>
    </xf>
    <xf numFmtId="3" fontId="7" fillId="0" borderId="28" xfId="0" applyNumberFormat="1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 vertical="center"/>
    </xf>
    <xf numFmtId="3" fontId="6" fillId="0" borderId="27" xfId="0" applyNumberFormat="1" applyFont="1" applyFill="1" applyBorder="1"/>
    <xf numFmtId="0" fontId="6" fillId="0" borderId="32" xfId="0" applyFont="1" applyBorder="1" applyAlignment="1">
      <alignment horizontal="centerContinuous" vertical="center"/>
    </xf>
    <xf numFmtId="1" fontId="6" fillId="0" borderId="20" xfId="0" applyNumberFormat="1" applyFont="1" applyFill="1" applyBorder="1" applyAlignment="1">
      <alignment horizontal="centerContinuous" vertical="center"/>
    </xf>
    <xf numFmtId="1" fontId="6" fillId="0" borderId="43" xfId="0" applyNumberFormat="1" applyFont="1" applyFill="1" applyBorder="1" applyAlignment="1">
      <alignment horizontal="left" vertical="center"/>
    </xf>
    <xf numFmtId="3" fontId="6" fillId="0" borderId="33" xfId="0" applyNumberFormat="1" applyFont="1" applyFill="1" applyBorder="1" applyAlignment="1">
      <alignment horizontal="centerContinuous" vertical="center"/>
    </xf>
    <xf numFmtId="1" fontId="6" fillId="0" borderId="37" xfId="0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3" fontId="7" fillId="0" borderId="0" xfId="0" applyNumberFormat="1" applyFont="1" applyFill="1" applyAlignment="1">
      <alignment horizontal="left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35" xfId="0" applyNumberFormat="1" applyFont="1" applyFill="1" applyBorder="1" applyAlignment="1">
      <alignment horizontal="centerContinuous" vertical="center"/>
    </xf>
    <xf numFmtId="3" fontId="6" fillId="0" borderId="36" xfId="0" applyNumberFormat="1" applyFont="1" applyFill="1" applyBorder="1" applyAlignment="1">
      <alignment horizontal="centerContinuous" vertical="center"/>
    </xf>
    <xf numFmtId="3" fontId="6" fillId="0" borderId="34" xfId="0" applyNumberFormat="1" applyFont="1" applyFill="1" applyBorder="1" applyAlignment="1">
      <alignment horizontal="center" vertical="center"/>
    </xf>
    <xf numFmtId="3" fontId="6" fillId="0" borderId="46" xfId="0" applyNumberFormat="1" applyFont="1" applyFill="1" applyBorder="1" applyAlignment="1">
      <alignment horizontal="center"/>
    </xf>
    <xf numFmtId="3" fontId="6" fillId="0" borderId="39" xfId="0" applyNumberFormat="1" applyFont="1" applyFill="1" applyBorder="1"/>
    <xf numFmtId="3" fontId="6" fillId="0" borderId="17" xfId="0" applyNumberFormat="1" applyFont="1" applyFill="1" applyBorder="1" applyAlignment="1">
      <alignment horizontal="left"/>
    </xf>
    <xf numFmtId="3" fontId="6" fillId="0" borderId="26" xfId="0" applyNumberFormat="1" applyFont="1" applyFill="1" applyBorder="1" applyAlignment="1">
      <alignment horizontal="left"/>
    </xf>
    <xf numFmtId="3" fontId="6" fillId="0" borderId="29" xfId="0" applyNumberFormat="1" applyFont="1" applyFill="1" applyBorder="1" applyAlignment="1">
      <alignment horizontal="center"/>
    </xf>
    <xf numFmtId="3" fontId="6" fillId="0" borderId="16" xfId="0" applyNumberFormat="1" applyFont="1" applyFill="1" applyBorder="1" applyAlignment="1">
      <alignment vertical="center"/>
    </xf>
    <xf numFmtId="3" fontId="7" fillId="0" borderId="35" xfId="0" applyNumberFormat="1" applyFont="1" applyFill="1" applyBorder="1" applyAlignment="1">
      <alignment horizontal="centerContinuous" vertical="center"/>
    </xf>
    <xf numFmtId="3" fontId="4" fillId="0" borderId="34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/>
    <xf numFmtId="1" fontId="4" fillId="0" borderId="35" xfId="0" applyNumberFormat="1" applyFont="1" applyFill="1" applyBorder="1" applyAlignment="1">
      <alignment horizontal="centerContinuous" vertical="center"/>
    </xf>
    <xf numFmtId="1" fontId="4" fillId="0" borderId="36" xfId="0" applyNumberFormat="1" applyFont="1" applyFill="1" applyBorder="1" applyAlignment="1">
      <alignment horizontal="centerContinuous" vertical="center"/>
    </xf>
    <xf numFmtId="1" fontId="4" fillId="0" borderId="35" xfId="0" applyNumberFormat="1" applyFont="1" applyFill="1" applyBorder="1" applyAlignment="1">
      <alignment horizontal="centerContinuous"/>
    </xf>
    <xf numFmtId="1" fontId="4" fillId="0" borderId="32" xfId="0" applyNumberFormat="1" applyFont="1" applyFill="1" applyBorder="1" applyAlignment="1">
      <alignment horizontal="centerContinuous"/>
    </xf>
    <xf numFmtId="1" fontId="4" fillId="0" borderId="32" xfId="0" applyNumberFormat="1" applyFont="1" applyBorder="1" applyAlignment="1">
      <alignment horizontal="centerContinuous"/>
    </xf>
    <xf numFmtId="1" fontId="4" fillId="0" borderId="36" xfId="0" applyNumberFormat="1" applyFont="1" applyFill="1" applyBorder="1" applyAlignment="1">
      <alignment horizontal="centerContinuous"/>
    </xf>
    <xf numFmtId="1" fontId="4" fillId="0" borderId="43" xfId="0" applyNumberFormat="1" applyFont="1" applyFill="1" applyBorder="1" applyAlignment="1">
      <alignment horizontal="centerContinuous"/>
    </xf>
    <xf numFmtId="1" fontId="4" fillId="0" borderId="32" xfId="0" applyNumberFormat="1" applyFont="1" applyFill="1" applyBorder="1" applyAlignment="1">
      <alignment horizontal="centerContinuous" vertical="center"/>
    </xf>
    <xf numFmtId="1" fontId="4" fillId="0" borderId="33" xfId="0" applyNumberFormat="1" applyFont="1" applyFill="1" applyBorder="1" applyAlignment="1">
      <alignment horizontal="centerContinuous" vertical="center"/>
    </xf>
    <xf numFmtId="3" fontId="6" fillId="0" borderId="17" xfId="0" applyNumberFormat="1" applyFont="1" applyBorder="1" applyAlignment="1">
      <alignment horizontal="center" vertical="center"/>
    </xf>
    <xf numFmtId="1" fontId="4" fillId="0" borderId="44" xfId="0" applyNumberFormat="1" applyFont="1" applyFill="1" applyBorder="1" applyAlignment="1">
      <alignment vertical="center"/>
    </xf>
    <xf numFmtId="3" fontId="6" fillId="0" borderId="38" xfId="0" applyNumberFormat="1" applyFont="1" applyFill="1" applyBorder="1" applyAlignment="1">
      <alignment horizontal="center"/>
    </xf>
    <xf numFmtId="3" fontId="6" fillId="0" borderId="45" xfId="0" applyNumberFormat="1" applyFont="1" applyFill="1" applyBorder="1" applyAlignment="1"/>
    <xf numFmtId="3" fontId="8" fillId="0" borderId="21" xfId="0" applyNumberFormat="1" applyFont="1" applyFill="1" applyBorder="1"/>
    <xf numFmtId="3" fontId="6" fillId="0" borderId="19" xfId="0" applyNumberFormat="1" applyFont="1" applyFill="1" applyBorder="1" applyAlignment="1">
      <alignment horizontal="center"/>
    </xf>
    <xf numFmtId="3" fontId="6" fillId="0" borderId="21" xfId="0" applyNumberFormat="1" applyFont="1" applyFill="1" applyBorder="1" applyAlignment="1"/>
    <xf numFmtId="3" fontId="6" fillId="0" borderId="40" xfId="0" applyNumberFormat="1" applyFont="1" applyFill="1" applyBorder="1"/>
    <xf numFmtId="3" fontId="6" fillId="0" borderId="38" xfId="0" applyNumberFormat="1" applyFont="1" applyFill="1" applyBorder="1"/>
    <xf numFmtId="3" fontId="6" fillId="0" borderId="29" xfId="0" applyNumberFormat="1" applyFont="1" applyFill="1" applyBorder="1"/>
    <xf numFmtId="3" fontId="6" fillId="0" borderId="40" xfId="0" applyNumberFormat="1" applyFont="1" applyFill="1" applyBorder="1" applyAlignment="1">
      <alignment horizontal="center"/>
    </xf>
    <xf numFmtId="0" fontId="7" fillId="0" borderId="0" xfId="0" applyFont="1" applyFill="1" applyAlignment="1"/>
    <xf numFmtId="3" fontId="7" fillId="0" borderId="0" xfId="0" quotePrefix="1" applyNumberFormat="1" applyFont="1" applyFill="1" applyAlignment="1">
      <alignment horizontal="centerContinuous"/>
    </xf>
    <xf numFmtId="1" fontId="6" fillId="0" borderId="44" xfId="0" applyNumberFormat="1" applyFont="1" applyFill="1" applyBorder="1" applyAlignment="1">
      <alignment vertical="center" wrapText="1"/>
    </xf>
    <xf numFmtId="1" fontId="8" fillId="0" borderId="39" xfId="0" applyNumberFormat="1" applyFont="1" applyFill="1" applyBorder="1" applyAlignment="1">
      <alignment horizontal="center"/>
    </xf>
    <xf numFmtId="3" fontId="6" fillId="0" borderId="32" xfId="0" applyNumberFormat="1" applyFont="1" applyFill="1" applyBorder="1" applyAlignment="1">
      <alignment horizontal="centerContinuous" vertical="center"/>
    </xf>
    <xf numFmtId="3" fontId="6" fillId="0" borderId="35" xfId="0" applyNumberFormat="1" applyFont="1" applyFill="1" applyBorder="1" applyAlignment="1">
      <alignment horizontal="centerContinuous"/>
    </xf>
    <xf numFmtId="3" fontId="6" fillId="0" borderId="47" xfId="0" applyNumberFormat="1" applyFont="1" applyFill="1" applyBorder="1" applyAlignment="1">
      <alignment horizontal="centerContinuous"/>
    </xf>
    <xf numFmtId="3" fontId="6" fillId="0" borderId="44" xfId="0" applyNumberFormat="1" applyFont="1" applyFill="1" applyBorder="1" applyAlignment="1">
      <alignment vertical="center"/>
    </xf>
    <xf numFmtId="3" fontId="6" fillId="0" borderId="38" xfId="0" applyNumberFormat="1" applyFont="1" applyFill="1" applyBorder="1" applyAlignment="1">
      <alignment horizontal="center" vertical="center"/>
    </xf>
    <xf numFmtId="3" fontId="6" fillId="0" borderId="39" xfId="0" applyNumberFormat="1" applyFont="1" applyFill="1" applyBorder="1" applyAlignment="1"/>
    <xf numFmtId="3" fontId="6" fillId="0" borderId="17" xfId="0" applyNumberFormat="1" applyFont="1" applyBorder="1" applyAlignment="1">
      <alignment horizontal="left"/>
    </xf>
    <xf numFmtId="3" fontId="6" fillId="0" borderId="26" xfId="0" applyNumberFormat="1" applyFont="1" applyBorder="1" applyAlignment="1">
      <alignment horizontal="left"/>
    </xf>
    <xf numFmtId="3" fontId="6" fillId="0" borderId="17" xfId="0" applyNumberFormat="1" applyFont="1" applyFill="1" applyBorder="1" applyAlignment="1">
      <alignment vertical="center"/>
    </xf>
    <xf numFmtId="3" fontId="6" fillId="0" borderId="39" xfId="0" applyNumberFormat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vertical="center" wrapText="1"/>
    </xf>
    <xf numFmtId="3" fontId="8" fillId="0" borderId="17" xfId="0" applyNumberFormat="1" applyFont="1" applyFill="1" applyBorder="1"/>
    <xf numFmtId="9" fontId="7" fillId="0" borderId="0" xfId="3" applyFont="1" applyFill="1" applyAlignment="1">
      <alignment horizontal="centerContinuous"/>
    </xf>
    <xf numFmtId="1" fontId="6" fillId="0" borderId="35" xfId="0" applyNumberFormat="1" applyFont="1" applyFill="1" applyBorder="1" applyAlignment="1">
      <alignment horizontal="centerContinuous"/>
    </xf>
    <xf numFmtId="1" fontId="6" fillId="0" borderId="47" xfId="0" applyNumberFormat="1" applyFont="1" applyFill="1" applyBorder="1" applyAlignment="1">
      <alignment horizontal="centerContinuous"/>
    </xf>
    <xf numFmtId="1" fontId="6" fillId="0" borderId="44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Continuous"/>
    </xf>
    <xf numFmtId="1" fontId="6" fillId="0" borderId="35" xfId="0" applyNumberFormat="1" applyFont="1" applyFill="1" applyBorder="1" applyAlignment="1">
      <alignment vertical="center"/>
    </xf>
    <xf numFmtId="3" fontId="6" fillId="0" borderId="34" xfId="0" applyNumberFormat="1" applyFont="1" applyBorder="1" applyAlignment="1">
      <alignment horizontal="center" vertical="center"/>
    </xf>
    <xf numFmtId="1" fontId="6" fillId="0" borderId="44" xfId="0" applyNumberFormat="1" applyFont="1" applyFill="1" applyBorder="1" applyAlignment="1">
      <alignment horizontal="center" vertical="center"/>
    </xf>
    <xf numFmtId="3" fontId="6" fillId="0" borderId="45" xfId="0" applyNumberFormat="1" applyFont="1" applyFill="1" applyBorder="1" applyAlignment="1">
      <alignment horizontal="center"/>
    </xf>
    <xf numFmtId="3" fontId="6" fillId="0" borderId="21" xfId="0" applyNumberFormat="1" applyFont="1" applyFill="1" applyBorder="1"/>
    <xf numFmtId="1" fontId="18" fillId="0" borderId="5" xfId="0" applyNumberFormat="1" applyFont="1" applyFill="1" applyBorder="1" applyAlignment="1">
      <alignment horizontal="centerContinuous"/>
    </xf>
    <xf numFmtId="1" fontId="4" fillId="0" borderId="9" xfId="0" applyNumberFormat="1" applyFont="1" applyBorder="1" applyAlignment="1"/>
    <xf numFmtId="1" fontId="4" fillId="0" borderId="11" xfId="0" applyNumberFormat="1" applyFont="1" applyBorder="1" applyAlignment="1"/>
    <xf numFmtId="0" fontId="6" fillId="0" borderId="5" xfId="0" applyFont="1" applyFill="1" applyBorder="1" applyAlignment="1">
      <alignment horizontal="centerContinuous" vertical="center" wrapText="1"/>
    </xf>
    <xf numFmtId="3" fontId="6" fillId="0" borderId="11" xfId="0" applyNumberFormat="1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/>
    </xf>
    <xf numFmtId="0" fontId="7" fillId="0" borderId="19" xfId="0" applyFont="1" applyFill="1" applyBorder="1" applyAlignment="1"/>
    <xf numFmtId="0" fontId="7" fillId="0" borderId="21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4" fillId="0" borderId="17" xfId="0" applyFont="1" applyFill="1" applyBorder="1"/>
    <xf numFmtId="0" fontId="4" fillId="0" borderId="21" xfId="0" applyFont="1" applyFill="1" applyBorder="1" applyAlignment="1">
      <alignment horizontal="center"/>
    </xf>
    <xf numFmtId="0" fontId="4" fillId="0" borderId="26" xfId="0" applyFont="1" applyFill="1" applyBorder="1"/>
    <xf numFmtId="0" fontId="4" fillId="0" borderId="27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/>
    <xf numFmtId="0" fontId="4" fillId="0" borderId="38" xfId="0" applyFont="1" applyFill="1" applyBorder="1"/>
    <xf numFmtId="0" fontId="4" fillId="0" borderId="45" xfId="0" applyFont="1" applyFill="1" applyBorder="1"/>
    <xf numFmtId="0" fontId="7" fillId="0" borderId="0" xfId="0" applyFont="1" applyAlignment="1">
      <alignment horizontal="centerContinuous"/>
    </xf>
    <xf numFmtId="0" fontId="7" fillId="0" borderId="0" xfId="0" applyFont="1" applyBorder="1" applyAlignment="1">
      <alignment horizontal="left"/>
    </xf>
    <xf numFmtId="0" fontId="4" fillId="0" borderId="21" xfId="0" applyFont="1" applyFill="1" applyBorder="1"/>
    <xf numFmtId="0" fontId="7" fillId="0" borderId="27" xfId="0" applyFont="1" applyFill="1" applyBorder="1" applyAlignment="1">
      <alignment horizontal="center"/>
    </xf>
    <xf numFmtId="0" fontId="4" fillId="0" borderId="35" xfId="0" applyFont="1" applyBorder="1" applyAlignment="1">
      <alignment horizontal="centerContinuous" vertical="center" wrapText="1"/>
    </xf>
    <xf numFmtId="0" fontId="4" fillId="0" borderId="32" xfId="0" applyFont="1" applyBorder="1" applyAlignment="1">
      <alignment horizontal="centerContinuous" vertical="center" wrapText="1"/>
    </xf>
    <xf numFmtId="0" fontId="4" fillId="0" borderId="33" xfId="0" applyFont="1" applyBorder="1" applyAlignment="1">
      <alignment horizontal="centerContinuous" vertical="center" wrapText="1"/>
    </xf>
    <xf numFmtId="0" fontId="14" fillId="0" borderId="37" xfId="0" applyFont="1" applyBorder="1"/>
    <xf numFmtId="0" fontId="4" fillId="0" borderId="38" xfId="0" applyFont="1" applyBorder="1" applyAlignment="1">
      <alignment horizontal="center" vertical="center" wrapText="1"/>
    </xf>
    <xf numFmtId="0" fontId="14" fillId="0" borderId="45" xfId="0" applyFont="1" applyBorder="1"/>
    <xf numFmtId="0" fontId="7" fillId="0" borderId="17" xfId="0" applyFont="1" applyBorder="1"/>
    <xf numFmtId="0" fontId="7" fillId="0" borderId="21" xfId="0" applyFont="1" applyBorder="1" applyAlignment="1">
      <alignment horizontal="center"/>
    </xf>
    <xf numFmtId="0" fontId="4" fillId="0" borderId="17" xfId="0" applyFont="1" applyBorder="1"/>
    <xf numFmtId="0" fontId="4" fillId="0" borderId="26" xfId="0" applyFont="1" applyBorder="1"/>
    <xf numFmtId="0" fontId="4" fillId="0" borderId="27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4" fillId="0" borderId="16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35" xfId="0" applyFont="1" applyFill="1" applyBorder="1" applyAlignment="1">
      <alignment horizontal="centerContinuous"/>
    </xf>
    <xf numFmtId="0" fontId="4" fillId="0" borderId="32" xfId="0" applyFont="1" applyFill="1" applyBorder="1" applyAlignment="1">
      <alignment horizontal="centerContinuous"/>
    </xf>
    <xf numFmtId="0" fontId="4" fillId="0" borderId="43" xfId="0" applyFont="1" applyFill="1" applyBorder="1" applyAlignment="1">
      <alignment horizontal="centerContinuous"/>
    </xf>
    <xf numFmtId="0" fontId="4" fillId="0" borderId="41" xfId="0" applyFont="1" applyFill="1" applyBorder="1" applyAlignment="1">
      <alignment horizontal="centerContinuous"/>
    </xf>
    <xf numFmtId="0" fontId="4" fillId="0" borderId="34" xfId="0" applyFont="1" applyFill="1" applyBorder="1" applyAlignment="1">
      <alignment vertical="center" wrapText="1"/>
    </xf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vertical="center" wrapText="1"/>
    </xf>
    <xf numFmtId="0" fontId="4" fillId="0" borderId="17" xfId="0" applyFont="1" applyFill="1" applyBorder="1" applyAlignment="1"/>
    <xf numFmtId="0" fontId="4" fillId="0" borderId="27" xfId="0" applyFont="1" applyFill="1" applyBorder="1" applyAlignment="1">
      <alignment horizontal="left"/>
    </xf>
    <xf numFmtId="0" fontId="7" fillId="0" borderId="28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/>
    </xf>
    <xf numFmtId="0" fontId="5" fillId="0" borderId="0" xfId="0" applyFont="1"/>
    <xf numFmtId="3" fontId="7" fillId="0" borderId="39" xfId="0" applyNumberFormat="1" applyFont="1" applyFill="1" applyBorder="1" applyAlignment="1">
      <alignment horizontal="center"/>
    </xf>
    <xf numFmtId="3" fontId="7" fillId="0" borderId="29" xfId="0" applyNumberFormat="1" applyFont="1" applyFill="1" applyBorder="1" applyAlignment="1">
      <alignment horizontal="center"/>
    </xf>
    <xf numFmtId="3" fontId="7" fillId="0" borderId="40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3" fontId="5" fillId="0" borderId="11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8" fillId="0" borderId="23" xfId="0" applyFont="1" applyBorder="1" applyAlignment="1">
      <alignment horizontal="center" vertical="justify"/>
    </xf>
    <xf numFmtId="0" fontId="8" fillId="0" borderId="25" xfId="0" applyFont="1" applyBorder="1" applyAlignment="1">
      <alignment horizontal="center" vertical="justify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3" fontId="4" fillId="0" borderId="35" xfId="0" applyNumberFormat="1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/>
    </xf>
    <xf numFmtId="3" fontId="4" fillId="0" borderId="36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/>
    </xf>
    <xf numFmtId="1" fontId="6" fillId="0" borderId="16" xfId="0" applyNumberFormat="1" applyFont="1" applyFill="1" applyBorder="1" applyAlignment="1">
      <alignment horizontal="center" vertical="center"/>
    </xf>
    <xf numFmtId="1" fontId="6" fillId="0" borderId="34" xfId="0" applyNumberFormat="1" applyFont="1" applyFill="1" applyBorder="1" applyAlignment="1">
      <alignment horizontal="center" vertical="center"/>
    </xf>
    <xf numFmtId="3" fontId="6" fillId="0" borderId="35" xfId="0" applyNumberFormat="1" applyFont="1" applyFill="1" applyBorder="1" applyAlignment="1">
      <alignment horizontal="center" vertical="center"/>
    </xf>
    <xf numFmtId="3" fontId="6" fillId="0" borderId="32" xfId="0" applyNumberFormat="1" applyFont="1" applyFill="1" applyBorder="1" applyAlignment="1">
      <alignment horizontal="center" vertical="center"/>
    </xf>
    <xf numFmtId="3" fontId="6" fillId="0" borderId="36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3" fontId="6" fillId="0" borderId="4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36" xfId="0" applyFont="1" applyBorder="1" applyAlignment="1">
      <alignment horizont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47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justify"/>
    </xf>
    <xf numFmtId="0" fontId="5" fillId="0" borderId="34" xfId="0" applyFont="1" applyBorder="1" applyAlignment="1">
      <alignment horizontal="center" vertical="justify"/>
    </xf>
    <xf numFmtId="0" fontId="4" fillId="0" borderId="47" xfId="0" applyFont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</cellXfs>
  <cellStyles count="4">
    <cellStyle name="Comma0" xfId="1"/>
    <cellStyle name="Normal" xfId="0" builtinId="0"/>
    <cellStyle name="Normal_Feuil1" xfId="2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45</xdr:row>
      <xdr:rowOff>0</xdr:rowOff>
    </xdr:from>
    <xdr:to>
      <xdr:col>13</xdr:col>
      <xdr:colOff>0</xdr:colOff>
      <xdr:row>47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7625" y="6686550"/>
          <a:ext cx="9563100" cy="323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(</a:t>
          </a:r>
          <a:r>
            <a:rPr lang="fr-FR" sz="800" b="0" i="0" strike="noStrike">
              <a:solidFill>
                <a:srgbClr val="000000"/>
              </a:solidFill>
              <a:latin typeface="Arial"/>
              <a:cs typeface="Arial"/>
            </a:rPr>
            <a:t>1)  Le nombre d'écoles comptabilisées pour le préscolaire se limite au nombre d'écoles ayant à la fois  le préscolaire et le primaire, à l'exception de l'EPP ROMIALO dans la CISCO de Toamasina I, Région ATSINANA, qui n'accueille que des élèves du préscolaire.</a:t>
          </a:r>
        </a:p>
      </xdr:txBody>
    </xdr:sp>
    <xdr:clientData/>
  </xdr:twoCellAnchor>
  <xdr:twoCellAnchor>
    <xdr:from>
      <xdr:col>13</xdr:col>
      <xdr:colOff>53975</xdr:colOff>
      <xdr:row>45</xdr:row>
      <xdr:rowOff>0</xdr:rowOff>
    </xdr:from>
    <xdr:to>
      <xdr:col>23</xdr:col>
      <xdr:colOff>688969</xdr:colOff>
      <xdr:row>47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658350" y="6686550"/>
          <a:ext cx="8820150" cy="323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fr-FR" sz="800" b="0" i="0" strike="noStrike">
              <a:solidFill>
                <a:srgbClr val="000000"/>
              </a:solidFill>
              <a:latin typeface="Arial"/>
              <a:cs typeface="Arial"/>
            </a:rPr>
            <a:t>(1)  Le nombre d'écoles comptabilisées pour le préscolaire se limite au nombre d'écoles ayant à la fois  le préscolaire et le primaire, à l'exception de l'EPP ROMIALO dans la CISCO de Toamasina I, Région ATSINANA, qui n'accueille que des élèves du préscolaire.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7"/>
  <sheetViews>
    <sheetView showZeros="0" topLeftCell="A91" workbookViewId="0">
      <selection activeCell="N114" sqref="N114"/>
    </sheetView>
  </sheetViews>
  <sheetFormatPr baseColWidth="10" defaultColWidth="11.453125" defaultRowHeight="10"/>
  <cols>
    <col min="1" max="1" width="18.81640625" style="317" customWidth="1"/>
    <col min="2" max="2" width="6.54296875" style="317" customWidth="1"/>
    <col min="3" max="3" width="7" style="317" customWidth="1"/>
    <col min="4" max="4" width="6.54296875" style="317" customWidth="1"/>
    <col min="5" max="5" width="9.453125" style="317" customWidth="1"/>
    <col min="6" max="8" width="7.7265625" style="317" customWidth="1"/>
    <col min="9" max="9" width="9.54296875" style="317" customWidth="1"/>
    <col min="10" max="12" width="7.7265625" style="317" customWidth="1"/>
    <col min="13" max="13" width="9.26953125" style="317" customWidth="1"/>
    <col min="14" max="16" width="7.7265625" style="317" customWidth="1"/>
    <col min="17" max="17" width="9.1796875" style="317" customWidth="1"/>
    <col min="18" max="16384" width="11.453125" style="317"/>
  </cols>
  <sheetData>
    <row r="1" spans="1:17">
      <c r="A1" s="538" t="s">
        <v>366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</row>
    <row r="2" spans="1:17">
      <c r="A2" s="538" t="s">
        <v>328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</row>
    <row r="3" spans="1:17" ht="10.5" thickBot="1"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ht="12.75" customHeight="1">
      <c r="A4" s="922" t="s">
        <v>59</v>
      </c>
      <c r="B4" s="723" t="s">
        <v>357</v>
      </c>
      <c r="C4" s="724"/>
      <c r="D4" s="724"/>
      <c r="E4" s="725"/>
      <c r="F4" s="723" t="s">
        <v>54</v>
      </c>
      <c r="G4" s="724"/>
      <c r="H4" s="724"/>
      <c r="I4" s="725"/>
      <c r="J4" s="723" t="s">
        <v>55</v>
      </c>
      <c r="K4" s="724"/>
      <c r="L4" s="724"/>
      <c r="M4" s="725"/>
      <c r="N4" s="723" t="s">
        <v>56</v>
      </c>
      <c r="O4" s="724"/>
      <c r="P4" s="724"/>
      <c r="Q4" s="725"/>
    </row>
    <row r="5" spans="1:17" s="512" customFormat="1" ht="24.75" customHeight="1" thickBot="1">
      <c r="A5" s="923"/>
      <c r="B5" s="729" t="s">
        <v>353</v>
      </c>
      <c r="C5" s="733" t="s">
        <v>628</v>
      </c>
      <c r="D5" s="730" t="s">
        <v>354</v>
      </c>
      <c r="E5" s="731" t="s">
        <v>358</v>
      </c>
      <c r="F5" s="729" t="s">
        <v>353</v>
      </c>
      <c r="G5" s="733" t="s">
        <v>628</v>
      </c>
      <c r="H5" s="730" t="s">
        <v>354</v>
      </c>
      <c r="I5" s="731" t="s">
        <v>355</v>
      </c>
      <c r="J5" s="729" t="s">
        <v>353</v>
      </c>
      <c r="K5" s="733" t="s">
        <v>628</v>
      </c>
      <c r="L5" s="730" t="s">
        <v>354</v>
      </c>
      <c r="M5" s="731" t="s">
        <v>355</v>
      </c>
      <c r="N5" s="729" t="s">
        <v>353</v>
      </c>
      <c r="O5" s="733" t="s">
        <v>628</v>
      </c>
      <c r="P5" s="730" t="s">
        <v>354</v>
      </c>
      <c r="Q5" s="731" t="s">
        <v>355</v>
      </c>
    </row>
    <row r="6" spans="1:17">
      <c r="A6" s="516"/>
      <c r="B6" s="513"/>
      <c r="C6" s="518"/>
      <c r="D6" s="518"/>
      <c r="E6" s="521"/>
      <c r="F6" s="526"/>
      <c r="G6" s="114"/>
      <c r="H6" s="114"/>
      <c r="I6" s="519"/>
      <c r="J6" s="526"/>
      <c r="K6" s="114"/>
      <c r="L6" s="114"/>
      <c r="M6" s="519"/>
      <c r="N6" s="520"/>
      <c r="O6" s="114"/>
      <c r="P6" s="114"/>
      <c r="Q6" s="519"/>
    </row>
    <row r="7" spans="1:17" ht="10.5">
      <c r="A7" s="517" t="s">
        <v>58</v>
      </c>
      <c r="B7" s="522">
        <f t="shared" ref="B7:Q7" si="0">SUM(B9:B14)</f>
        <v>8745</v>
      </c>
      <c r="C7" s="401">
        <f t="shared" si="0"/>
        <v>254</v>
      </c>
      <c r="D7" s="401">
        <f t="shared" si="0"/>
        <v>207</v>
      </c>
      <c r="E7" s="523">
        <f t="shared" si="0"/>
        <v>195</v>
      </c>
      <c r="F7" s="522">
        <f t="shared" si="0"/>
        <v>3104521</v>
      </c>
      <c r="G7" s="401">
        <f t="shared" si="0"/>
        <v>59698</v>
      </c>
      <c r="H7" s="401">
        <f t="shared" si="0"/>
        <v>53513</v>
      </c>
      <c r="I7" s="523">
        <f t="shared" si="0"/>
        <v>17622</v>
      </c>
      <c r="J7" s="522">
        <f t="shared" si="0"/>
        <v>410368</v>
      </c>
      <c r="K7" s="401">
        <f t="shared" si="0"/>
        <v>11873</v>
      </c>
      <c r="L7" s="401">
        <f t="shared" si="0"/>
        <v>7108</v>
      </c>
      <c r="M7" s="523">
        <f t="shared" si="0"/>
        <v>1059</v>
      </c>
      <c r="N7" s="522">
        <f t="shared" si="0"/>
        <v>62966</v>
      </c>
      <c r="O7" s="401">
        <f t="shared" si="0"/>
        <v>2929</v>
      </c>
      <c r="P7" s="401">
        <f t="shared" si="0"/>
        <v>1280</v>
      </c>
      <c r="Q7" s="523">
        <f t="shared" si="0"/>
        <v>123</v>
      </c>
    </row>
    <row r="8" spans="1:17" ht="10.5">
      <c r="A8" s="695"/>
      <c r="B8" s="522"/>
      <c r="C8" s="401"/>
      <c r="D8" s="401"/>
      <c r="E8" s="523"/>
      <c r="F8" s="522"/>
      <c r="G8" s="401"/>
      <c r="H8" s="401"/>
      <c r="I8" s="523"/>
      <c r="J8" s="522"/>
      <c r="K8" s="401"/>
      <c r="L8" s="401"/>
      <c r="M8" s="523"/>
      <c r="N8" s="439"/>
      <c r="O8" s="401"/>
      <c r="P8" s="401"/>
      <c r="Q8" s="523"/>
    </row>
    <row r="9" spans="1:17">
      <c r="A9" s="696" t="s">
        <v>60</v>
      </c>
      <c r="B9" s="524">
        <f>+'presco 9à12'!B9</f>
        <v>965</v>
      </c>
      <c r="C9" s="70">
        <f>+'presco 9à12'!L9</f>
        <v>32</v>
      </c>
      <c r="D9" s="70">
        <f>+'presco 9à12'!G9</f>
        <v>21</v>
      </c>
      <c r="E9" s="525">
        <f>+'presco 9à12'!M9</f>
        <v>21</v>
      </c>
      <c r="F9" s="534">
        <f>+'Niv1 Pub 22à45 '!M9</f>
        <v>651495</v>
      </c>
      <c r="G9" s="396">
        <f>+'Niv1 Pub 22à45 '!AS9</f>
        <v>13768</v>
      </c>
      <c r="H9" s="379">
        <f>+'Niv1 Pub 22à45 '!AM9</f>
        <v>12248</v>
      </c>
      <c r="I9" s="535">
        <f>+'Niv1 Pub 22à45 '!AV9</f>
        <v>3313</v>
      </c>
      <c r="J9" s="534">
        <f>'Niv2 Pub 46à69'!K9</f>
        <v>131387</v>
      </c>
      <c r="K9" s="396">
        <f>'Niv2 Pub 46à69'!AL9</f>
        <v>3964</v>
      </c>
      <c r="L9" s="379">
        <f>'Niv2 Pub 46à69'!AH9</f>
        <v>2240</v>
      </c>
      <c r="M9" s="535">
        <f>'Niv2 Pub 46à69'!AO9</f>
        <v>300</v>
      </c>
      <c r="N9" s="468">
        <f>'Niv3 Pub 70à93'!Q9</f>
        <v>22581</v>
      </c>
      <c r="O9" s="396">
        <f>'Niv3 Pub 70à93'!BB9</f>
        <v>1161</v>
      </c>
      <c r="P9" s="396">
        <f>'Niv3 Pub 70à93'!AW9</f>
        <v>451</v>
      </c>
      <c r="Q9" s="536">
        <f>'Niv3 Pub 70à93'!BE9</f>
        <v>37</v>
      </c>
    </row>
    <row r="10" spans="1:17">
      <c r="A10" s="696" t="s">
        <v>61</v>
      </c>
      <c r="B10" s="524">
        <f>+'presco 9à12'!B10</f>
        <v>860</v>
      </c>
      <c r="C10" s="70">
        <f>+'presco 9à12'!L10</f>
        <v>23</v>
      </c>
      <c r="D10" s="70">
        <f>+'presco 9à12'!G10</f>
        <v>20</v>
      </c>
      <c r="E10" s="525">
        <f>+'presco 9à12'!M10</f>
        <v>19</v>
      </c>
      <c r="F10" s="534">
        <f>+'Niv1 Pub 22à45 '!M10</f>
        <v>296178</v>
      </c>
      <c r="G10" s="396">
        <f>+'Niv1 Pub 22à45 '!AS10</f>
        <v>4778</v>
      </c>
      <c r="H10" s="379">
        <f>+'Niv1 Pub 22à45 '!AM10</f>
        <v>4496</v>
      </c>
      <c r="I10" s="535">
        <f>+'Niv1 Pub 22à45 '!AV10</f>
        <v>1466</v>
      </c>
      <c r="J10" s="534">
        <f>'Niv2 Pub 46à69'!K10</f>
        <v>36020</v>
      </c>
      <c r="K10" s="396">
        <f>'Niv2 Pub 46à69'!AL10</f>
        <v>912</v>
      </c>
      <c r="L10" s="379">
        <f>'Niv2 Pub 46à69'!AH10</f>
        <v>611</v>
      </c>
      <c r="M10" s="535">
        <f>'Niv2 Pub 46à69'!AO10</f>
        <v>83</v>
      </c>
      <c r="N10" s="468">
        <f>'Niv3 Pub 70à93'!Q10</f>
        <v>5928</v>
      </c>
      <c r="O10" s="396">
        <f>'Niv3 Pub 70à93'!BB10</f>
        <v>259</v>
      </c>
      <c r="P10" s="396">
        <f>'Niv3 Pub 70à93'!AW10</f>
        <v>108</v>
      </c>
      <c r="Q10" s="536">
        <f>'Niv3 Pub 70à93'!BE10</f>
        <v>8</v>
      </c>
    </row>
    <row r="11" spans="1:17">
      <c r="A11" s="696" t="s">
        <v>62</v>
      </c>
      <c r="B11" s="524">
        <f>+'presco 9à12'!B11</f>
        <v>4934</v>
      </c>
      <c r="C11" s="70">
        <f>+'presco 9à12'!L11</f>
        <v>146</v>
      </c>
      <c r="D11" s="70">
        <f>+'presco 9à12'!G11</f>
        <v>118</v>
      </c>
      <c r="E11" s="525">
        <f>+'presco 9à12'!M11</f>
        <v>127</v>
      </c>
      <c r="F11" s="534">
        <f>+'Niv1 Pub 22à45 '!M11</f>
        <v>737606</v>
      </c>
      <c r="G11" s="396">
        <f>+'Niv1 Pub 22à45 '!AS11</f>
        <v>15049</v>
      </c>
      <c r="H11" s="379">
        <f>+'Niv1 Pub 22à45 '!AM11</f>
        <v>13920</v>
      </c>
      <c r="I11" s="535">
        <f>+'Niv1 Pub 22à45 '!AV11</f>
        <v>4598</v>
      </c>
      <c r="J11" s="534">
        <f>'Niv2 Pub 46à69'!K11</f>
        <v>85690</v>
      </c>
      <c r="K11" s="396">
        <f>'Niv2 Pub 46à69'!AL11</f>
        <v>2618</v>
      </c>
      <c r="L11" s="379">
        <f>'Niv2 Pub 46à69'!AH11</f>
        <v>1603</v>
      </c>
      <c r="M11" s="535">
        <f>'Niv2 Pub 46à69'!AO11</f>
        <v>258</v>
      </c>
      <c r="N11" s="468">
        <f>'Niv3 Pub 70à93'!Q11</f>
        <v>11506</v>
      </c>
      <c r="O11" s="396">
        <f>'Niv3 Pub 70à93'!BB11</f>
        <v>493</v>
      </c>
      <c r="P11" s="396">
        <f>'Niv3 Pub 70à93'!AW11</f>
        <v>229</v>
      </c>
      <c r="Q11" s="536">
        <f>'Niv3 Pub 70à93'!BE11</f>
        <v>26</v>
      </c>
    </row>
    <row r="12" spans="1:17">
      <c r="A12" s="696" t="s">
        <v>63</v>
      </c>
      <c r="B12" s="524">
        <f>+'presco 9à12'!B12</f>
        <v>745</v>
      </c>
      <c r="C12" s="70">
        <f>+'presco 9à12'!L12</f>
        <v>25</v>
      </c>
      <c r="D12" s="70">
        <f>+'presco 9à12'!G12</f>
        <v>21</v>
      </c>
      <c r="E12" s="525">
        <f>+'presco 9à12'!M12</f>
        <v>15</v>
      </c>
      <c r="F12" s="534">
        <f>+'Niv1 Pub 22à45 '!M12</f>
        <v>427839</v>
      </c>
      <c r="G12" s="396">
        <f>+'Niv1 Pub 22à45 '!AS12</f>
        <v>7745</v>
      </c>
      <c r="H12" s="379">
        <f>+'Niv1 Pub 22à45 '!AM12</f>
        <v>6916</v>
      </c>
      <c r="I12" s="535">
        <f>+'Niv1 Pub 22à45 '!AV12</f>
        <v>2599</v>
      </c>
      <c r="J12" s="534">
        <f>'Niv2 Pub 46à69'!K12</f>
        <v>47687</v>
      </c>
      <c r="K12" s="396">
        <f>'Niv2 Pub 46à69'!AL12</f>
        <v>1286</v>
      </c>
      <c r="L12" s="379">
        <f>'Niv2 Pub 46à69'!AH12</f>
        <v>794</v>
      </c>
      <c r="M12" s="535">
        <f>'Niv2 Pub 46à69'!AO12</f>
        <v>129</v>
      </c>
      <c r="N12" s="468">
        <f>'Niv3 Pub 70à93'!Q12</f>
        <v>6983</v>
      </c>
      <c r="O12" s="396">
        <f>'Niv3 Pub 70à93'!BB12</f>
        <v>304</v>
      </c>
      <c r="P12" s="396">
        <f>'Niv3 Pub 70à93'!AW12</f>
        <v>144</v>
      </c>
      <c r="Q12" s="536">
        <f>'Niv3 Pub 70à93'!BE12</f>
        <v>15</v>
      </c>
    </row>
    <row r="13" spans="1:17">
      <c r="A13" s="696" t="s">
        <v>64</v>
      </c>
      <c r="B13" s="524">
        <f>+'presco 9à12'!B13</f>
        <v>973</v>
      </c>
      <c r="C13" s="70">
        <f>+'presco 9à12'!L13</f>
        <v>20</v>
      </c>
      <c r="D13" s="70">
        <f>+'presco 9à12'!G13</f>
        <v>22</v>
      </c>
      <c r="E13" s="525">
        <f>+'presco 9à12'!M13</f>
        <v>6</v>
      </c>
      <c r="F13" s="534">
        <f>+'Niv1 Pub 22à45 '!M13</f>
        <v>637053</v>
      </c>
      <c r="G13" s="396">
        <f>+'Niv1 Pub 22à45 '!AS13</f>
        <v>11632</v>
      </c>
      <c r="H13" s="379">
        <f>+'Niv1 Pub 22à45 '!AM13</f>
        <v>10814</v>
      </c>
      <c r="I13" s="535">
        <f>+'Niv1 Pub 22à45 '!AV13</f>
        <v>3359</v>
      </c>
      <c r="J13" s="534">
        <f>'Niv2 Pub 46à69'!K13</f>
        <v>72293</v>
      </c>
      <c r="K13" s="396">
        <f>'Niv2 Pub 46à69'!AL13</f>
        <v>2005</v>
      </c>
      <c r="L13" s="379">
        <f>'Niv2 Pub 46à69'!AH13</f>
        <v>1241</v>
      </c>
      <c r="M13" s="535">
        <f>'Niv2 Pub 46à69'!AO13</f>
        <v>172</v>
      </c>
      <c r="N13" s="468">
        <f>'Niv3 Pub 70à93'!Q13</f>
        <v>9393</v>
      </c>
      <c r="O13" s="396">
        <f>'Niv3 Pub 70à93'!BB13</f>
        <v>394</v>
      </c>
      <c r="P13" s="396">
        <f>'Niv3 Pub 70à93'!AW13</f>
        <v>197</v>
      </c>
      <c r="Q13" s="536">
        <f>'Niv3 Pub 70à93'!BE13</f>
        <v>16</v>
      </c>
    </row>
    <row r="14" spans="1:17" ht="10.5" thickBot="1">
      <c r="A14" s="697" t="s">
        <v>65</v>
      </c>
      <c r="B14" s="542">
        <f>+'presco 9à12'!B14</f>
        <v>268</v>
      </c>
      <c r="C14" s="546">
        <f>+'presco 9à12'!L14</f>
        <v>8</v>
      </c>
      <c r="D14" s="546">
        <f>+'presco 9à12'!G14</f>
        <v>5</v>
      </c>
      <c r="E14" s="547">
        <f>+'presco 9à12'!M14</f>
        <v>7</v>
      </c>
      <c r="F14" s="545">
        <f>+'Niv1 Pub 22à45 '!M14</f>
        <v>354350</v>
      </c>
      <c r="G14" s="543">
        <f>+'Niv1 Pub 22à45 '!AS14</f>
        <v>6726</v>
      </c>
      <c r="H14" s="551">
        <f>+'Niv1 Pub 22à45 '!AM14</f>
        <v>5119</v>
      </c>
      <c r="I14" s="552">
        <f>+'Niv1 Pub 22à45 '!AV14</f>
        <v>2287</v>
      </c>
      <c r="J14" s="545">
        <f>'Niv2 Pub 46à69'!K14</f>
        <v>37291</v>
      </c>
      <c r="K14" s="543">
        <f>'Niv2 Pub 46à69'!AL14</f>
        <v>1088</v>
      </c>
      <c r="L14" s="551">
        <f>'Niv2 Pub 46à69'!AH14</f>
        <v>619</v>
      </c>
      <c r="M14" s="552">
        <f>'Niv2 Pub 46à69'!AO14</f>
        <v>117</v>
      </c>
      <c r="N14" s="553">
        <f>'Niv3 Pub 70à93'!Q14</f>
        <v>6575</v>
      </c>
      <c r="O14" s="543">
        <f>'Niv3 Pub 70à93'!BB14</f>
        <v>318</v>
      </c>
      <c r="P14" s="543">
        <f>'Niv3 Pub 70à93'!AW14</f>
        <v>151</v>
      </c>
      <c r="Q14" s="544">
        <f>'Niv3 Pub 70à93'!BE14</f>
        <v>21</v>
      </c>
    </row>
    <row r="15" spans="1:17">
      <c r="A15" s="202"/>
      <c r="B15" s="202"/>
    </row>
    <row r="16" spans="1:17">
      <c r="A16" s="538" t="s">
        <v>367</v>
      </c>
      <c r="B16" s="202"/>
      <c r="C16" s="538"/>
      <c r="D16" s="538"/>
      <c r="E16" s="538"/>
      <c r="F16" s="538"/>
      <c r="G16" s="538"/>
      <c r="H16" s="538"/>
      <c r="I16" s="538"/>
      <c r="J16" s="538"/>
      <c r="K16" s="538"/>
      <c r="L16" s="538"/>
      <c r="M16" s="538"/>
      <c r="N16" s="538"/>
      <c r="O16" s="538"/>
      <c r="P16" s="538"/>
      <c r="Q16" s="538"/>
    </row>
    <row r="17" spans="1:17">
      <c r="A17" s="538" t="s">
        <v>328</v>
      </c>
      <c r="B17" s="202"/>
      <c r="C17" s="538"/>
      <c r="D17" s="538"/>
      <c r="E17" s="538"/>
      <c r="F17" s="538"/>
      <c r="G17" s="538"/>
      <c r="H17" s="538"/>
      <c r="I17" s="538"/>
      <c r="J17" s="538"/>
      <c r="K17" s="538"/>
      <c r="L17" s="538"/>
      <c r="M17" s="538"/>
      <c r="N17" s="538"/>
      <c r="O17" s="538"/>
      <c r="P17" s="538"/>
      <c r="Q17" s="538"/>
    </row>
    <row r="18" spans="1:17" ht="10.5" thickBot="1">
      <c r="A18" s="202"/>
      <c r="B18" s="202"/>
    </row>
    <row r="19" spans="1:17" ht="12" customHeight="1">
      <c r="A19" s="922" t="s">
        <v>288</v>
      </c>
      <c r="B19" s="723" t="s">
        <v>357</v>
      </c>
      <c r="C19" s="724"/>
      <c r="D19" s="724"/>
      <c r="E19" s="725"/>
      <c r="F19" s="723" t="s">
        <v>54</v>
      </c>
      <c r="G19" s="724"/>
      <c r="H19" s="724"/>
      <c r="I19" s="725"/>
      <c r="J19" s="723" t="s">
        <v>55</v>
      </c>
      <c r="K19" s="724"/>
      <c r="L19" s="724"/>
      <c r="M19" s="725"/>
      <c r="N19" s="723" t="s">
        <v>56</v>
      </c>
      <c r="O19" s="724"/>
      <c r="P19" s="724"/>
      <c r="Q19" s="725"/>
    </row>
    <row r="20" spans="1:17" ht="21.75" customHeight="1" thickBot="1">
      <c r="A20" s="923"/>
      <c r="B20" s="732" t="s">
        <v>353</v>
      </c>
      <c r="C20" s="733" t="s">
        <v>628</v>
      </c>
      <c r="D20" s="733" t="s">
        <v>354</v>
      </c>
      <c r="E20" s="734" t="s">
        <v>358</v>
      </c>
      <c r="F20" s="732" t="s">
        <v>353</v>
      </c>
      <c r="G20" s="733" t="s">
        <v>628</v>
      </c>
      <c r="H20" s="733" t="s">
        <v>354</v>
      </c>
      <c r="I20" s="734" t="s">
        <v>355</v>
      </c>
      <c r="J20" s="732" t="s">
        <v>353</v>
      </c>
      <c r="K20" s="733" t="s">
        <v>628</v>
      </c>
      <c r="L20" s="733" t="s">
        <v>354</v>
      </c>
      <c r="M20" s="734" t="s">
        <v>355</v>
      </c>
      <c r="N20" s="732" t="s">
        <v>353</v>
      </c>
      <c r="O20" s="733" t="s">
        <v>628</v>
      </c>
      <c r="P20" s="733" t="s">
        <v>354</v>
      </c>
      <c r="Q20" s="734" t="s">
        <v>355</v>
      </c>
    </row>
    <row r="21" spans="1:17">
      <c r="A21" s="554"/>
      <c r="B21" s="549"/>
      <c r="C21" s="550"/>
      <c r="D21" s="550"/>
      <c r="E21" s="555"/>
      <c r="F21" s="549"/>
      <c r="G21" s="550"/>
      <c r="H21" s="550"/>
      <c r="I21" s="555"/>
      <c r="J21" s="549"/>
      <c r="K21" s="550"/>
      <c r="L21" s="550"/>
      <c r="M21" s="555"/>
      <c r="N21" s="549"/>
      <c r="O21" s="550"/>
      <c r="P21" s="550"/>
      <c r="Q21" s="555"/>
    </row>
    <row r="22" spans="1:17" ht="10.5">
      <c r="A22" s="528" t="s">
        <v>58</v>
      </c>
      <c r="B22" s="522">
        <f t="shared" ref="B22:Q22" si="1">SUM(B24:B45)</f>
        <v>8745</v>
      </c>
      <c r="C22" s="401">
        <f t="shared" si="1"/>
        <v>254</v>
      </c>
      <c r="D22" s="401">
        <f t="shared" si="1"/>
        <v>207</v>
      </c>
      <c r="E22" s="523">
        <f t="shared" si="1"/>
        <v>195</v>
      </c>
      <c r="F22" s="522">
        <f t="shared" si="1"/>
        <v>3104521</v>
      </c>
      <c r="G22" s="401">
        <f t="shared" si="1"/>
        <v>59698</v>
      </c>
      <c r="H22" s="401">
        <f t="shared" si="1"/>
        <v>53513</v>
      </c>
      <c r="I22" s="523">
        <f t="shared" si="1"/>
        <v>17622</v>
      </c>
      <c r="J22" s="522">
        <f t="shared" si="1"/>
        <v>410368</v>
      </c>
      <c r="K22" s="401">
        <f t="shared" si="1"/>
        <v>11873</v>
      </c>
      <c r="L22" s="401">
        <f t="shared" si="1"/>
        <v>7108</v>
      </c>
      <c r="M22" s="523">
        <f t="shared" si="1"/>
        <v>1059</v>
      </c>
      <c r="N22" s="522">
        <f t="shared" si="1"/>
        <v>62966</v>
      </c>
      <c r="O22" s="401">
        <f t="shared" si="1"/>
        <v>2929</v>
      </c>
      <c r="P22" s="401">
        <f t="shared" si="1"/>
        <v>1280</v>
      </c>
      <c r="Q22" s="523">
        <f t="shared" si="1"/>
        <v>123</v>
      </c>
    </row>
    <row r="23" spans="1:17">
      <c r="A23" s="529"/>
      <c r="B23" s="514"/>
      <c r="C23" s="390"/>
      <c r="D23" s="390"/>
      <c r="E23" s="533"/>
      <c r="F23" s="532"/>
      <c r="G23" s="390"/>
      <c r="H23" s="390"/>
      <c r="I23" s="533"/>
      <c r="J23" s="532"/>
      <c r="K23" s="390"/>
      <c r="L23" s="390"/>
      <c r="M23" s="533"/>
      <c r="N23" s="532"/>
      <c r="O23" s="390"/>
      <c r="P23" s="390"/>
      <c r="Q23" s="533"/>
    </row>
    <row r="24" spans="1:17">
      <c r="A24" s="698" t="s">
        <v>115</v>
      </c>
      <c r="B24" s="524">
        <f>'presco 9à12'!B23</f>
        <v>781</v>
      </c>
      <c r="C24" s="396">
        <f>'presco 9à12'!L23</f>
        <v>21</v>
      </c>
      <c r="D24" s="396">
        <f>'presco 9à12'!G23</f>
        <v>16</v>
      </c>
      <c r="E24" s="536">
        <f>'presco 9à12'!M23</f>
        <v>17</v>
      </c>
      <c r="F24" s="534">
        <f>+'Niv1 Pub 22à45 '!M23</f>
        <v>272424</v>
      </c>
      <c r="G24" s="396">
        <f>'Niv1 Pub 22à45 '!AS23</f>
        <v>6292</v>
      </c>
      <c r="H24" s="396">
        <f>'Niv1 Pub 22à45 '!AM23</f>
        <v>5484</v>
      </c>
      <c r="I24" s="536">
        <f>'Niv1 Pub 22à45 '!AV23</f>
        <v>1339</v>
      </c>
      <c r="J24" s="534">
        <f>'Niv2 Pub 46à69'!K23</f>
        <v>78740</v>
      </c>
      <c r="K24" s="396">
        <f>'Niv2 Pub 46à69'!AL23</f>
        <v>2353</v>
      </c>
      <c r="L24" s="396">
        <f>'Niv2 Pub 46à69'!AH23</f>
        <v>1249</v>
      </c>
      <c r="M24" s="536">
        <f>'Niv2 Pub 46à69'!AO23</f>
        <v>133</v>
      </c>
      <c r="N24" s="534">
        <f>+'Niv3 Pub 70à93'!Q23</f>
        <v>15666</v>
      </c>
      <c r="O24" s="396">
        <f>+'Niv3 Pub 70à93'!BB23</f>
        <v>836</v>
      </c>
      <c r="P24" s="396">
        <f>+'Niv3 Pub 70à93'!AW23</f>
        <v>289</v>
      </c>
      <c r="Q24" s="536">
        <f>+'Niv3 Pub 70à93'!BE23</f>
        <v>21</v>
      </c>
    </row>
    <row r="25" spans="1:17">
      <c r="A25" s="698" t="s">
        <v>124</v>
      </c>
      <c r="B25" s="524">
        <f>'presco 9à12'!B24</f>
        <v>0</v>
      </c>
      <c r="C25" s="396">
        <f>'presco 9à12'!L24</f>
        <v>0</v>
      </c>
      <c r="D25" s="396">
        <f>'presco 9à12'!G24</f>
        <v>0</v>
      </c>
      <c r="E25" s="536">
        <f>'presco 9à12'!M24</f>
        <v>0</v>
      </c>
      <c r="F25" s="534">
        <f>+'Niv1 Pub 22à45 '!M24</f>
        <v>60001</v>
      </c>
      <c r="G25" s="396">
        <f>'Niv1 Pub 22à45 '!AS24</f>
        <v>1219</v>
      </c>
      <c r="H25" s="396">
        <f>'Niv1 Pub 22à45 '!AM24</f>
        <v>1043</v>
      </c>
      <c r="I25" s="536">
        <f>'Niv1 Pub 22à45 '!AV24</f>
        <v>385</v>
      </c>
      <c r="J25" s="534">
        <f>'Niv2 Pub 46à69'!K24</f>
        <v>6954</v>
      </c>
      <c r="K25" s="396">
        <f>'Niv2 Pub 46à69'!AL24</f>
        <v>240</v>
      </c>
      <c r="L25" s="396">
        <f>'Niv2 Pub 46à69'!AH24</f>
        <v>142</v>
      </c>
      <c r="M25" s="536">
        <f>'Niv2 Pub 46à69'!AO24</f>
        <v>24</v>
      </c>
      <c r="N25" s="534">
        <f>+'Niv3 Pub 70à93'!Q24</f>
        <v>1160</v>
      </c>
      <c r="O25" s="396">
        <f>+'Niv3 Pub 70à93'!BB24</f>
        <v>57</v>
      </c>
      <c r="P25" s="396">
        <f>+'Niv3 Pub 70à93'!AW24</f>
        <v>31</v>
      </c>
      <c r="Q25" s="536">
        <f>+'Niv3 Pub 70à93'!BE24</f>
        <v>4</v>
      </c>
    </row>
    <row r="26" spans="1:17">
      <c r="A26" s="698" t="s">
        <v>125</v>
      </c>
      <c r="B26" s="524">
        <f>'presco 9à12'!B25</f>
        <v>79</v>
      </c>
      <c r="C26" s="396">
        <f>'presco 9à12'!L25</f>
        <v>2</v>
      </c>
      <c r="D26" s="396">
        <f>'presco 9à12'!G25</f>
        <v>2</v>
      </c>
      <c r="E26" s="536">
        <f>'presco 9à12'!M25</f>
        <v>1</v>
      </c>
      <c r="F26" s="534">
        <f>+'Niv1 Pub 22à45 '!M25</f>
        <v>102281</v>
      </c>
      <c r="G26" s="396">
        <f>'Niv1 Pub 22à45 '!AS25</f>
        <v>2061</v>
      </c>
      <c r="H26" s="396">
        <f>'Niv1 Pub 22à45 '!AM25</f>
        <v>1845</v>
      </c>
      <c r="I26" s="536">
        <f>'Niv1 Pub 22à45 '!AV25</f>
        <v>533</v>
      </c>
      <c r="J26" s="534">
        <f>'Niv2 Pub 46à69'!K25</f>
        <v>14345</v>
      </c>
      <c r="K26" s="396">
        <f>'Niv2 Pub 46à69'!AL25</f>
        <v>443</v>
      </c>
      <c r="L26" s="396">
        <f>'Niv2 Pub 46à69'!AH25</f>
        <v>270</v>
      </c>
      <c r="M26" s="536">
        <f>'Niv2 Pub 46à69'!AO25</f>
        <v>48</v>
      </c>
      <c r="N26" s="534">
        <f>+'Niv3 Pub 70à93'!Q25</f>
        <v>1943</v>
      </c>
      <c r="O26" s="396">
        <f>+'Niv3 Pub 70à93'!BB25</f>
        <v>95</v>
      </c>
      <c r="P26" s="396">
        <f>+'Niv3 Pub 70à93'!AW25</f>
        <v>45</v>
      </c>
      <c r="Q26" s="536">
        <f>+'Niv3 Pub 70à93'!BE25</f>
        <v>4</v>
      </c>
    </row>
    <row r="27" spans="1:17">
      <c r="A27" s="698" t="s">
        <v>129</v>
      </c>
      <c r="B27" s="524">
        <f>'presco 9à12'!B26</f>
        <v>105</v>
      </c>
      <c r="C27" s="396">
        <f>'presco 9à12'!L26</f>
        <v>9</v>
      </c>
      <c r="D27" s="396">
        <f>'presco 9à12'!G26</f>
        <v>3</v>
      </c>
      <c r="E27" s="536">
        <f>'presco 9à12'!M26</f>
        <v>3</v>
      </c>
      <c r="F27" s="534">
        <f>+'Niv1 Pub 22à45 '!M26</f>
        <v>216789</v>
      </c>
      <c r="G27" s="396">
        <f>'Niv1 Pub 22à45 '!AS26</f>
        <v>4196</v>
      </c>
      <c r="H27" s="396">
        <f>'Niv1 Pub 22à45 '!AM26</f>
        <v>3876</v>
      </c>
      <c r="I27" s="536">
        <f>'Niv1 Pub 22à45 '!AV26</f>
        <v>1056</v>
      </c>
      <c r="J27" s="534">
        <f>'Niv2 Pub 46à69'!K26</f>
        <v>31348</v>
      </c>
      <c r="K27" s="396">
        <f>'Niv2 Pub 46à69'!AL26</f>
        <v>928</v>
      </c>
      <c r="L27" s="396">
        <f>'Niv2 Pub 46à69'!AH26</f>
        <v>579</v>
      </c>
      <c r="M27" s="536">
        <f>'Niv2 Pub 46à69'!AO26</f>
        <v>95</v>
      </c>
      <c r="N27" s="534">
        <f>+'Niv3 Pub 70à93'!Q26</f>
        <v>3812</v>
      </c>
      <c r="O27" s="396">
        <f>+'Niv3 Pub 70à93'!BB26</f>
        <v>173</v>
      </c>
      <c r="P27" s="396">
        <f>+'Niv3 Pub 70à93'!AW26</f>
        <v>86</v>
      </c>
      <c r="Q27" s="536">
        <f>+'Niv3 Pub 70à93'!BE26</f>
        <v>8</v>
      </c>
    </row>
    <row r="28" spans="1:17">
      <c r="A28" s="699" t="s">
        <v>137</v>
      </c>
      <c r="B28" s="524">
        <f>'presco 9à12'!B27</f>
        <v>752</v>
      </c>
      <c r="C28" s="396">
        <f>'presco 9à12'!L27</f>
        <v>17</v>
      </c>
      <c r="D28" s="396">
        <f>'presco 9à12'!G27</f>
        <v>16</v>
      </c>
      <c r="E28" s="536">
        <f>'presco 9à12'!M27</f>
        <v>12</v>
      </c>
      <c r="F28" s="534">
        <f>+'Niv1 Pub 22à45 '!M27</f>
        <v>93420</v>
      </c>
      <c r="G28" s="396">
        <f>'Niv1 Pub 22à45 '!AS27</f>
        <v>1732</v>
      </c>
      <c r="H28" s="396">
        <f>'Niv1 Pub 22à45 '!AM27</f>
        <v>1621</v>
      </c>
      <c r="I28" s="536">
        <f>'Niv1 Pub 22à45 '!AV27</f>
        <v>531</v>
      </c>
      <c r="J28" s="534">
        <f>'Niv2 Pub 46à69'!K27</f>
        <v>12388</v>
      </c>
      <c r="K28" s="396">
        <f>'Niv2 Pub 46à69'!AL27</f>
        <v>370</v>
      </c>
      <c r="L28" s="396">
        <f>'Niv2 Pub 46à69'!AH27</f>
        <v>243</v>
      </c>
      <c r="M28" s="536">
        <f>'Niv2 Pub 46à69'!AO27</f>
        <v>34</v>
      </c>
      <c r="N28" s="534">
        <f>+'Niv3 Pub 70à93'!Q27</f>
        <v>3054</v>
      </c>
      <c r="O28" s="396">
        <f>+'Niv3 Pub 70à93'!BB27</f>
        <v>139</v>
      </c>
      <c r="P28" s="396">
        <f>+'Niv3 Pub 70à93'!AW27</f>
        <v>55</v>
      </c>
      <c r="Q28" s="536">
        <f>+'Niv3 Pub 70à93'!BE27</f>
        <v>4</v>
      </c>
    </row>
    <row r="29" spans="1:17">
      <c r="A29" s="699" t="s">
        <v>143</v>
      </c>
      <c r="B29" s="524">
        <f>'presco 9à12'!B28</f>
        <v>108</v>
      </c>
      <c r="C29" s="396">
        <f>'presco 9à12'!L28</f>
        <v>6</v>
      </c>
      <c r="D29" s="396">
        <f>'presco 9à12'!G28</f>
        <v>4</v>
      </c>
      <c r="E29" s="536">
        <f>'presco 9à12'!M28</f>
        <v>7</v>
      </c>
      <c r="F29" s="534">
        <f>+'Niv1 Pub 22à45 '!M28</f>
        <v>202758</v>
      </c>
      <c r="G29" s="396">
        <f>'Niv1 Pub 22à45 '!AS28</f>
        <v>3046</v>
      </c>
      <c r="H29" s="396">
        <f>'Niv1 Pub 22à45 '!AM28</f>
        <v>2875</v>
      </c>
      <c r="I29" s="536">
        <f>'Niv1 Pub 22à45 '!AV28</f>
        <v>935</v>
      </c>
      <c r="J29" s="534">
        <f>'Niv2 Pub 46à69'!K28</f>
        <v>23632</v>
      </c>
      <c r="K29" s="396">
        <f>'Niv2 Pub 46à69'!AL28</f>
        <v>542</v>
      </c>
      <c r="L29" s="396">
        <f>'Niv2 Pub 46à69'!AH28</f>
        <v>368</v>
      </c>
      <c r="M29" s="536">
        <f>'Niv2 Pub 46à69'!AO28</f>
        <v>49</v>
      </c>
      <c r="N29" s="534">
        <f>+'Niv3 Pub 70à93'!Q28</f>
        <v>2874</v>
      </c>
      <c r="O29" s="396">
        <f>+'Niv3 Pub 70à93'!BB28</f>
        <v>120</v>
      </c>
      <c r="P29" s="396">
        <f>+'Niv3 Pub 70à93'!AW28</f>
        <v>53</v>
      </c>
      <c r="Q29" s="536">
        <f>+'Niv3 Pub 70à93'!BE28</f>
        <v>4</v>
      </c>
    </row>
    <row r="30" spans="1:17">
      <c r="A30" s="699" t="s">
        <v>148</v>
      </c>
      <c r="B30" s="524">
        <f>'presco 9à12'!B29</f>
        <v>1991</v>
      </c>
      <c r="C30" s="396">
        <f>'presco 9à12'!L29</f>
        <v>82</v>
      </c>
      <c r="D30" s="396">
        <f>'presco 9à12'!G29</f>
        <v>74</v>
      </c>
      <c r="E30" s="536">
        <f>'presco 9à12'!M29</f>
        <v>72</v>
      </c>
      <c r="F30" s="534">
        <f>+'Niv1 Pub 22à45 '!M29</f>
        <v>131498</v>
      </c>
      <c r="G30" s="396">
        <f>'Niv1 Pub 22à45 '!AS29</f>
        <v>3477</v>
      </c>
      <c r="H30" s="396">
        <f>'Niv1 Pub 22à45 '!AM29</f>
        <v>3355</v>
      </c>
      <c r="I30" s="536">
        <f>'Niv1 Pub 22à45 '!AV29</f>
        <v>886</v>
      </c>
      <c r="J30" s="534">
        <f>'Niv2 Pub 46à69'!K29</f>
        <v>20410</v>
      </c>
      <c r="K30" s="396">
        <f>'Niv2 Pub 46à69'!AL29</f>
        <v>734</v>
      </c>
      <c r="L30" s="396">
        <f>'Niv2 Pub 46à69'!AH29</f>
        <v>446</v>
      </c>
      <c r="M30" s="536">
        <f>'Niv2 Pub 46à69'!AO29</f>
        <v>65</v>
      </c>
      <c r="N30" s="534">
        <f>+'Niv3 Pub 70à93'!Q29</f>
        <v>2854</v>
      </c>
      <c r="O30" s="396">
        <f>+'Niv3 Pub 70à93'!BB29</f>
        <v>133</v>
      </c>
      <c r="P30" s="396">
        <f>+'Niv3 Pub 70à93'!AW29</f>
        <v>46</v>
      </c>
      <c r="Q30" s="536">
        <f>+'Niv3 Pub 70à93'!BE29</f>
        <v>6</v>
      </c>
    </row>
    <row r="31" spans="1:17">
      <c r="A31" s="700" t="s">
        <v>365</v>
      </c>
      <c r="B31" s="524">
        <f>'presco 9à12'!B30</f>
        <v>393</v>
      </c>
      <c r="C31" s="396">
        <f>'presco 9à12'!L30</f>
        <v>7</v>
      </c>
      <c r="D31" s="396">
        <f>'presco 9à12'!G30</f>
        <v>2</v>
      </c>
      <c r="E31" s="536">
        <f>'presco 9à12'!M30</f>
        <v>5</v>
      </c>
      <c r="F31" s="534">
        <f>+'Niv1 Pub 22à45 '!M30</f>
        <v>142043</v>
      </c>
      <c r="G31" s="396">
        <f>'Niv1 Pub 22à45 '!AS30</f>
        <v>2398</v>
      </c>
      <c r="H31" s="396">
        <f>'Niv1 Pub 22à45 '!AM30</f>
        <v>2171</v>
      </c>
      <c r="I31" s="536">
        <f>'Niv1 Pub 22à45 '!AV30</f>
        <v>832</v>
      </c>
      <c r="J31" s="534">
        <f>'Niv2 Pub 46à69'!K30</f>
        <v>10580</v>
      </c>
      <c r="K31" s="396">
        <f>'Niv2 Pub 46à69'!AL30</f>
        <v>291</v>
      </c>
      <c r="L31" s="396">
        <f>'Niv2 Pub 46à69'!AH30</f>
        <v>199</v>
      </c>
      <c r="M31" s="536">
        <f>'Niv2 Pub 46à69'!AO30</f>
        <v>37</v>
      </c>
      <c r="N31" s="534">
        <f>+'Niv3 Pub 70à93'!Q30</f>
        <v>1056</v>
      </c>
      <c r="O31" s="396">
        <f>+'Niv3 Pub 70à93'!BB30</f>
        <v>54</v>
      </c>
      <c r="P31" s="396">
        <f>+'Niv3 Pub 70à93'!AW30</f>
        <v>27</v>
      </c>
      <c r="Q31" s="536">
        <f>+'Niv3 Pub 70à93'!BE30</f>
        <v>4</v>
      </c>
    </row>
    <row r="32" spans="1:17">
      <c r="A32" s="699" t="s">
        <v>159</v>
      </c>
      <c r="B32" s="524">
        <f>'presco 9à12'!B31</f>
        <v>1197</v>
      </c>
      <c r="C32" s="396">
        <f>'presco 9à12'!L31</f>
        <v>30</v>
      </c>
      <c r="D32" s="396">
        <f>'presco 9à12'!G31</f>
        <v>21</v>
      </c>
      <c r="E32" s="536">
        <f>'presco 9à12'!M31</f>
        <v>25</v>
      </c>
      <c r="F32" s="534">
        <f>+'Niv1 Pub 22à45 '!M31</f>
        <v>178235</v>
      </c>
      <c r="G32" s="396">
        <f>'Niv1 Pub 22à45 '!AS31</f>
        <v>4033</v>
      </c>
      <c r="H32" s="396">
        <f>'Niv1 Pub 22à45 '!AM31</f>
        <v>3657</v>
      </c>
      <c r="I32" s="536">
        <f>'Niv1 Pub 22à45 '!AV31</f>
        <v>934</v>
      </c>
      <c r="J32" s="534">
        <f>'Niv2 Pub 46à69'!K31</f>
        <v>32412</v>
      </c>
      <c r="K32" s="396">
        <f>'Niv2 Pub 46à69'!AL31</f>
        <v>979</v>
      </c>
      <c r="L32" s="396">
        <f>'Niv2 Pub 46à69'!AH31</f>
        <v>568</v>
      </c>
      <c r="M32" s="536">
        <f>'Niv2 Pub 46à69'!AO31</f>
        <v>82</v>
      </c>
      <c r="N32" s="534">
        <f>+'Niv3 Pub 70à93'!Q31</f>
        <v>4298</v>
      </c>
      <c r="O32" s="396">
        <f>+'Niv3 Pub 70à93'!BB31</f>
        <v>195</v>
      </c>
      <c r="P32" s="396">
        <f>+'Niv3 Pub 70à93'!AW31</f>
        <v>102</v>
      </c>
      <c r="Q32" s="536">
        <f>+'Niv3 Pub 70à93'!BE31</f>
        <v>9</v>
      </c>
    </row>
    <row r="33" spans="1:17">
      <c r="A33" s="699" t="s">
        <v>165</v>
      </c>
      <c r="B33" s="524">
        <f>'presco 9à12'!B32</f>
        <v>0</v>
      </c>
      <c r="C33" s="396">
        <f>'presco 9à12'!L32</f>
        <v>0</v>
      </c>
      <c r="D33" s="396">
        <f>'presco 9à12'!G32</f>
        <v>0</v>
      </c>
      <c r="E33" s="536">
        <f>'presco 9à12'!M32</f>
        <v>0</v>
      </c>
      <c r="F33" s="534">
        <f>+'Niv1 Pub 22à45 '!M32</f>
        <v>34376</v>
      </c>
      <c r="G33" s="396">
        <f>'Niv1 Pub 22à45 '!AS32</f>
        <v>821</v>
      </c>
      <c r="H33" s="396">
        <f>'Niv1 Pub 22à45 '!AM32</f>
        <v>731</v>
      </c>
      <c r="I33" s="536">
        <f>'Niv1 Pub 22à45 '!AV32</f>
        <v>323</v>
      </c>
      <c r="J33" s="534">
        <f>'Niv2 Pub 46à69'!K32</f>
        <v>3101</v>
      </c>
      <c r="K33" s="396">
        <f>'Niv2 Pub 46à69'!AL32</f>
        <v>98</v>
      </c>
      <c r="L33" s="396">
        <f>'Niv2 Pub 46à69'!AH32</f>
        <v>59</v>
      </c>
      <c r="M33" s="536">
        <f>'Niv2 Pub 46à69'!AO32</f>
        <v>12</v>
      </c>
      <c r="N33" s="534">
        <f>+'Niv3 Pub 70à93'!Q32</f>
        <v>603</v>
      </c>
      <c r="O33" s="396">
        <f>+'Niv3 Pub 70à93'!BB32</f>
        <v>22</v>
      </c>
      <c r="P33" s="396">
        <f>+'Niv3 Pub 70à93'!AW32</f>
        <v>10</v>
      </c>
      <c r="Q33" s="536">
        <f>+'Niv3 Pub 70à93'!BE32</f>
        <v>1</v>
      </c>
    </row>
    <row r="34" spans="1:17">
      <c r="A34" s="699" t="s">
        <v>169</v>
      </c>
      <c r="B34" s="524">
        <f>'presco 9à12'!B33</f>
        <v>1353</v>
      </c>
      <c r="C34" s="396">
        <f>'presco 9à12'!L33</f>
        <v>27</v>
      </c>
      <c r="D34" s="396">
        <f>'presco 9à12'!G33</f>
        <v>21</v>
      </c>
      <c r="E34" s="536">
        <f>'presco 9à12'!M33</f>
        <v>25</v>
      </c>
      <c r="F34" s="534">
        <f>+'Niv1 Pub 22à45 '!M33</f>
        <v>251454</v>
      </c>
      <c r="G34" s="396">
        <f>'Niv1 Pub 22à45 '!AS33</f>
        <v>4320</v>
      </c>
      <c r="H34" s="396">
        <f>'Niv1 Pub 22à45 '!AM33</f>
        <v>4006</v>
      </c>
      <c r="I34" s="536">
        <f>'Niv1 Pub 22à45 '!AV33</f>
        <v>1623</v>
      </c>
      <c r="J34" s="534">
        <f>'Niv2 Pub 46à69'!K33</f>
        <v>19187</v>
      </c>
      <c r="K34" s="396">
        <f>'Niv2 Pub 46à69'!AL33</f>
        <v>516</v>
      </c>
      <c r="L34" s="396">
        <f>'Niv2 Pub 46à69'!AH33</f>
        <v>331</v>
      </c>
      <c r="M34" s="536">
        <f>'Niv2 Pub 46à69'!AO33</f>
        <v>62</v>
      </c>
      <c r="N34" s="534">
        <f>+'Niv3 Pub 70à93'!Q33</f>
        <v>2695</v>
      </c>
      <c r="O34" s="396">
        <f>+'Niv3 Pub 70à93'!BB33</f>
        <v>89</v>
      </c>
      <c r="P34" s="396">
        <f>+'Niv3 Pub 70à93'!AW33</f>
        <v>44</v>
      </c>
      <c r="Q34" s="536">
        <f>+'Niv3 Pub 70à93'!BE33</f>
        <v>6</v>
      </c>
    </row>
    <row r="35" spans="1:17">
      <c r="A35" s="699" t="s">
        <v>177</v>
      </c>
      <c r="B35" s="524">
        <f>'presco 9à12'!B34</f>
        <v>0</v>
      </c>
      <c r="C35" s="396">
        <f>'presco 9à12'!L34</f>
        <v>0</v>
      </c>
      <c r="D35" s="396">
        <f>'presco 9à12'!G34</f>
        <v>0</v>
      </c>
      <c r="E35" s="536">
        <f>'presco 9à12'!M34</f>
        <v>0</v>
      </c>
      <c r="F35" s="534">
        <f>+'Niv1 Pub 22à45 '!M34</f>
        <v>45178</v>
      </c>
      <c r="G35" s="396">
        <f>'Niv1 Pub 22à45 '!AS34</f>
        <v>898</v>
      </c>
      <c r="H35" s="396">
        <f>'Niv1 Pub 22à45 '!AM34</f>
        <v>823</v>
      </c>
      <c r="I35" s="536">
        <f>'Niv1 Pub 22à45 '!AV34</f>
        <v>338</v>
      </c>
      <c r="J35" s="534">
        <f>'Niv2 Pub 46à69'!K34</f>
        <v>4712</v>
      </c>
      <c r="K35" s="396">
        <f>'Niv2 Pub 46à69'!AL34</f>
        <v>150</v>
      </c>
      <c r="L35" s="396">
        <f>'Niv2 Pub 46à69'!AH34</f>
        <v>100</v>
      </c>
      <c r="M35" s="536">
        <f>'Niv2 Pub 46à69'!AO34</f>
        <v>19</v>
      </c>
      <c r="N35" s="534">
        <f>+'Niv3 Pub 70à93'!Q34</f>
        <v>454</v>
      </c>
      <c r="O35" s="396">
        <f>+'Niv3 Pub 70à93'!BB34</f>
        <v>27</v>
      </c>
      <c r="P35" s="396">
        <f>+'Niv3 Pub 70à93'!AW34</f>
        <v>10</v>
      </c>
      <c r="Q35" s="536">
        <f>+'Niv3 Pub 70à93'!BE34</f>
        <v>2</v>
      </c>
    </row>
    <row r="36" spans="1:17">
      <c r="A36" s="699" t="s">
        <v>248</v>
      </c>
      <c r="B36" s="524">
        <f>'presco 9à12'!B35</f>
        <v>652</v>
      </c>
      <c r="C36" s="396">
        <f>'presco 9à12'!L35</f>
        <v>23</v>
      </c>
      <c r="D36" s="396">
        <f>'presco 9à12'!G35</f>
        <v>21</v>
      </c>
      <c r="E36" s="536">
        <f>'presco 9à12'!M35</f>
        <v>12</v>
      </c>
      <c r="F36" s="534">
        <f>+'Niv1 Pub 22à45 '!M35</f>
        <v>88148</v>
      </c>
      <c r="G36" s="396">
        <f>'Niv1 Pub 22à45 '!AS35</f>
        <v>1669</v>
      </c>
      <c r="H36" s="396">
        <f>'Niv1 Pub 22à45 '!AM35</f>
        <v>1327</v>
      </c>
      <c r="I36" s="536">
        <f>'Niv1 Pub 22à45 '!AV35</f>
        <v>471</v>
      </c>
      <c r="J36" s="534">
        <f>'Niv2 Pub 46à69'!K35</f>
        <v>12091</v>
      </c>
      <c r="K36" s="396">
        <f>'Niv2 Pub 46à69'!AL35</f>
        <v>380</v>
      </c>
      <c r="L36" s="396">
        <f>'Niv2 Pub 46à69'!AH35</f>
        <v>202</v>
      </c>
      <c r="M36" s="536">
        <f>'Niv2 Pub 46à69'!AO35</f>
        <v>26</v>
      </c>
      <c r="N36" s="534">
        <f>+'Niv3 Pub 70à93'!Q35</f>
        <v>2189</v>
      </c>
      <c r="O36" s="396">
        <f>+'Niv3 Pub 70à93'!BB35</f>
        <v>115</v>
      </c>
      <c r="P36" s="396">
        <f>+'Niv3 Pub 70à93'!AW35</f>
        <v>53</v>
      </c>
      <c r="Q36" s="536">
        <f>+'Niv3 Pub 70à93'!BE35</f>
        <v>4</v>
      </c>
    </row>
    <row r="37" spans="1:17">
      <c r="A37" s="699" t="s">
        <v>187</v>
      </c>
      <c r="B37" s="524">
        <f>'presco 9à12'!B36</f>
        <v>34</v>
      </c>
      <c r="C37" s="396">
        <f>'presco 9à12'!L36</f>
        <v>1</v>
      </c>
      <c r="D37" s="396">
        <f>'presco 9à12'!G36</f>
        <v>0</v>
      </c>
      <c r="E37" s="536">
        <f>'presco 9à12'!M36</f>
        <v>1</v>
      </c>
      <c r="F37" s="534">
        <f>+'Niv1 Pub 22à45 '!M36</f>
        <v>24872</v>
      </c>
      <c r="G37" s="396">
        <f>'Niv1 Pub 22à45 '!AS36</f>
        <v>419</v>
      </c>
      <c r="H37" s="396">
        <f>'Niv1 Pub 22à45 '!AM36</f>
        <v>381</v>
      </c>
      <c r="I37" s="536">
        <f>'Niv1 Pub 22à45 '!AV36</f>
        <v>187</v>
      </c>
      <c r="J37" s="534">
        <f>'Niv2 Pub 46à69'!K36</f>
        <v>2225</v>
      </c>
      <c r="K37" s="396">
        <f>'Niv2 Pub 46à69'!AL36</f>
        <v>89</v>
      </c>
      <c r="L37" s="396">
        <f>'Niv2 Pub 46à69'!AH36</f>
        <v>58</v>
      </c>
      <c r="M37" s="536">
        <f>'Niv2 Pub 46à69'!AO36</f>
        <v>11</v>
      </c>
      <c r="N37" s="534">
        <f>+'Niv3 Pub 70à93'!Q36</f>
        <v>283</v>
      </c>
      <c r="O37" s="396">
        <f>+'Niv3 Pub 70à93'!BB36</f>
        <v>26</v>
      </c>
      <c r="P37" s="396">
        <f>+'Niv3 Pub 70à93'!AW36</f>
        <v>11</v>
      </c>
      <c r="Q37" s="536">
        <f>+'Niv3 Pub 70à93'!BE36</f>
        <v>2</v>
      </c>
    </row>
    <row r="38" spans="1:17">
      <c r="A38" s="699" t="s">
        <v>193</v>
      </c>
      <c r="B38" s="524">
        <f>'presco 9à12'!B37</f>
        <v>59</v>
      </c>
      <c r="C38" s="396">
        <f>'presco 9à12'!L37</f>
        <v>1</v>
      </c>
      <c r="D38" s="396">
        <f>'presco 9à12'!G37</f>
        <v>0</v>
      </c>
      <c r="E38" s="536">
        <f>'presco 9à12'!M37</f>
        <v>2</v>
      </c>
      <c r="F38" s="534">
        <f>+'Niv1 Pub 22à45 '!M37</f>
        <v>269641</v>
      </c>
      <c r="G38" s="396">
        <f>'Niv1 Pub 22à45 '!AS37</f>
        <v>4759</v>
      </c>
      <c r="H38" s="396">
        <f>'Niv1 Pub 22à45 '!AM37</f>
        <v>4385</v>
      </c>
      <c r="I38" s="536">
        <f>'Niv1 Pub 22à45 '!AV37</f>
        <v>1603</v>
      </c>
      <c r="J38" s="534">
        <f>'Niv2 Pub 46à69'!K37</f>
        <v>28659</v>
      </c>
      <c r="K38" s="396">
        <f>'Niv2 Pub 46à69'!AL37</f>
        <v>667</v>
      </c>
      <c r="L38" s="396">
        <f>'Niv2 Pub 46à69'!AH37</f>
        <v>434</v>
      </c>
      <c r="M38" s="536">
        <f>'Niv2 Pub 46à69'!AO37</f>
        <v>73</v>
      </c>
      <c r="N38" s="534">
        <f>+'Niv3 Pub 70à93'!Q37</f>
        <v>4057</v>
      </c>
      <c r="O38" s="396">
        <f>+'Niv3 Pub 70à93'!BB37</f>
        <v>136</v>
      </c>
      <c r="P38" s="396">
        <f>+'Niv3 Pub 70à93'!AW37</f>
        <v>70</v>
      </c>
      <c r="Q38" s="536">
        <f>+'Niv3 Pub 70à93'!BE37</f>
        <v>7</v>
      </c>
    </row>
    <row r="39" spans="1:17">
      <c r="A39" s="699" t="s">
        <v>201</v>
      </c>
      <c r="B39" s="524">
        <f>'presco 9à12'!B38</f>
        <v>131</v>
      </c>
      <c r="C39" s="396">
        <f>'presco 9à12'!L38</f>
        <v>0</v>
      </c>
      <c r="D39" s="396">
        <f>'presco 9à12'!G38</f>
        <v>3</v>
      </c>
      <c r="E39" s="536">
        <f>'presco 9à12'!M38</f>
        <v>2</v>
      </c>
      <c r="F39" s="534">
        <f>+'Niv1 Pub 22à45 '!M38</f>
        <v>172935</v>
      </c>
      <c r="G39" s="396">
        <f>'Niv1 Pub 22à45 '!AS38</f>
        <v>3601</v>
      </c>
      <c r="H39" s="396">
        <f>'Niv1 Pub 22à45 '!AM38</f>
        <v>3233</v>
      </c>
      <c r="I39" s="536">
        <f>'Niv1 Pub 22à45 '!AV38</f>
        <v>959</v>
      </c>
      <c r="J39" s="534">
        <f>'Niv2 Pub 46à69'!K38</f>
        <v>24079</v>
      </c>
      <c r="K39" s="396">
        <f>'Niv2 Pub 46à69'!AL38</f>
        <v>801</v>
      </c>
      <c r="L39" s="396">
        <f>'Niv2 Pub 46à69'!AH38</f>
        <v>506</v>
      </c>
      <c r="M39" s="536">
        <f>'Niv2 Pub 46à69'!AO38</f>
        <v>67</v>
      </c>
      <c r="N39" s="534">
        <f>+'Niv3 Pub 70à93'!Q38</f>
        <v>3453</v>
      </c>
      <c r="O39" s="396">
        <f>+'Niv3 Pub 70à93'!BB38</f>
        <v>139</v>
      </c>
      <c r="P39" s="396">
        <f>+'Niv3 Pub 70à93'!AW38</f>
        <v>70</v>
      </c>
      <c r="Q39" s="536">
        <f>+'Niv3 Pub 70à93'!BE38</f>
        <v>5</v>
      </c>
    </row>
    <row r="40" spans="1:17">
      <c r="A40" s="699" t="s">
        <v>207</v>
      </c>
      <c r="B40" s="524">
        <f>'presco 9à12'!B39</f>
        <v>65</v>
      </c>
      <c r="C40" s="396">
        <f>'presco 9à12'!L39</f>
        <v>1</v>
      </c>
      <c r="D40" s="396">
        <f>'presco 9à12'!G39</f>
        <v>1</v>
      </c>
      <c r="E40" s="536">
        <f>'presco 9à12'!M39</f>
        <v>1</v>
      </c>
      <c r="F40" s="534">
        <f>+'Niv1 Pub 22à45 '!M39</f>
        <v>230514</v>
      </c>
      <c r="G40" s="396">
        <f>'Niv1 Pub 22à45 '!AS39</f>
        <v>3917</v>
      </c>
      <c r="H40" s="396">
        <f>'Niv1 Pub 22à45 '!AM39</f>
        <v>3632</v>
      </c>
      <c r="I40" s="536">
        <f>'Niv1 Pub 22à45 '!AV39</f>
        <v>1072</v>
      </c>
      <c r="J40" s="534">
        <f>'Niv2 Pub 46à69'!K39</f>
        <v>24039</v>
      </c>
      <c r="K40" s="396">
        <f>'Niv2 Pub 46à69'!AL39</f>
        <v>573</v>
      </c>
      <c r="L40" s="396">
        <f>'Niv2 Pub 46à69'!AH39</f>
        <v>372</v>
      </c>
      <c r="M40" s="536">
        <f>'Niv2 Pub 46à69'!AO39</f>
        <v>51</v>
      </c>
      <c r="N40" s="534">
        <f>+'Niv3 Pub 70à93'!Q39</f>
        <v>2379</v>
      </c>
      <c r="O40" s="396">
        <f>+'Niv3 Pub 70à93'!BB39</f>
        <v>104</v>
      </c>
      <c r="P40" s="396">
        <f>+'Niv3 Pub 70à93'!AW39</f>
        <v>53</v>
      </c>
      <c r="Q40" s="536">
        <f>+'Niv3 Pub 70à93'!BE39</f>
        <v>6</v>
      </c>
    </row>
    <row r="41" spans="1:17">
      <c r="A41" s="699" t="s">
        <v>213</v>
      </c>
      <c r="B41" s="524">
        <f>'presco 9à12'!B40</f>
        <v>777</v>
      </c>
      <c r="C41" s="396">
        <f>'presco 9à12'!L40</f>
        <v>19</v>
      </c>
      <c r="D41" s="396">
        <f>'presco 9à12'!G40</f>
        <v>18</v>
      </c>
      <c r="E41" s="536">
        <f>'presco 9à12'!M40</f>
        <v>3</v>
      </c>
      <c r="F41" s="534">
        <f>+'Niv1 Pub 22à45 '!M40</f>
        <v>233604</v>
      </c>
      <c r="G41" s="396">
        <f>'Niv1 Pub 22à45 '!AS40</f>
        <v>4114</v>
      </c>
      <c r="H41" s="396">
        <f>'Niv1 Pub 22à45 '!AM40</f>
        <v>3949</v>
      </c>
      <c r="I41" s="536">
        <f>'Niv1 Pub 22à45 '!AV40</f>
        <v>1328</v>
      </c>
      <c r="J41" s="534">
        <f>'Niv2 Pub 46à69'!K40</f>
        <v>24175</v>
      </c>
      <c r="K41" s="396">
        <f>'Niv2 Pub 46à69'!AL40</f>
        <v>631</v>
      </c>
      <c r="L41" s="396">
        <f>'Niv2 Pub 46à69'!AH40</f>
        <v>363</v>
      </c>
      <c r="M41" s="536">
        <f>'Niv2 Pub 46à69'!AO40</f>
        <v>54</v>
      </c>
      <c r="N41" s="534">
        <f>+'Niv3 Pub 70à93'!Q40</f>
        <v>3561</v>
      </c>
      <c r="O41" s="396">
        <f>+'Niv3 Pub 70à93'!BB40</f>
        <v>151</v>
      </c>
      <c r="P41" s="396">
        <f>+'Niv3 Pub 70à93'!AW40</f>
        <v>74</v>
      </c>
      <c r="Q41" s="536">
        <f>+'Niv3 Pub 70à93'!BE40</f>
        <v>5</v>
      </c>
    </row>
    <row r="42" spans="1:17">
      <c r="A42" s="699" t="s">
        <v>221</v>
      </c>
      <c r="B42" s="524">
        <f>'presco 9à12'!B41</f>
        <v>6</v>
      </c>
      <c r="C42" s="396">
        <f>'presco 9à12'!L41</f>
        <v>1</v>
      </c>
      <c r="D42" s="396">
        <f>'presco 9à12'!G41</f>
        <v>0</v>
      </c>
      <c r="E42" s="536">
        <f>'presco 9à12'!M41</f>
        <v>1</v>
      </c>
      <c r="F42" s="534">
        <f>+'Niv1 Pub 22à45 '!M41</f>
        <v>70623</v>
      </c>
      <c r="G42" s="396">
        <f>'Niv1 Pub 22à45 '!AS41</f>
        <v>1174</v>
      </c>
      <c r="H42" s="396">
        <f>'Niv1 Pub 22à45 '!AM41</f>
        <v>988</v>
      </c>
      <c r="I42" s="536">
        <f>'Niv1 Pub 22à45 '!AV41</f>
        <v>517</v>
      </c>
      <c r="J42" s="534">
        <f>'Niv2 Pub 46à69'!K41</f>
        <v>5440</v>
      </c>
      <c r="K42" s="396">
        <f>'Niv2 Pub 46à69'!AL41</f>
        <v>106</v>
      </c>
      <c r="L42" s="396">
        <f>'Niv2 Pub 46à69'!AH41</f>
        <v>77</v>
      </c>
      <c r="M42" s="536">
        <f>'Niv2 Pub 46à69'!AO41</f>
        <v>15</v>
      </c>
      <c r="N42" s="534">
        <f>+'Niv3 Pub 70à93'!Q41</f>
        <v>675</v>
      </c>
      <c r="O42" s="396">
        <f>+'Niv3 Pub 70à93'!BB41</f>
        <v>37</v>
      </c>
      <c r="P42" s="396">
        <f>+'Niv3 Pub 70à93'!AW41</f>
        <v>12</v>
      </c>
      <c r="Q42" s="536">
        <f>+'Niv3 Pub 70à93'!BE41</f>
        <v>4</v>
      </c>
    </row>
    <row r="43" spans="1:17">
      <c r="A43" s="699" t="s">
        <v>226</v>
      </c>
      <c r="B43" s="524">
        <f>'presco 9à12'!B42</f>
        <v>0</v>
      </c>
      <c r="C43" s="396">
        <f>'presco 9à12'!L42</f>
        <v>0</v>
      </c>
      <c r="D43" s="396">
        <f>'presco 9à12'!G42</f>
        <v>0</v>
      </c>
      <c r="E43" s="536">
        <f>'presco 9à12'!M42</f>
        <v>0</v>
      </c>
      <c r="F43" s="534">
        <f>+'Niv1 Pub 22à45 '!M42</f>
        <v>73389</v>
      </c>
      <c r="G43" s="396">
        <f>'Niv1 Pub 22à45 '!AS42</f>
        <v>1389</v>
      </c>
      <c r="H43" s="396">
        <f>'Niv1 Pub 22à45 '!AM42</f>
        <v>1103</v>
      </c>
      <c r="I43" s="536">
        <f>'Niv1 Pub 22à45 '!AV42</f>
        <v>485</v>
      </c>
      <c r="J43" s="534">
        <f>'Niv2 Pub 46à69'!K42</f>
        <v>5932</v>
      </c>
      <c r="K43" s="396">
        <f>'Niv2 Pub 46à69'!AL42</f>
        <v>165</v>
      </c>
      <c r="L43" s="396">
        <f>'Niv2 Pub 46à69'!AH42</f>
        <v>113</v>
      </c>
      <c r="M43" s="536">
        <f>'Niv2 Pub 46à69'!AO42</f>
        <v>20</v>
      </c>
      <c r="N43" s="534">
        <f>+'Niv3 Pub 70à93'!Q42</f>
        <v>1151</v>
      </c>
      <c r="O43" s="396">
        <f>+'Niv3 Pub 70à93'!BB42</f>
        <v>51</v>
      </c>
      <c r="P43" s="396">
        <f>+'Niv3 Pub 70à93'!AW42</f>
        <v>28</v>
      </c>
      <c r="Q43" s="536">
        <f>+'Niv3 Pub 70à93'!BE42</f>
        <v>3</v>
      </c>
    </row>
    <row r="44" spans="1:17">
      <c r="A44" s="699" t="s">
        <v>230</v>
      </c>
      <c r="B44" s="524">
        <f>'presco 9à12'!B43</f>
        <v>242</v>
      </c>
      <c r="C44" s="396">
        <f>'presco 9à12'!L43</f>
        <v>5</v>
      </c>
      <c r="D44" s="396">
        <f>'presco 9à12'!G43</f>
        <v>4</v>
      </c>
      <c r="E44" s="536">
        <f>'presco 9à12'!M43</f>
        <v>4</v>
      </c>
      <c r="F44" s="534">
        <f>+'Niv1 Pub 22à45 '!M43</f>
        <v>138520</v>
      </c>
      <c r="G44" s="396">
        <f>'Niv1 Pub 22à45 '!AS43</f>
        <v>2704</v>
      </c>
      <c r="H44" s="396">
        <f>'Niv1 Pub 22à45 '!AM43</f>
        <v>1997</v>
      </c>
      <c r="I44" s="536">
        <f>'Niv1 Pub 22à45 '!AV43</f>
        <v>856</v>
      </c>
      <c r="J44" s="534">
        <f>'Niv2 Pub 46à69'!K43</f>
        <v>19013</v>
      </c>
      <c r="K44" s="396">
        <f>'Niv2 Pub 46à69'!AL43</f>
        <v>594</v>
      </c>
      <c r="L44" s="396">
        <f>'Niv2 Pub 46à69'!AH43</f>
        <v>290</v>
      </c>
      <c r="M44" s="536">
        <f>'Niv2 Pub 46à69'!AO43</f>
        <v>58</v>
      </c>
      <c r="N44" s="534">
        <f>+'Niv3 Pub 70à93'!Q43</f>
        <v>3331</v>
      </c>
      <c r="O44" s="396">
        <f>+'Niv3 Pub 70à93'!BB43</f>
        <v>153</v>
      </c>
      <c r="P44" s="396">
        <f>+'Niv3 Pub 70à93'!AW43</f>
        <v>71</v>
      </c>
      <c r="Q44" s="536">
        <f>+'Niv3 Pub 70à93'!BE43</f>
        <v>9</v>
      </c>
    </row>
    <row r="45" spans="1:17" ht="10.5" thickBot="1">
      <c r="A45" s="701" t="s">
        <v>240</v>
      </c>
      <c r="B45" s="542">
        <f>'presco 9à12'!B44</f>
        <v>20</v>
      </c>
      <c r="C45" s="543">
        <f>'presco 9à12'!L44</f>
        <v>2</v>
      </c>
      <c r="D45" s="543">
        <f>'presco 9à12'!G44</f>
        <v>1</v>
      </c>
      <c r="E45" s="544">
        <f>'presco 9à12'!M44</f>
        <v>2</v>
      </c>
      <c r="F45" s="545">
        <f>+'Niv1 Pub 22à45 '!M44</f>
        <v>71818</v>
      </c>
      <c r="G45" s="543">
        <f>'Niv1 Pub 22à45 '!AS44</f>
        <v>1459</v>
      </c>
      <c r="H45" s="543">
        <f>'Niv1 Pub 22à45 '!AM44</f>
        <v>1031</v>
      </c>
      <c r="I45" s="544">
        <f>'Niv1 Pub 22à45 '!AV44</f>
        <v>429</v>
      </c>
      <c r="J45" s="545">
        <f>'Niv2 Pub 46à69'!K44</f>
        <v>6906</v>
      </c>
      <c r="K45" s="543">
        <f>'Niv2 Pub 46à69'!AL44</f>
        <v>223</v>
      </c>
      <c r="L45" s="543">
        <f>'Niv2 Pub 46à69'!AH44</f>
        <v>139</v>
      </c>
      <c r="M45" s="544">
        <f>'Niv2 Pub 46à69'!AO44</f>
        <v>24</v>
      </c>
      <c r="N45" s="545">
        <f>+'Niv3 Pub 70à93'!Q44</f>
        <v>1418</v>
      </c>
      <c r="O45" s="543">
        <f>+'Niv3 Pub 70à93'!BB44</f>
        <v>77</v>
      </c>
      <c r="P45" s="543">
        <f>+'Niv3 Pub 70à93'!AW44</f>
        <v>40</v>
      </c>
      <c r="Q45" s="544">
        <f>+'Niv3 Pub 70à93'!BE44</f>
        <v>5</v>
      </c>
    </row>
    <row r="47" spans="1:17">
      <c r="A47" s="538" t="s">
        <v>368</v>
      </c>
      <c r="B47" s="538"/>
      <c r="C47" s="538"/>
      <c r="D47" s="538"/>
      <c r="E47" s="538"/>
      <c r="F47" s="538"/>
      <c r="G47" s="538"/>
      <c r="H47" s="538"/>
      <c r="I47" s="538"/>
      <c r="J47" s="538"/>
      <c r="K47" s="538"/>
      <c r="L47" s="538"/>
      <c r="M47" s="538"/>
      <c r="N47" s="538"/>
      <c r="O47" s="538"/>
      <c r="P47" s="538"/>
      <c r="Q47" s="538"/>
    </row>
    <row r="48" spans="1:17">
      <c r="A48" s="538" t="s">
        <v>328</v>
      </c>
      <c r="B48" s="538"/>
      <c r="C48" s="538"/>
      <c r="D48" s="538"/>
      <c r="E48" s="538"/>
      <c r="F48" s="538"/>
      <c r="G48" s="538"/>
      <c r="H48" s="538"/>
      <c r="I48" s="538"/>
      <c r="J48" s="538"/>
      <c r="K48" s="538"/>
      <c r="L48" s="538"/>
      <c r="M48" s="538"/>
      <c r="N48" s="538"/>
      <c r="O48" s="538"/>
      <c r="P48" s="538"/>
      <c r="Q48" s="538"/>
    </row>
    <row r="49" spans="1:17" ht="10.5" thickBot="1"/>
    <row r="50" spans="1:17" ht="12.75" customHeight="1">
      <c r="A50" s="922" t="s">
        <v>59</v>
      </c>
      <c r="B50" s="723" t="s">
        <v>357</v>
      </c>
      <c r="C50" s="724"/>
      <c r="D50" s="724"/>
      <c r="E50" s="725"/>
      <c r="F50" s="723" t="s">
        <v>54</v>
      </c>
      <c r="G50" s="724"/>
      <c r="H50" s="724"/>
      <c r="I50" s="725"/>
      <c r="J50" s="723" t="s">
        <v>55</v>
      </c>
      <c r="K50" s="724"/>
      <c r="L50" s="724"/>
      <c r="M50" s="725"/>
      <c r="N50" s="723" t="s">
        <v>56</v>
      </c>
      <c r="O50" s="724"/>
      <c r="P50" s="724"/>
      <c r="Q50" s="725"/>
    </row>
    <row r="51" spans="1:17" ht="18.5" thickBot="1">
      <c r="A51" s="923"/>
      <c r="B51" s="732" t="s">
        <v>353</v>
      </c>
      <c r="C51" s="733" t="s">
        <v>628</v>
      </c>
      <c r="D51" s="733" t="s">
        <v>354</v>
      </c>
      <c r="E51" s="734" t="s">
        <v>358</v>
      </c>
      <c r="F51" s="732" t="s">
        <v>353</v>
      </c>
      <c r="G51" s="733" t="s">
        <v>628</v>
      </c>
      <c r="H51" s="733" t="s">
        <v>354</v>
      </c>
      <c r="I51" s="734" t="s">
        <v>355</v>
      </c>
      <c r="J51" s="732" t="s">
        <v>353</v>
      </c>
      <c r="K51" s="733" t="s">
        <v>628</v>
      </c>
      <c r="L51" s="733" t="s">
        <v>354</v>
      </c>
      <c r="M51" s="734" t="s">
        <v>355</v>
      </c>
      <c r="N51" s="732" t="s">
        <v>353</v>
      </c>
      <c r="O51" s="733" t="s">
        <v>628</v>
      </c>
      <c r="P51" s="733" t="s">
        <v>354</v>
      </c>
      <c r="Q51" s="734" t="s">
        <v>355</v>
      </c>
    </row>
    <row r="52" spans="1:17">
      <c r="A52" s="516"/>
      <c r="B52" s="513"/>
      <c r="C52" s="518"/>
      <c r="D52" s="518"/>
      <c r="E52" s="521"/>
      <c r="F52" s="526"/>
      <c r="G52" s="114"/>
      <c r="H52" s="114"/>
      <c r="I52" s="519"/>
      <c r="J52" s="526"/>
      <c r="K52" s="114"/>
      <c r="L52" s="114"/>
      <c r="M52" s="519"/>
      <c r="N52" s="520"/>
      <c r="O52" s="114"/>
      <c r="P52" s="114"/>
      <c r="Q52" s="519"/>
    </row>
    <row r="53" spans="1:17" ht="10.5">
      <c r="A53" s="517" t="s">
        <v>58</v>
      </c>
      <c r="B53" s="522">
        <f t="shared" ref="B53:Q53" si="2">SUM(B55:B60)</f>
        <v>143835</v>
      </c>
      <c r="C53" s="401">
        <f t="shared" si="2"/>
        <v>4695</v>
      </c>
      <c r="D53" s="401">
        <f t="shared" si="2"/>
        <v>4300</v>
      </c>
      <c r="E53" s="523">
        <f t="shared" si="2"/>
        <v>2543</v>
      </c>
      <c r="F53" s="522">
        <f t="shared" si="2"/>
        <v>732822</v>
      </c>
      <c r="G53" s="401">
        <f t="shared" si="2"/>
        <v>19045</v>
      </c>
      <c r="H53" s="401">
        <f t="shared" si="2"/>
        <v>19645</v>
      </c>
      <c r="I53" s="523">
        <f t="shared" si="2"/>
        <v>5428</v>
      </c>
      <c r="J53" s="522">
        <f t="shared" si="2"/>
        <v>262930</v>
      </c>
      <c r="K53" s="401">
        <f t="shared" si="2"/>
        <v>11770</v>
      </c>
      <c r="L53" s="401">
        <f t="shared" si="2"/>
        <v>6476</v>
      </c>
      <c r="M53" s="523">
        <f t="shared" si="2"/>
        <v>1255</v>
      </c>
      <c r="N53" s="522">
        <f t="shared" si="2"/>
        <v>69173</v>
      </c>
      <c r="O53" s="401">
        <f t="shared" si="2"/>
        <v>4713</v>
      </c>
      <c r="P53" s="401">
        <f t="shared" si="2"/>
        <v>1850</v>
      </c>
      <c r="Q53" s="523">
        <f t="shared" si="2"/>
        <v>365</v>
      </c>
    </row>
    <row r="54" spans="1:17" ht="10.5">
      <c r="A54" s="517"/>
      <c r="B54" s="522"/>
      <c r="C54" s="401"/>
      <c r="D54" s="401"/>
      <c r="E54" s="523"/>
      <c r="F54" s="522"/>
      <c r="G54" s="401"/>
      <c r="H54" s="401"/>
      <c r="I54" s="523"/>
      <c r="J54" s="532"/>
      <c r="K54" s="390"/>
      <c r="L54" s="390"/>
      <c r="M54" s="533"/>
      <c r="N54" s="462"/>
      <c r="O54" s="390"/>
      <c r="P54" s="390"/>
      <c r="Q54" s="533"/>
    </row>
    <row r="55" spans="1:17">
      <c r="A55" s="696" t="s">
        <v>60</v>
      </c>
      <c r="B55" s="524">
        <f>+'presco 9à12'!O9</f>
        <v>70518</v>
      </c>
      <c r="C55" s="70">
        <f>+'presco 9à12'!W9</f>
        <v>2436</v>
      </c>
      <c r="D55" s="70">
        <f>+'presco 9à12'!T9</f>
        <v>2283</v>
      </c>
      <c r="E55" s="525">
        <f>+'presco 9à12'!X9</f>
        <v>1324</v>
      </c>
      <c r="F55" s="534">
        <f>+'Niv1 Pr 94à117'!M9</f>
        <v>388874</v>
      </c>
      <c r="G55" s="396">
        <f>+'Niv1 Pr 94à117'!AP9</f>
        <v>10777</v>
      </c>
      <c r="H55" s="379">
        <f>+'Niv1 Pr 94à117'!AM9</f>
        <v>11167</v>
      </c>
      <c r="I55" s="535">
        <f>+'Niv1 Pr 94à117'!AS9</f>
        <v>3074</v>
      </c>
      <c r="J55" s="534">
        <f>+'Niv2 Pr 117à141'!K9</f>
        <v>143750</v>
      </c>
      <c r="K55" s="396">
        <f>+'Niv2 Pr 117à141'!AI9</f>
        <v>7213</v>
      </c>
      <c r="L55" s="379">
        <f>+'Niv2 Pr 117à141'!AH9</f>
        <v>3775</v>
      </c>
      <c r="M55" s="535">
        <f>+'Niv2 Pr 117à141'!AL9</f>
        <v>757</v>
      </c>
      <c r="N55" s="468">
        <f>+'Niv3 pr 142 à165'!Q9</f>
        <v>42413</v>
      </c>
      <c r="O55" s="396">
        <f>'Niv3 pr 142 à165'!AX9</f>
        <v>2968</v>
      </c>
      <c r="P55" s="396">
        <f>'Niv3 pr 142 à165'!AW9</f>
        <v>1208</v>
      </c>
      <c r="Q55" s="536">
        <f>'Niv3 pr 142 à165'!BA9</f>
        <v>244</v>
      </c>
    </row>
    <row r="56" spans="1:17">
      <c r="A56" s="696" t="s">
        <v>61</v>
      </c>
      <c r="B56" s="524">
        <f>+'presco 9à12'!O10</f>
        <v>15641</v>
      </c>
      <c r="C56" s="70">
        <f>+'presco 9à12'!W10</f>
        <v>460</v>
      </c>
      <c r="D56" s="70">
        <f>+'presco 9à12'!T10</f>
        <v>431</v>
      </c>
      <c r="E56" s="525">
        <f>+'presco 9à12'!X10</f>
        <v>322</v>
      </c>
      <c r="F56" s="534">
        <f>+'Niv1 Pr 94à117'!M10</f>
        <v>65385</v>
      </c>
      <c r="G56" s="396">
        <f>+'Niv1 Pr 94à117'!AP10</f>
        <v>1535</v>
      </c>
      <c r="H56" s="379">
        <f>+'Niv1 Pr 94à117'!AM10</f>
        <v>1619</v>
      </c>
      <c r="I56" s="535">
        <f>+'Niv1 Pr 94à117'!AS10</f>
        <v>396</v>
      </c>
      <c r="J56" s="534">
        <f>+'Niv2 Pr 117à141'!K10</f>
        <v>26323</v>
      </c>
      <c r="K56" s="396">
        <f>+'Niv2 Pr 117à141'!AI10</f>
        <v>951</v>
      </c>
      <c r="L56" s="379">
        <f>+'Niv2 Pr 117à141'!AH10</f>
        <v>559</v>
      </c>
      <c r="M56" s="535">
        <f>+'Niv2 Pr 117à141'!AL10</f>
        <v>114</v>
      </c>
      <c r="N56" s="468">
        <f>+'Niv3 pr 142 à165'!Q10</f>
        <v>3859</v>
      </c>
      <c r="O56" s="396">
        <f>'Niv3 pr 142 à165'!AX10</f>
        <v>274</v>
      </c>
      <c r="P56" s="396">
        <f>'Niv3 pr 142 à165'!AW10</f>
        <v>110</v>
      </c>
      <c r="Q56" s="536">
        <f>'Niv3 pr 142 à165'!BA10</f>
        <v>25</v>
      </c>
    </row>
    <row r="57" spans="1:17">
      <c r="A57" s="696" t="s">
        <v>62</v>
      </c>
      <c r="B57" s="524">
        <f>+'presco 9à12'!O11</f>
        <v>16386</v>
      </c>
      <c r="C57" s="70">
        <f>+'presco 9à12'!W11</f>
        <v>448</v>
      </c>
      <c r="D57" s="70">
        <f>+'presco 9à12'!T11</f>
        <v>400</v>
      </c>
      <c r="E57" s="525">
        <f>+'presco 9à12'!X11</f>
        <v>275</v>
      </c>
      <c r="F57" s="534">
        <f>+'Niv1 Pr 94à117'!M11</f>
        <v>108474</v>
      </c>
      <c r="G57" s="396">
        <f>+'Niv1 Pr 94à117'!AP11</f>
        <v>2530</v>
      </c>
      <c r="H57" s="379">
        <f>+'Niv1 Pr 94à117'!AM11</f>
        <v>2642</v>
      </c>
      <c r="I57" s="535">
        <f>+'Niv1 Pr 94à117'!AS11</f>
        <v>864</v>
      </c>
      <c r="J57" s="534">
        <f>+'Niv2 Pr 117à141'!K11</f>
        <v>26237</v>
      </c>
      <c r="K57" s="396">
        <f>+'Niv2 Pr 117à141'!AI11</f>
        <v>1020</v>
      </c>
      <c r="L57" s="379">
        <f>+'Niv2 Pr 117à141'!AH11</f>
        <v>644</v>
      </c>
      <c r="M57" s="535">
        <f>+'Niv2 Pr 117à141'!AL11</f>
        <v>117</v>
      </c>
      <c r="N57" s="468">
        <f>+'Niv3 pr 142 à165'!Q11</f>
        <v>7814</v>
      </c>
      <c r="O57" s="396">
        <f>'Niv3 pr 142 à165'!AX11</f>
        <v>490</v>
      </c>
      <c r="P57" s="396">
        <f>'Niv3 pr 142 à165'!AW11</f>
        <v>169</v>
      </c>
      <c r="Q57" s="536">
        <f>'Niv3 pr 142 à165'!BA11</f>
        <v>28</v>
      </c>
    </row>
    <row r="58" spans="1:17">
      <c r="A58" s="696" t="s">
        <v>63</v>
      </c>
      <c r="B58" s="524">
        <f>+'presco 9à12'!O12</f>
        <v>11058</v>
      </c>
      <c r="C58" s="70">
        <f>+'presco 9à12'!W12</f>
        <v>377</v>
      </c>
      <c r="D58" s="70">
        <f>+'presco 9à12'!T12</f>
        <v>313</v>
      </c>
      <c r="E58" s="525">
        <f>+'presco 9à12'!X12</f>
        <v>208</v>
      </c>
      <c r="F58" s="534">
        <f>+'Niv1 Pr 94à117'!M12</f>
        <v>52152</v>
      </c>
      <c r="G58" s="396">
        <f>+'Niv1 Pr 94à117'!AP12</f>
        <v>1303</v>
      </c>
      <c r="H58" s="379">
        <f>+'Niv1 Pr 94à117'!AM12</f>
        <v>1334</v>
      </c>
      <c r="I58" s="535">
        <f>+'Niv1 Pr 94à117'!AS12</f>
        <v>285</v>
      </c>
      <c r="J58" s="534">
        <f>+'Niv2 Pr 117à141'!K12</f>
        <v>23257</v>
      </c>
      <c r="K58" s="396">
        <f>+'Niv2 Pr 117à141'!AI12</f>
        <v>881</v>
      </c>
      <c r="L58" s="379">
        <f>+'Niv2 Pr 117à141'!AH12</f>
        <v>528</v>
      </c>
      <c r="M58" s="535">
        <f>+'Niv2 Pr 117à141'!AL12</f>
        <v>96</v>
      </c>
      <c r="N58" s="468">
        <f>+'Niv3 pr 142 à165'!Q12</f>
        <v>4369</v>
      </c>
      <c r="O58" s="396">
        <f>'Niv3 pr 142 à165'!AX12</f>
        <v>272</v>
      </c>
      <c r="P58" s="396">
        <f>'Niv3 pr 142 à165'!AW12</f>
        <v>110</v>
      </c>
      <c r="Q58" s="536">
        <f>'Niv3 pr 142 à165'!BA12</f>
        <v>23</v>
      </c>
    </row>
    <row r="59" spans="1:17">
      <c r="A59" s="696" t="s">
        <v>64</v>
      </c>
      <c r="B59" s="524">
        <f>+'presco 9à12'!O13</f>
        <v>16199</v>
      </c>
      <c r="C59" s="70">
        <f>+'presco 9à12'!W13</f>
        <v>575</v>
      </c>
      <c r="D59" s="70">
        <f>+'presco 9à12'!T13</f>
        <v>523</v>
      </c>
      <c r="E59" s="525">
        <f>+'presco 9à12'!X13</f>
        <v>258</v>
      </c>
      <c r="F59" s="534">
        <f>+'Niv1 Pr 94à117'!M13</f>
        <v>52927</v>
      </c>
      <c r="G59" s="396">
        <f>+'Niv1 Pr 94à117'!AP13</f>
        <v>1438</v>
      </c>
      <c r="H59" s="379">
        <f>+'Niv1 Pr 94à117'!AM13</f>
        <v>1433</v>
      </c>
      <c r="I59" s="535">
        <f>+'Niv1 Pr 94à117'!AS13</f>
        <v>305</v>
      </c>
      <c r="J59" s="534">
        <f>+'Niv2 Pr 117à141'!K13</f>
        <v>28619</v>
      </c>
      <c r="K59" s="396">
        <f>+'Niv2 Pr 117à141'!AI13</f>
        <v>1049</v>
      </c>
      <c r="L59" s="379">
        <f>+'Niv2 Pr 117à141'!AH13</f>
        <v>602</v>
      </c>
      <c r="M59" s="535">
        <f>+'Niv2 Pr 117à141'!AL13</f>
        <v>102</v>
      </c>
      <c r="N59" s="468">
        <f>+'Niv3 pr 142 à165'!Q13</f>
        <v>7337</v>
      </c>
      <c r="O59" s="396">
        <f>'Niv3 pr 142 à165'!AX13</f>
        <v>518</v>
      </c>
      <c r="P59" s="396">
        <f>'Niv3 pr 142 à165'!AW13</f>
        <v>176</v>
      </c>
      <c r="Q59" s="536">
        <f>'Niv3 pr 142 à165'!BA13</f>
        <v>29</v>
      </c>
    </row>
    <row r="60" spans="1:17" ht="10.5" thickBot="1">
      <c r="A60" s="697" t="s">
        <v>65</v>
      </c>
      <c r="B60" s="542">
        <f>+'presco 9à12'!O14</f>
        <v>14033</v>
      </c>
      <c r="C60" s="546">
        <f>+'presco 9à12'!W14</f>
        <v>399</v>
      </c>
      <c r="D60" s="546">
        <f>+'presco 9à12'!T14</f>
        <v>350</v>
      </c>
      <c r="E60" s="547">
        <f>+'presco 9à12'!X14</f>
        <v>156</v>
      </c>
      <c r="F60" s="545">
        <f>+'Niv1 Pr 94à117'!M14</f>
        <v>65010</v>
      </c>
      <c r="G60" s="543">
        <f>+'Niv1 Pr 94à117'!AP14</f>
        <v>1462</v>
      </c>
      <c r="H60" s="551">
        <f>+'Niv1 Pr 94à117'!AM14</f>
        <v>1450</v>
      </c>
      <c r="I60" s="552">
        <f>+'Niv1 Pr 94à117'!AS14</f>
        <v>504</v>
      </c>
      <c r="J60" s="545">
        <f>+'Niv2 Pr 117à141'!K14</f>
        <v>14744</v>
      </c>
      <c r="K60" s="543">
        <f>+'Niv2 Pr 117à141'!AI14</f>
        <v>656</v>
      </c>
      <c r="L60" s="551">
        <f>+'Niv2 Pr 117à141'!AH14</f>
        <v>368</v>
      </c>
      <c r="M60" s="552">
        <f>+'Niv2 Pr 117à141'!AL14</f>
        <v>69</v>
      </c>
      <c r="N60" s="553">
        <f>+'Niv3 pr 142 à165'!Q14</f>
        <v>3381</v>
      </c>
      <c r="O60" s="543">
        <f>'Niv3 pr 142 à165'!AX14</f>
        <v>191</v>
      </c>
      <c r="P60" s="543">
        <f>'Niv3 pr 142 à165'!AW14</f>
        <v>77</v>
      </c>
      <c r="Q60" s="544">
        <f>'Niv3 pr 142 à165'!BA14</f>
        <v>16</v>
      </c>
    </row>
    <row r="61" spans="1:17">
      <c r="A61" s="202"/>
      <c r="B61" s="202"/>
    </row>
    <row r="62" spans="1:17">
      <c r="A62" s="538" t="s">
        <v>369</v>
      </c>
      <c r="B62" s="202"/>
      <c r="C62" s="538"/>
      <c r="D62" s="538"/>
      <c r="E62" s="538"/>
      <c r="F62" s="538"/>
      <c r="G62" s="538"/>
      <c r="H62" s="538"/>
      <c r="I62" s="538"/>
      <c r="J62" s="538"/>
      <c r="K62" s="538"/>
      <c r="L62" s="538"/>
      <c r="M62" s="538"/>
      <c r="N62" s="538"/>
      <c r="O62" s="538"/>
      <c r="P62" s="538"/>
      <c r="Q62" s="538"/>
    </row>
    <row r="63" spans="1:17">
      <c r="A63" s="538" t="s">
        <v>328</v>
      </c>
      <c r="B63" s="202"/>
      <c r="C63" s="538"/>
      <c r="D63" s="538"/>
      <c r="E63" s="538"/>
      <c r="F63" s="538"/>
      <c r="G63" s="538"/>
      <c r="H63" s="538"/>
      <c r="I63" s="538"/>
      <c r="J63" s="538"/>
      <c r="K63" s="538"/>
      <c r="L63" s="538"/>
      <c r="M63" s="538"/>
      <c r="N63" s="538"/>
      <c r="O63" s="538"/>
      <c r="P63" s="538"/>
      <c r="Q63" s="538"/>
    </row>
    <row r="64" spans="1:17" ht="10.5" thickBot="1">
      <c r="A64" s="202"/>
      <c r="B64" s="202"/>
    </row>
    <row r="65" spans="1:17" ht="12.75" customHeight="1">
      <c r="A65" s="922" t="s">
        <v>288</v>
      </c>
      <c r="B65" s="723" t="s">
        <v>357</v>
      </c>
      <c r="C65" s="724"/>
      <c r="D65" s="724"/>
      <c r="E65" s="725"/>
      <c r="F65" s="723" t="s">
        <v>54</v>
      </c>
      <c r="G65" s="724"/>
      <c r="H65" s="724"/>
      <c r="I65" s="725"/>
      <c r="J65" s="723" t="s">
        <v>55</v>
      </c>
      <c r="K65" s="724"/>
      <c r="L65" s="724"/>
      <c r="M65" s="725"/>
      <c r="N65" s="723" t="s">
        <v>56</v>
      </c>
      <c r="O65" s="724"/>
      <c r="P65" s="724"/>
      <c r="Q65" s="725"/>
    </row>
    <row r="66" spans="1:17" ht="18.5" thickBot="1">
      <c r="A66" s="923"/>
      <c r="B66" s="732" t="s">
        <v>353</v>
      </c>
      <c r="C66" s="733" t="s">
        <v>628</v>
      </c>
      <c r="D66" s="733" t="s">
        <v>354</v>
      </c>
      <c r="E66" s="734" t="s">
        <v>358</v>
      </c>
      <c r="F66" s="732" t="s">
        <v>353</v>
      </c>
      <c r="G66" s="733" t="s">
        <v>628</v>
      </c>
      <c r="H66" s="733" t="s">
        <v>354</v>
      </c>
      <c r="I66" s="734" t="s">
        <v>355</v>
      </c>
      <c r="J66" s="732" t="s">
        <v>353</v>
      </c>
      <c r="K66" s="733" t="s">
        <v>628</v>
      </c>
      <c r="L66" s="733" t="s">
        <v>354</v>
      </c>
      <c r="M66" s="734" t="s">
        <v>355</v>
      </c>
      <c r="N66" s="732" t="s">
        <v>353</v>
      </c>
      <c r="O66" s="733" t="s">
        <v>628</v>
      </c>
      <c r="P66" s="733" t="s">
        <v>354</v>
      </c>
      <c r="Q66" s="734" t="s">
        <v>355</v>
      </c>
    </row>
    <row r="67" spans="1:17">
      <c r="A67" s="527"/>
      <c r="B67" s="513"/>
      <c r="C67" s="518"/>
      <c r="D67" s="518"/>
      <c r="E67" s="521"/>
      <c r="F67" s="537"/>
      <c r="G67" s="518"/>
      <c r="H67" s="518"/>
      <c r="I67" s="521"/>
      <c r="J67" s="537"/>
      <c r="K67" s="518"/>
      <c r="L67" s="518"/>
      <c r="M67" s="521"/>
      <c r="N67" s="537"/>
      <c r="O67" s="518"/>
      <c r="P67" s="518"/>
      <c r="Q67" s="521"/>
    </row>
    <row r="68" spans="1:17" ht="10.5">
      <c r="A68" s="528" t="s">
        <v>58</v>
      </c>
      <c r="B68" s="522">
        <f t="shared" ref="B68:Q68" si="3">SUM(B70:B91)</f>
        <v>143835</v>
      </c>
      <c r="C68" s="401">
        <f t="shared" si="3"/>
        <v>4695</v>
      </c>
      <c r="D68" s="401">
        <f t="shared" si="3"/>
        <v>4300</v>
      </c>
      <c r="E68" s="523">
        <f t="shared" si="3"/>
        <v>2543</v>
      </c>
      <c r="F68" s="522">
        <f t="shared" si="3"/>
        <v>732822</v>
      </c>
      <c r="G68" s="401">
        <f t="shared" si="3"/>
        <v>19045</v>
      </c>
      <c r="H68" s="401">
        <f t="shared" si="3"/>
        <v>19645</v>
      </c>
      <c r="I68" s="523">
        <f t="shared" si="3"/>
        <v>5428</v>
      </c>
      <c r="J68" s="522">
        <f t="shared" si="3"/>
        <v>262930</v>
      </c>
      <c r="K68" s="401">
        <f t="shared" si="3"/>
        <v>11747</v>
      </c>
      <c r="L68" s="401">
        <f t="shared" si="3"/>
        <v>6466</v>
      </c>
      <c r="M68" s="523">
        <f t="shared" si="3"/>
        <v>1252</v>
      </c>
      <c r="N68" s="522">
        <f t="shared" si="3"/>
        <v>69173</v>
      </c>
      <c r="O68" s="401">
        <f t="shared" si="3"/>
        <v>4713</v>
      </c>
      <c r="P68" s="401">
        <f t="shared" si="3"/>
        <v>1850</v>
      </c>
      <c r="Q68" s="523">
        <f t="shared" si="3"/>
        <v>365</v>
      </c>
    </row>
    <row r="69" spans="1:17">
      <c r="A69" s="529"/>
      <c r="B69" s="514"/>
      <c r="C69" s="390"/>
      <c r="D69" s="390"/>
      <c r="E69" s="533"/>
      <c r="F69" s="532"/>
      <c r="G69" s="390"/>
      <c r="H69" s="390"/>
      <c r="I69" s="533"/>
      <c r="J69" s="532"/>
      <c r="K69" s="390"/>
      <c r="L69" s="390"/>
      <c r="M69" s="533"/>
      <c r="N69" s="532"/>
      <c r="O69" s="390"/>
      <c r="P69" s="390"/>
      <c r="Q69" s="533"/>
    </row>
    <row r="70" spans="1:17">
      <c r="A70" s="698" t="s">
        <v>115</v>
      </c>
      <c r="B70" s="524">
        <f>+'presco 9à12'!O23</f>
        <v>58413</v>
      </c>
      <c r="C70" s="396">
        <f>+'presco 9à12'!W23</f>
        <v>2019</v>
      </c>
      <c r="D70" s="396">
        <f>+'presco 9à12'!T23</f>
        <v>1909</v>
      </c>
      <c r="E70" s="536">
        <f>+'presco 9à12'!X23</f>
        <v>1036</v>
      </c>
      <c r="F70" s="534">
        <f>+'Niv1 Pr 94à117'!M23</f>
        <v>205471</v>
      </c>
      <c r="G70" s="396">
        <f>+'Niv1 Pr 94à117'!AP23</f>
        <v>6424</v>
      </c>
      <c r="H70" s="396">
        <f>+'Niv1 Pr 94à117'!AM23</f>
        <v>6575</v>
      </c>
      <c r="I70" s="536">
        <f>+'Niv1 Pr 94à117'!AS23</f>
        <v>1451</v>
      </c>
      <c r="J70" s="534">
        <f>+'Niv2 Pr 117à141'!K23</f>
        <v>100966</v>
      </c>
      <c r="K70" s="396">
        <f>+'Niv2 Pr 117à141'!AI23</f>
        <v>5574</v>
      </c>
      <c r="L70" s="396">
        <f>+'Niv2 Pr 117à141'!AH23</f>
        <v>2745</v>
      </c>
      <c r="M70" s="536">
        <f>+'Niv2 Pr 117à141'!AL23</f>
        <v>548</v>
      </c>
      <c r="N70" s="534">
        <f>+'Niv3 pr 142 à165'!Q23</f>
        <v>32462</v>
      </c>
      <c r="O70" s="396">
        <f>'Niv3 pr 142 à165'!AX23</f>
        <v>2406</v>
      </c>
      <c r="P70" s="396">
        <f>'Niv3 pr 142 à165'!AW23</f>
        <v>953</v>
      </c>
      <c r="Q70" s="536">
        <f>'Niv3 pr 142 à165'!BA23</f>
        <v>196</v>
      </c>
    </row>
    <row r="71" spans="1:17">
      <c r="A71" s="698" t="s">
        <v>124</v>
      </c>
      <c r="B71" s="524">
        <f>+'presco 9à12'!O24</f>
        <v>2349</v>
      </c>
      <c r="C71" s="396">
        <f>+'presco 9à12'!W24</f>
        <v>74</v>
      </c>
      <c r="D71" s="396">
        <f>+'presco 9à12'!T24</f>
        <v>58</v>
      </c>
      <c r="E71" s="536">
        <f>+'presco 9à12'!X24</f>
        <v>47</v>
      </c>
      <c r="F71" s="534">
        <f>+'Niv1 Pr 94à117'!M24</f>
        <v>27773</v>
      </c>
      <c r="G71" s="396">
        <f>+'Niv1 Pr 94à117'!AP24</f>
        <v>657</v>
      </c>
      <c r="H71" s="396">
        <f>+'Niv1 Pr 94à117'!AM24</f>
        <v>700</v>
      </c>
      <c r="I71" s="536">
        <f>+'Niv1 Pr 94à117'!AS24</f>
        <v>270</v>
      </c>
      <c r="J71" s="534">
        <f>+'Niv2 Pr 117à141'!K24</f>
        <v>5033</v>
      </c>
      <c r="K71" s="396">
        <f>+'Niv2 Pr 117à141'!AI24</f>
        <v>153</v>
      </c>
      <c r="L71" s="396">
        <f>+'Niv2 Pr 117à141'!AH24</f>
        <v>111</v>
      </c>
      <c r="M71" s="536">
        <f>+'Niv2 Pr 117à141'!AL24</f>
        <v>20</v>
      </c>
      <c r="N71" s="534">
        <f>+'Niv3 pr 142 à165'!Q24</f>
        <v>474</v>
      </c>
      <c r="O71" s="396">
        <f>'Niv3 pr 142 à165'!AX24</f>
        <v>19</v>
      </c>
      <c r="P71" s="396">
        <f>'Niv3 pr 142 à165'!AW24</f>
        <v>10</v>
      </c>
      <c r="Q71" s="536">
        <f>'Niv3 pr 142 à165'!BA24</f>
        <v>3</v>
      </c>
    </row>
    <row r="72" spans="1:17">
      <c r="A72" s="698" t="s">
        <v>125</v>
      </c>
      <c r="B72" s="524">
        <f>+'presco 9à12'!O25</f>
        <v>2907</v>
      </c>
      <c r="C72" s="396">
        <f>+'presco 9à12'!W25</f>
        <v>95</v>
      </c>
      <c r="D72" s="396">
        <f>+'presco 9à12'!T25</f>
        <v>80</v>
      </c>
      <c r="E72" s="536">
        <f>+'presco 9à12'!X25</f>
        <v>84</v>
      </c>
      <c r="F72" s="534">
        <f>+'Niv1 Pr 94à117'!M25</f>
        <v>50662</v>
      </c>
      <c r="G72" s="396">
        <f>+'Niv1 Pr 94à117'!AP25</f>
        <v>1229</v>
      </c>
      <c r="H72" s="396">
        <f>+'Niv1 Pr 94à117'!AM25</f>
        <v>1256</v>
      </c>
      <c r="I72" s="536">
        <f>+'Niv1 Pr 94à117'!AS25</f>
        <v>456</v>
      </c>
      <c r="J72" s="534">
        <f>+'Niv2 Pr 117à141'!K25</f>
        <v>10953</v>
      </c>
      <c r="K72" s="396">
        <f>+'Niv2 Pr 117à141'!AI25</f>
        <v>424</v>
      </c>
      <c r="L72" s="396">
        <f>+'Niv2 Pr 117à141'!AH25</f>
        <v>273</v>
      </c>
      <c r="M72" s="536">
        <f>+'Niv2 Pr 117à141'!AL25</f>
        <v>64</v>
      </c>
      <c r="N72" s="534">
        <f>+'Niv3 pr 142 à165'!Q25</f>
        <v>2183</v>
      </c>
      <c r="O72" s="396">
        <f>'Niv3 pr 142 à165'!AX25</f>
        <v>126</v>
      </c>
      <c r="P72" s="396">
        <f>'Niv3 pr 142 à165'!AW25</f>
        <v>59</v>
      </c>
      <c r="Q72" s="536">
        <f>'Niv3 pr 142 à165'!BA25</f>
        <v>14</v>
      </c>
    </row>
    <row r="73" spans="1:17">
      <c r="A73" s="698" t="s">
        <v>129</v>
      </c>
      <c r="B73" s="524">
        <f>+'presco 9à12'!O26</f>
        <v>6849</v>
      </c>
      <c r="C73" s="396">
        <f>+'presco 9à12'!W26</f>
        <v>248</v>
      </c>
      <c r="D73" s="396">
        <f>+'presco 9à12'!T26</f>
        <v>236</v>
      </c>
      <c r="E73" s="536">
        <f>+'presco 9à12'!X26</f>
        <v>157</v>
      </c>
      <c r="F73" s="534">
        <f>+'Niv1 Pr 94à117'!M26</f>
        <v>104968</v>
      </c>
      <c r="G73" s="396">
        <f>+'Niv1 Pr 94à117'!AP26</f>
        <v>2467</v>
      </c>
      <c r="H73" s="396">
        <f>+'Niv1 Pr 94à117'!AM26</f>
        <v>2636</v>
      </c>
      <c r="I73" s="536">
        <f>+'Niv1 Pr 94à117'!AS26</f>
        <v>897</v>
      </c>
      <c r="J73" s="534">
        <f>+'Niv2 Pr 117à141'!K26</f>
        <v>26798</v>
      </c>
      <c r="K73" s="396">
        <f>+'Niv2 Pr 117à141'!AI26</f>
        <v>1043</v>
      </c>
      <c r="L73" s="396">
        <f>+'Niv2 Pr 117à141'!AH26</f>
        <v>638</v>
      </c>
      <c r="M73" s="536">
        <f>+'Niv2 Pr 117à141'!AL26</f>
        <v>123</v>
      </c>
      <c r="N73" s="534">
        <f>+'Niv3 pr 142 à165'!Q26</f>
        <v>7294</v>
      </c>
      <c r="O73" s="396">
        <f>'Niv3 pr 142 à165'!AX26</f>
        <v>417</v>
      </c>
      <c r="P73" s="396">
        <f>'Niv3 pr 142 à165'!AW26</f>
        <v>186</v>
      </c>
      <c r="Q73" s="536">
        <f>'Niv3 pr 142 à165'!BA26</f>
        <v>31</v>
      </c>
    </row>
    <row r="74" spans="1:17">
      <c r="A74" s="699" t="s">
        <v>137</v>
      </c>
      <c r="B74" s="524">
        <f>+'presco 9à12'!O27</f>
        <v>7609</v>
      </c>
      <c r="C74" s="396">
        <f>+'presco 9à12'!W27</f>
        <v>236</v>
      </c>
      <c r="D74" s="396">
        <f>+'presco 9à12'!T27</f>
        <v>208</v>
      </c>
      <c r="E74" s="536">
        <f>+'presco 9à12'!X27</f>
        <v>140</v>
      </c>
      <c r="F74" s="534">
        <f>+'Niv1 Pr 94à117'!M27</f>
        <v>32755</v>
      </c>
      <c r="G74" s="396">
        <f>+'Niv1 Pr 94à117'!AP27</f>
        <v>786</v>
      </c>
      <c r="H74" s="396">
        <f>+'Niv1 Pr 94à117'!AM27</f>
        <v>792</v>
      </c>
      <c r="I74" s="536">
        <f>+'Niv1 Pr 94à117'!AS27</f>
        <v>170</v>
      </c>
      <c r="J74" s="534">
        <f>+'Niv2 Pr 117à141'!K27</f>
        <v>16780</v>
      </c>
      <c r="K74" s="396">
        <f>+'Niv2 Pr 117à141'!AI27</f>
        <v>597</v>
      </c>
      <c r="L74" s="396">
        <f>+'Niv2 Pr 117à141'!AH27</f>
        <v>359</v>
      </c>
      <c r="M74" s="536">
        <f>+'Niv2 Pr 117à141'!AL27</f>
        <v>67</v>
      </c>
      <c r="N74" s="534">
        <f>+'Niv3 pr 142 à165'!Q27</f>
        <v>2863</v>
      </c>
      <c r="O74" s="396">
        <f>'Niv3 pr 142 à165'!AX27</f>
        <v>205</v>
      </c>
      <c r="P74" s="396">
        <f>'Niv3 pr 142 à165'!AW27</f>
        <v>80</v>
      </c>
      <c r="Q74" s="536">
        <f>'Niv3 pr 142 à165'!BA27</f>
        <v>19</v>
      </c>
    </row>
    <row r="75" spans="1:17">
      <c r="A75" s="699" t="s">
        <v>143</v>
      </c>
      <c r="B75" s="524">
        <f>+'presco 9à12'!O28</f>
        <v>8032</v>
      </c>
      <c r="C75" s="396">
        <f>+'presco 9à12'!W28</f>
        <v>224</v>
      </c>
      <c r="D75" s="396">
        <f>+'presco 9à12'!T28</f>
        <v>223</v>
      </c>
      <c r="E75" s="536">
        <f>+'presco 9à12'!X28</f>
        <v>182</v>
      </c>
      <c r="F75" s="534">
        <f>+'Niv1 Pr 94à117'!M28</f>
        <v>32630</v>
      </c>
      <c r="G75" s="396">
        <f>+'Niv1 Pr 94à117'!AP28</f>
        <v>749</v>
      </c>
      <c r="H75" s="396">
        <f>+'Niv1 Pr 94à117'!AM28</f>
        <v>827</v>
      </c>
      <c r="I75" s="536">
        <f>+'Niv1 Pr 94à117'!AS28</f>
        <v>226</v>
      </c>
      <c r="J75" s="534">
        <f>+'Niv2 Pr 117à141'!K28</f>
        <v>9543</v>
      </c>
      <c r="K75" s="396">
        <f>+'Niv2 Pr 117à141'!AI28</f>
        <v>350</v>
      </c>
      <c r="L75" s="396">
        <f>+'Niv2 Pr 117à141'!AH28</f>
        <v>198</v>
      </c>
      <c r="M75" s="536">
        <f>+'Niv2 Pr 117à141'!AL28</f>
        <v>46</v>
      </c>
      <c r="N75" s="534">
        <f>+'Niv3 pr 142 à165'!Q28</f>
        <v>996</v>
      </c>
      <c r="O75" s="396">
        <f>'Niv3 pr 142 à165'!AX28</f>
        <v>69</v>
      </c>
      <c r="P75" s="396">
        <f>'Niv3 pr 142 à165'!AW28</f>
        <v>30</v>
      </c>
      <c r="Q75" s="536">
        <f>'Niv3 pr 142 à165'!BA28</f>
        <v>6</v>
      </c>
    </row>
    <row r="76" spans="1:17">
      <c r="A76" s="699" t="s">
        <v>148</v>
      </c>
      <c r="B76" s="524">
        <f>+'presco 9à12'!O29</f>
        <v>2050</v>
      </c>
      <c r="C76" s="396">
        <f>+'presco 9à12'!W29</f>
        <v>57</v>
      </c>
      <c r="D76" s="396">
        <f>+'presco 9à12'!T29</f>
        <v>54</v>
      </c>
      <c r="E76" s="536">
        <f>+'presco 9à12'!X29</f>
        <v>46</v>
      </c>
      <c r="F76" s="534">
        <f>+'Niv1 Pr 94à117'!M29</f>
        <v>19878</v>
      </c>
      <c r="G76" s="396">
        <f>+'Niv1 Pr 94à117'!AP29</f>
        <v>501</v>
      </c>
      <c r="H76" s="396">
        <f>+'Niv1 Pr 94à117'!AM29</f>
        <v>528</v>
      </c>
      <c r="I76" s="536">
        <f>+'Niv1 Pr 94à117'!AS29</f>
        <v>210</v>
      </c>
      <c r="J76" s="534">
        <f>+'Niv2 Pr 117à141'!K29</f>
        <v>6957</v>
      </c>
      <c r="K76" s="396">
        <f>+'Niv2 Pr 117à141'!AI29</f>
        <v>303</v>
      </c>
      <c r="L76" s="396">
        <f>+'Niv2 Pr 117à141'!AH29</f>
        <v>184</v>
      </c>
      <c r="M76" s="536">
        <f>+'Niv2 Pr 117à141'!AL29</f>
        <v>43</v>
      </c>
      <c r="N76" s="534">
        <f>+'Niv3 pr 142 à165'!Q29</f>
        <v>2408</v>
      </c>
      <c r="O76" s="396">
        <f>'Niv3 pr 142 à165'!AX29</f>
        <v>68</v>
      </c>
      <c r="P76" s="396">
        <f>'Niv3 pr 142 à165'!AW29</f>
        <v>45</v>
      </c>
      <c r="Q76" s="536">
        <f>'Niv3 pr 142 à165'!BA29</f>
        <v>6</v>
      </c>
    </row>
    <row r="77" spans="1:17">
      <c r="A77" s="700" t="s">
        <v>365</v>
      </c>
      <c r="B77" s="524">
        <f>+'presco 9à12'!O30</f>
        <v>1161</v>
      </c>
      <c r="C77" s="396">
        <f>+'presco 9à12'!W30</f>
        <v>42</v>
      </c>
      <c r="D77" s="396">
        <f>+'presco 9à12'!T30</f>
        <v>32</v>
      </c>
      <c r="E77" s="536">
        <f>+'presco 9à12'!X30</f>
        <v>16</v>
      </c>
      <c r="F77" s="534">
        <f>+'Niv1 Pr 94à117'!M30</f>
        <v>3320</v>
      </c>
      <c r="G77" s="396">
        <f>+'Niv1 Pr 94à117'!AP30</f>
        <v>94</v>
      </c>
      <c r="H77" s="396">
        <f>+'Niv1 Pr 94à117'!AM30</f>
        <v>92</v>
      </c>
      <c r="I77" s="536">
        <f>+'Niv1 Pr 94à117'!AS30</f>
        <v>19</v>
      </c>
      <c r="J77" s="534">
        <f>+'Niv2 Pr 117à141'!K30</f>
        <v>1682</v>
      </c>
      <c r="K77" s="396">
        <f>+'Niv2 Pr 117à141'!AI30</f>
        <v>31</v>
      </c>
      <c r="L77" s="396">
        <f>+'Niv2 Pr 117à141'!AH30</f>
        <v>32</v>
      </c>
      <c r="M77" s="536">
        <f>+'Niv2 Pr 117à141'!AL30</f>
        <v>4</v>
      </c>
      <c r="N77" s="534">
        <f>+'Niv3 pr 142 à165'!Q30</f>
        <v>464</v>
      </c>
      <c r="O77" s="396">
        <f>'Niv3 pr 142 à165'!AX30</f>
        <v>6</v>
      </c>
      <c r="P77" s="396">
        <f>'Niv3 pr 142 à165'!AW30</f>
        <v>9</v>
      </c>
      <c r="Q77" s="536">
        <f>'Niv3 pr 142 à165'!BA30</f>
        <v>2</v>
      </c>
    </row>
    <row r="78" spans="1:17">
      <c r="A78" s="699" t="s">
        <v>159</v>
      </c>
      <c r="B78" s="524">
        <f>+'presco 9à12'!O31</f>
        <v>7076</v>
      </c>
      <c r="C78" s="396">
        <f>+'presco 9à12'!W31</f>
        <v>178</v>
      </c>
      <c r="D78" s="396">
        <f>+'presco 9à12'!T31</f>
        <v>156</v>
      </c>
      <c r="E78" s="536">
        <f>+'presco 9à12'!X31</f>
        <v>124</v>
      </c>
      <c r="F78" s="534">
        <f>+'Niv1 Pr 94à117'!M31</f>
        <v>60749</v>
      </c>
      <c r="G78" s="396">
        <f>+'Niv1 Pr 94à117'!AP31</f>
        <v>1310</v>
      </c>
      <c r="H78" s="396">
        <f>+'Niv1 Pr 94à117'!AM31</f>
        <v>1369</v>
      </c>
      <c r="I78" s="536">
        <f>+'Niv1 Pr 94à117'!AS31</f>
        <v>468</v>
      </c>
      <c r="J78" s="534">
        <f>+'Niv2 Pr 117à141'!K31</f>
        <v>11310</v>
      </c>
      <c r="K78" s="396">
        <f>+'Niv2 Pr 117à141'!AI31</f>
        <v>481</v>
      </c>
      <c r="L78" s="396">
        <f>+'Niv2 Pr 117à141'!AH31</f>
        <v>289</v>
      </c>
      <c r="M78" s="536">
        <f>+'Niv2 Pr 117à141'!AL31</f>
        <v>44</v>
      </c>
      <c r="N78" s="534">
        <f>+'Niv3 pr 142 à165'!Q31</f>
        <v>3686</v>
      </c>
      <c r="O78" s="396">
        <f>'Niv3 pr 142 à165'!AX31</f>
        <v>343</v>
      </c>
      <c r="P78" s="396">
        <f>'Niv3 pr 142 à165'!AW31</f>
        <v>84</v>
      </c>
      <c r="Q78" s="536">
        <f>'Niv3 pr 142 à165'!BA31</f>
        <v>15</v>
      </c>
    </row>
    <row r="79" spans="1:17">
      <c r="A79" s="699" t="s">
        <v>165</v>
      </c>
      <c r="B79" s="524">
        <f>+'presco 9à12'!O32</f>
        <v>1933</v>
      </c>
      <c r="C79" s="396">
        <f>+'presco 9à12'!W32</f>
        <v>55</v>
      </c>
      <c r="D79" s="396">
        <f>+'presco 9à12'!T32</f>
        <v>46</v>
      </c>
      <c r="E79" s="536">
        <f>+'presco 9à12'!X32</f>
        <v>23</v>
      </c>
      <c r="F79" s="534">
        <f>+'Niv1 Pr 94à117'!M32</f>
        <v>7772</v>
      </c>
      <c r="G79" s="396">
        <f>+'Niv1 Pr 94à117'!AP32</f>
        <v>199</v>
      </c>
      <c r="H79" s="396">
        <f>+'Niv1 Pr 94à117'!AM32</f>
        <v>200</v>
      </c>
      <c r="I79" s="536">
        <f>+'Niv1 Pr 94à117'!AS32</f>
        <v>44</v>
      </c>
      <c r="J79" s="534">
        <f>+'Niv2 Pr 117à141'!K32</f>
        <v>1600</v>
      </c>
      <c r="K79" s="396">
        <f>+'Niv2 Pr 117à141'!AI32</f>
        <v>39</v>
      </c>
      <c r="L79" s="396">
        <f>+'Niv2 Pr 117à141'!AH32</f>
        <v>31</v>
      </c>
      <c r="M79" s="536">
        <f>+'Niv2 Pr 117à141'!AL32</f>
        <v>4</v>
      </c>
      <c r="N79" s="534">
        <f>+'Niv3 pr 142 à165'!Q32</f>
        <v>358</v>
      </c>
      <c r="O79" s="396">
        <f>'Niv3 pr 142 à165'!AX32</f>
        <v>13</v>
      </c>
      <c r="P79" s="396">
        <f>'Niv3 pr 142 à165'!AW32</f>
        <v>8</v>
      </c>
      <c r="Q79" s="536">
        <f>'Niv3 pr 142 à165'!BA32</f>
        <v>1</v>
      </c>
    </row>
    <row r="80" spans="1:17">
      <c r="A80" s="699" t="s">
        <v>169</v>
      </c>
      <c r="B80" s="524">
        <f>+'presco 9à12'!O33</f>
        <v>4166</v>
      </c>
      <c r="C80" s="396">
        <f>+'presco 9à12'!W33</f>
        <v>116</v>
      </c>
      <c r="D80" s="396">
        <f>+'presco 9à12'!T33</f>
        <v>112</v>
      </c>
      <c r="E80" s="536">
        <f>+'presco 9à12'!X33</f>
        <v>66</v>
      </c>
      <c r="F80" s="534">
        <f>+'Niv1 Pr 94à117'!M33</f>
        <v>16755</v>
      </c>
      <c r="G80" s="396">
        <f>+'Niv1 Pr 94à117'!AP33</f>
        <v>426</v>
      </c>
      <c r="H80" s="396">
        <f>+'Niv1 Pr 94à117'!AM33</f>
        <v>453</v>
      </c>
      <c r="I80" s="536">
        <f>+'Niv1 Pr 94à117'!AS33</f>
        <v>123</v>
      </c>
      <c r="J80" s="534">
        <f>+'Niv2 Pr 117à141'!K33</f>
        <v>4688</v>
      </c>
      <c r="K80" s="396">
        <f>+'Niv2 Pr 117à141'!AI33</f>
        <v>166</v>
      </c>
      <c r="L80" s="396">
        <f>+'Niv2 Pr 117à141'!AH33</f>
        <v>108</v>
      </c>
      <c r="M80" s="536">
        <f>+'Niv2 Pr 117à141'!AL33</f>
        <v>22</v>
      </c>
      <c r="N80" s="534">
        <f>+'Niv3 pr 142 à165'!Q33</f>
        <v>898</v>
      </c>
      <c r="O80" s="396">
        <f>'Niv3 pr 142 à165'!AX33</f>
        <v>60</v>
      </c>
      <c r="P80" s="396">
        <f>'Niv3 pr 142 à165'!AW33</f>
        <v>23</v>
      </c>
      <c r="Q80" s="536">
        <f>'Niv3 pr 142 à165'!BA33</f>
        <v>4</v>
      </c>
    </row>
    <row r="81" spans="1:17">
      <c r="A81" s="699" t="s">
        <v>177</v>
      </c>
      <c r="B81" s="524">
        <f>+'presco 9à12'!O34</f>
        <v>621</v>
      </c>
      <c r="C81" s="396">
        <f>+'presco 9à12'!W34</f>
        <v>23</v>
      </c>
      <c r="D81" s="396">
        <f>+'presco 9à12'!T34</f>
        <v>22</v>
      </c>
      <c r="E81" s="536">
        <f>+'presco 9à12'!X34</f>
        <v>15</v>
      </c>
      <c r="F81" s="534">
        <f>+'Niv1 Pr 94à117'!M34</f>
        <v>3687</v>
      </c>
      <c r="G81" s="396">
        <f>+'Niv1 Pr 94à117'!AP34</f>
        <v>92</v>
      </c>
      <c r="H81" s="396">
        <f>+'Niv1 Pr 94à117'!AM34</f>
        <v>89</v>
      </c>
      <c r="I81" s="536">
        <f>+'Niv1 Pr 94à117'!AS34</f>
        <v>18</v>
      </c>
      <c r="J81" s="534">
        <f>+'Niv2 Pr 117à141'!K34</f>
        <v>936</v>
      </c>
      <c r="K81" s="396">
        <f>+'Niv2 Pr 117à141'!AI34</f>
        <v>36</v>
      </c>
      <c r="L81" s="396">
        <f>+'Niv2 Pr 117à141'!AH34</f>
        <v>26</v>
      </c>
      <c r="M81" s="536">
        <f>+'Niv2 Pr 117à141'!AL34</f>
        <v>6</v>
      </c>
      <c r="N81" s="534">
        <f>+'Niv3 pr 142 à165'!Q34</f>
        <v>0</v>
      </c>
      <c r="O81" s="396">
        <f>'Niv3 pr 142 à165'!AX34</f>
        <v>0</v>
      </c>
      <c r="P81" s="396">
        <f>'Niv3 pr 142 à165'!AW34</f>
        <v>0</v>
      </c>
      <c r="Q81" s="536">
        <f>'Niv3 pr 142 à165'!BA34</f>
        <v>0</v>
      </c>
    </row>
    <row r="82" spans="1:17">
      <c r="A82" s="699" t="s">
        <v>248</v>
      </c>
      <c r="B82" s="524">
        <f>+'presco 9à12'!O35</f>
        <v>6024</v>
      </c>
      <c r="C82" s="396">
        <f>+'presco 9à12'!W35</f>
        <v>228</v>
      </c>
      <c r="D82" s="396">
        <f>+'presco 9à12'!T35</f>
        <v>180</v>
      </c>
      <c r="E82" s="536">
        <f>+'presco 9à12'!X35</f>
        <v>119</v>
      </c>
      <c r="F82" s="534">
        <f>+'Niv1 Pr 94à117'!M35</f>
        <v>25662</v>
      </c>
      <c r="G82" s="396">
        <f>+'Niv1 Pr 94à117'!AP35</f>
        <v>699</v>
      </c>
      <c r="H82" s="396">
        <f>+'Niv1 Pr 94à117'!AM35</f>
        <v>724</v>
      </c>
      <c r="I82" s="536">
        <f>+'Niv1 Pr 94à117'!AS35</f>
        <v>142</v>
      </c>
      <c r="J82" s="534">
        <f>+'Niv2 Pr 117à141'!K35</f>
        <v>12125</v>
      </c>
      <c r="K82" s="396">
        <f>+'Niv2 Pr 117à141'!AI35</f>
        <v>583</v>
      </c>
      <c r="L82" s="396">
        <f>+'Niv2 Pr 117à141'!AH35</f>
        <v>313</v>
      </c>
      <c r="M82" s="536">
        <f>+'Niv2 Pr 117à141'!AL35</f>
        <v>60</v>
      </c>
      <c r="N82" s="534">
        <f>+'Niv3 pr 142 à165'!Q35</f>
        <v>2733</v>
      </c>
      <c r="O82" s="396">
        <f>'Niv3 pr 142 à165'!AX35</f>
        <v>181</v>
      </c>
      <c r="P82" s="396">
        <f>'Niv3 pr 142 à165'!AW35</f>
        <v>70</v>
      </c>
      <c r="Q82" s="536">
        <f>'Niv3 pr 142 à165'!BA35</f>
        <v>13</v>
      </c>
    </row>
    <row r="83" spans="1:17">
      <c r="A83" s="699" t="s">
        <v>187</v>
      </c>
      <c r="B83" s="524">
        <f>+'presco 9à12'!O36</f>
        <v>673</v>
      </c>
      <c r="C83" s="396">
        <f>+'presco 9à12'!W36</f>
        <v>17</v>
      </c>
      <c r="D83" s="396">
        <f>+'presco 9à12'!T36</f>
        <v>16</v>
      </c>
      <c r="E83" s="536">
        <f>+'presco 9à12'!X36</f>
        <v>9</v>
      </c>
      <c r="F83" s="534">
        <f>+'Niv1 Pr 94à117'!M36</f>
        <v>2524</v>
      </c>
      <c r="G83" s="396">
        <f>+'Niv1 Pr 94à117'!AP36</f>
        <v>58</v>
      </c>
      <c r="H83" s="396">
        <f>+'Niv1 Pr 94à117'!AM36</f>
        <v>56</v>
      </c>
      <c r="I83" s="536">
        <f>+'Niv1 Pr 94à117'!AS36</f>
        <v>17</v>
      </c>
      <c r="J83" s="534">
        <f>+'Niv2 Pr 117à141'!K36</f>
        <v>371</v>
      </c>
      <c r="K83" s="396">
        <f>+'Niv2 Pr 117à141'!AI36</f>
        <v>17</v>
      </c>
      <c r="L83" s="396">
        <f>+'Niv2 Pr 117à141'!AH36</f>
        <v>9</v>
      </c>
      <c r="M83" s="536">
        <f>+'Niv2 Pr 117à141'!AL36</f>
        <v>2</v>
      </c>
      <c r="N83" s="534">
        <f>+'Niv3 pr 142 à165'!Q36</f>
        <v>63</v>
      </c>
      <c r="O83" s="396">
        <f>'Niv3 pr 142 à165'!AX36</f>
        <v>8</v>
      </c>
      <c r="P83" s="396">
        <f>'Niv3 pr 142 à165'!AW36</f>
        <v>1</v>
      </c>
      <c r="Q83" s="536">
        <f>'Niv3 pr 142 à165'!BA36</f>
        <v>1</v>
      </c>
    </row>
    <row r="84" spans="1:17">
      <c r="A84" s="699" t="s">
        <v>193</v>
      </c>
      <c r="B84" s="524">
        <f>+'presco 9à12'!O37</f>
        <v>3740</v>
      </c>
      <c r="C84" s="396">
        <f>+'presco 9à12'!W37</f>
        <v>109</v>
      </c>
      <c r="D84" s="396">
        <f>+'presco 9à12'!T37</f>
        <v>95</v>
      </c>
      <c r="E84" s="536">
        <f>+'presco 9à12'!X37</f>
        <v>65</v>
      </c>
      <c r="F84" s="534">
        <f>+'Niv1 Pr 94à117'!M37</f>
        <v>20279</v>
      </c>
      <c r="G84" s="396">
        <f>+'Niv1 Pr 94à117'!AP37</f>
        <v>454</v>
      </c>
      <c r="H84" s="396">
        <f>+'Niv1 Pr 94à117'!AM37</f>
        <v>465</v>
      </c>
      <c r="I84" s="536">
        <f>+'Niv1 Pr 94à117'!AS37</f>
        <v>108</v>
      </c>
      <c r="J84" s="534">
        <f>+'Niv2 Pr 117à141'!K37</f>
        <v>9825</v>
      </c>
      <c r="K84" s="396">
        <f>+'Niv2 Pr 117à141'!AI37</f>
        <v>245</v>
      </c>
      <c r="L84" s="396">
        <f>+'Niv2 Pr 117à141'!AH37</f>
        <v>180</v>
      </c>
      <c r="M84" s="536">
        <f>+'Niv2 Pr 117à141'!AL37</f>
        <v>28</v>
      </c>
      <c r="N84" s="534">
        <f>+'Niv3 pr 142 à165'!Q37</f>
        <v>1573</v>
      </c>
      <c r="O84" s="396">
        <f>'Niv3 pr 142 à165'!AX37</f>
        <v>83</v>
      </c>
      <c r="P84" s="396">
        <f>'Niv3 pr 142 à165'!AW37</f>
        <v>39</v>
      </c>
      <c r="Q84" s="536">
        <f>'Niv3 pr 142 à165'!BA37</f>
        <v>9</v>
      </c>
    </row>
    <row r="85" spans="1:17">
      <c r="A85" s="699" t="s">
        <v>201</v>
      </c>
      <c r="B85" s="524">
        <f>+'presco 9à12'!O38</f>
        <v>6254</v>
      </c>
      <c r="C85" s="396">
        <f>+'presco 9à12'!W38</f>
        <v>206</v>
      </c>
      <c r="D85" s="396">
        <f>+'presco 9à12'!T38</f>
        <v>203</v>
      </c>
      <c r="E85" s="536">
        <f>+'presco 9à12'!X38</f>
        <v>135</v>
      </c>
      <c r="F85" s="534">
        <f>+'Niv1 Pr 94à117'!M38</f>
        <v>22335</v>
      </c>
      <c r="G85" s="396">
        <f>+'Niv1 Pr 94à117'!AP38</f>
        <v>649</v>
      </c>
      <c r="H85" s="396">
        <f>+'Niv1 Pr 94à117'!AM38</f>
        <v>644</v>
      </c>
      <c r="I85" s="536">
        <f>+'Niv1 Pr 94à117'!AS38</f>
        <v>160</v>
      </c>
      <c r="J85" s="534">
        <f>+'Niv2 Pr 117à141'!K38</f>
        <v>10653</v>
      </c>
      <c r="K85" s="396">
        <f>+'Niv2 Pr 117à141'!AI38</f>
        <v>368</v>
      </c>
      <c r="L85" s="396">
        <f>+'Niv2 Pr 117à141'!AH38</f>
        <v>254</v>
      </c>
      <c r="M85" s="536">
        <f>+'Niv2 Pr 117à141'!AL38</f>
        <v>43</v>
      </c>
      <c r="N85" s="534">
        <f>+'Niv3 pr 142 à165'!Q38</f>
        <v>3378</v>
      </c>
      <c r="O85" s="396">
        <f>'Niv3 pr 142 à165'!AX38</f>
        <v>278</v>
      </c>
      <c r="P85" s="396">
        <f>'Niv3 pr 142 à165'!AW38</f>
        <v>92</v>
      </c>
      <c r="Q85" s="536">
        <f>'Niv3 pr 142 à165'!BA38</f>
        <v>14</v>
      </c>
    </row>
    <row r="86" spans="1:17">
      <c r="A86" s="699" t="s">
        <v>207</v>
      </c>
      <c r="B86" s="524">
        <f>+'presco 9à12'!O39</f>
        <v>1878</v>
      </c>
      <c r="C86" s="396">
        <f>+'presco 9à12'!W39</f>
        <v>56</v>
      </c>
      <c r="D86" s="396">
        <f>+'presco 9à12'!T39</f>
        <v>66</v>
      </c>
      <c r="E86" s="536">
        <f>+'presco 9à12'!X39</f>
        <v>35</v>
      </c>
      <c r="F86" s="534">
        <f>+'Niv1 Pr 94à117'!M39</f>
        <v>10769</v>
      </c>
      <c r="G86" s="396">
        <f>+'Niv1 Pr 94à117'!AP39</f>
        <v>237</v>
      </c>
      <c r="H86" s="396">
        <f>+'Niv1 Pr 94à117'!AM39</f>
        <v>246</v>
      </c>
      <c r="I86" s="536">
        <f>+'Niv1 Pr 94à117'!AS39</f>
        <v>50</v>
      </c>
      <c r="J86" s="534">
        <f>+'Niv2 Pr 117à141'!K39</f>
        <v>7381</v>
      </c>
      <c r="K86" s="396">
        <f>+'Niv2 Pr 117à141'!AI39</f>
        <v>225</v>
      </c>
      <c r="L86" s="396">
        <f>+'Niv2 Pr 117à141'!AH39</f>
        <v>132</v>
      </c>
      <c r="M86" s="536">
        <f>+'Niv2 Pr 117à141'!AL39</f>
        <v>23</v>
      </c>
      <c r="N86" s="534">
        <f>+'Niv3 pr 142 à165'!Q39</f>
        <v>1019</v>
      </c>
      <c r="O86" s="396">
        <f>'Niv3 pr 142 à165'!AX39</f>
        <v>86</v>
      </c>
      <c r="P86" s="396">
        <f>'Niv3 pr 142 à165'!AW39</f>
        <v>28</v>
      </c>
      <c r="Q86" s="536">
        <f>'Niv3 pr 142 à165'!BA39</f>
        <v>6</v>
      </c>
    </row>
    <row r="87" spans="1:17">
      <c r="A87" s="699" t="s">
        <v>213</v>
      </c>
      <c r="B87" s="524">
        <f>+'presco 9à12'!O40</f>
        <v>8067</v>
      </c>
      <c r="C87" s="396">
        <f>+'presco 9à12'!W40</f>
        <v>313</v>
      </c>
      <c r="D87" s="396">
        <f>+'presco 9à12'!T40</f>
        <v>254</v>
      </c>
      <c r="E87" s="536">
        <f>+'presco 9à12'!X40</f>
        <v>88</v>
      </c>
      <c r="F87" s="534">
        <f>+'Niv1 Pr 94à117'!M40</f>
        <v>19823</v>
      </c>
      <c r="G87" s="396">
        <f>+'Niv1 Pr 94à117'!AP40</f>
        <v>552</v>
      </c>
      <c r="H87" s="396">
        <f>+'Niv1 Pr 94à117'!AM40</f>
        <v>543</v>
      </c>
      <c r="I87" s="536">
        <f>+'Niv1 Pr 94à117'!AS40</f>
        <v>95</v>
      </c>
      <c r="J87" s="534">
        <f>+'Niv2 Pr 117à141'!K40</f>
        <v>10585</v>
      </c>
      <c r="K87" s="396">
        <f>+'Niv2 Pr 117à141'!AI40</f>
        <v>456</v>
      </c>
      <c r="L87" s="396">
        <f>+'Niv2 Pr 117à141'!AH40</f>
        <v>216</v>
      </c>
      <c r="M87" s="536">
        <f>+'Niv2 Pr 117à141'!AL40</f>
        <v>36</v>
      </c>
      <c r="N87" s="534">
        <f>+'Niv3 pr 142 à165'!Q40</f>
        <v>2940</v>
      </c>
      <c r="O87" s="396">
        <f>'Niv3 pr 142 à165'!AX40</f>
        <v>154</v>
      </c>
      <c r="P87" s="396">
        <f>'Niv3 pr 142 à165'!AW40</f>
        <v>56</v>
      </c>
      <c r="Q87" s="536">
        <f>'Niv3 pr 142 à165'!BA40</f>
        <v>9</v>
      </c>
    </row>
    <row r="88" spans="1:17">
      <c r="A88" s="699" t="s">
        <v>221</v>
      </c>
      <c r="B88" s="524">
        <f>+'presco 9à12'!O41</f>
        <v>930</v>
      </c>
      <c r="C88" s="396">
        <f>+'presco 9à12'!W41</f>
        <v>20</v>
      </c>
      <c r="D88" s="396">
        <f>+'presco 9à12'!T41</f>
        <v>18</v>
      </c>
      <c r="E88" s="536">
        <f>+'presco 9à12'!X41</f>
        <v>11</v>
      </c>
      <c r="F88" s="534">
        <f>+'Niv1 Pr 94à117'!M41</f>
        <v>10135</v>
      </c>
      <c r="G88" s="396">
        <f>+'Niv1 Pr 94à117'!AP41</f>
        <v>187</v>
      </c>
      <c r="H88" s="396">
        <f>+'Niv1 Pr 94à117'!AM41</f>
        <v>185</v>
      </c>
      <c r="I88" s="536">
        <f>+'Niv1 Pr 94à117'!AS41</f>
        <v>108</v>
      </c>
      <c r="J88" s="534">
        <f>+'Niv2 Pr 117à141'!K41</f>
        <v>552</v>
      </c>
      <c r="K88" s="396">
        <f>+'Niv2 Pr 117à141'!AI41</f>
        <v>20</v>
      </c>
      <c r="L88" s="396">
        <f>+'Niv2 Pr 117à141'!AH41</f>
        <v>17</v>
      </c>
      <c r="M88" s="536">
        <f>+'Niv2 Pr 117à141'!AL41</f>
        <v>5</v>
      </c>
      <c r="N88" s="534">
        <f>+'Niv3 pr 142 à165'!Q41</f>
        <v>0</v>
      </c>
      <c r="O88" s="396">
        <f>'Niv3 pr 142 à165'!AX41</f>
        <v>0</v>
      </c>
      <c r="P88" s="396">
        <f>'Niv3 pr 142 à165'!AW41</f>
        <v>0</v>
      </c>
      <c r="Q88" s="536">
        <f>'Niv3 pr 142 à165'!BA41</f>
        <v>0</v>
      </c>
    </row>
    <row r="89" spans="1:17">
      <c r="A89" s="699" t="s">
        <v>226</v>
      </c>
      <c r="B89" s="524">
        <f>+'presco 9à12'!O42</f>
        <v>1835</v>
      </c>
      <c r="C89" s="396">
        <f>+'presco 9à12'!W42</f>
        <v>50</v>
      </c>
      <c r="D89" s="396">
        <f>+'presco 9à12'!T42</f>
        <v>45</v>
      </c>
      <c r="E89" s="536">
        <f>+'presco 9à12'!X42</f>
        <v>25</v>
      </c>
      <c r="F89" s="534">
        <f>+'Niv1 Pr 94à117'!M42</f>
        <v>12188</v>
      </c>
      <c r="G89" s="396">
        <f>+'Niv1 Pr 94à117'!AP42</f>
        <v>251</v>
      </c>
      <c r="H89" s="396">
        <f>+'Niv1 Pr 94à117'!AM42</f>
        <v>262</v>
      </c>
      <c r="I89" s="536">
        <f>+'Niv1 Pr 94à117'!AS42</f>
        <v>79</v>
      </c>
      <c r="J89" s="534">
        <f>+'Niv2 Pr 117à141'!K42</f>
        <v>3681</v>
      </c>
      <c r="K89" s="396">
        <f>+'Niv2 Pr 117à141'!AI42</f>
        <v>100</v>
      </c>
      <c r="L89" s="396">
        <f>+'Niv2 Pr 117à141'!AH42</f>
        <v>79</v>
      </c>
      <c r="M89" s="536">
        <f>+'Niv2 Pr 117à141'!AL42</f>
        <v>11</v>
      </c>
      <c r="N89" s="534">
        <f>+'Niv3 pr 142 à165'!Q42</f>
        <v>657</v>
      </c>
      <c r="O89" s="396">
        <f>'Niv3 pr 142 à165'!AX42</f>
        <v>25</v>
      </c>
      <c r="P89" s="396">
        <f>'Niv3 pr 142 à165'!AW42</f>
        <v>13</v>
      </c>
      <c r="Q89" s="536">
        <f>'Niv3 pr 142 à165'!BA42</f>
        <v>3</v>
      </c>
    </row>
    <row r="90" spans="1:17">
      <c r="A90" s="699" t="s">
        <v>230</v>
      </c>
      <c r="B90" s="524">
        <f>+'presco 9à12'!O43</f>
        <v>8201</v>
      </c>
      <c r="C90" s="396">
        <f>+'presco 9à12'!W43</f>
        <v>229</v>
      </c>
      <c r="D90" s="396">
        <f>+'presco 9à12'!T43</f>
        <v>196</v>
      </c>
      <c r="E90" s="536">
        <f>+'presco 9à12'!X43</f>
        <v>73</v>
      </c>
      <c r="F90" s="534">
        <f>+'Niv1 Pr 94à117'!M43</f>
        <v>32843</v>
      </c>
      <c r="G90" s="396">
        <f>+'Niv1 Pr 94à117'!AP43</f>
        <v>742</v>
      </c>
      <c r="H90" s="396">
        <f>+'Niv1 Pr 94à117'!AM43</f>
        <v>724</v>
      </c>
      <c r="I90" s="536">
        <f>+'Niv1 Pr 94à117'!AS43</f>
        <v>247</v>
      </c>
      <c r="J90" s="534">
        <f>+'Niv2 Pr 117à141'!K43</f>
        <v>7624</v>
      </c>
      <c r="K90" s="396">
        <f>+'Niv2 Pr 117à141'!AI43</f>
        <v>413</v>
      </c>
      <c r="L90" s="396">
        <f>+'Niv2 Pr 117à141'!AH43</f>
        <v>188</v>
      </c>
      <c r="M90" s="536">
        <f>+'Niv2 Pr 117à141'!AL43</f>
        <v>38</v>
      </c>
      <c r="N90" s="534">
        <f>+'Niv3 pr 142 à165'!Q43</f>
        <v>1956</v>
      </c>
      <c r="O90" s="396">
        <f>'Niv3 pr 142 à165'!AX43</f>
        <v>142</v>
      </c>
      <c r="P90" s="396">
        <f>'Niv3 pr 142 à165'!AW43</f>
        <v>47</v>
      </c>
      <c r="Q90" s="536">
        <f>'Niv3 pr 142 à165'!BA43</f>
        <v>9</v>
      </c>
    </row>
    <row r="91" spans="1:17" ht="10.5" thickBot="1">
      <c r="A91" s="701" t="s">
        <v>240</v>
      </c>
      <c r="B91" s="542">
        <f>+'presco 9à12'!O44</f>
        <v>3067</v>
      </c>
      <c r="C91" s="543">
        <f>+'presco 9à12'!W44</f>
        <v>100</v>
      </c>
      <c r="D91" s="543">
        <f>+'presco 9à12'!T44</f>
        <v>91</v>
      </c>
      <c r="E91" s="544">
        <f>+'presco 9à12'!X44</f>
        <v>47</v>
      </c>
      <c r="F91" s="545">
        <f>+'Niv1 Pr 94à117'!M44</f>
        <v>9844</v>
      </c>
      <c r="G91" s="543">
        <f>+'Niv1 Pr 94à117'!AP44</f>
        <v>282</v>
      </c>
      <c r="H91" s="543">
        <f>+'Niv1 Pr 94à117'!AM44</f>
        <v>279</v>
      </c>
      <c r="I91" s="544">
        <f>+'Niv1 Pr 94à117'!AS44</f>
        <v>70</v>
      </c>
      <c r="J91" s="545">
        <f>+'Niv2 Pr 117à141'!K44</f>
        <v>2887</v>
      </c>
      <c r="K91" s="543">
        <f>+'Niv2 Pr 117à141'!AI44</f>
        <v>123</v>
      </c>
      <c r="L91" s="543">
        <f>+'Niv2 Pr 117à141'!AH44</f>
        <v>84</v>
      </c>
      <c r="M91" s="544">
        <f>+'Niv2 Pr 117à141'!AL44</f>
        <v>15</v>
      </c>
      <c r="N91" s="545">
        <f>+'Niv3 pr 142 à165'!Q44</f>
        <v>768</v>
      </c>
      <c r="O91" s="543">
        <f>'Niv3 pr 142 à165'!AX44</f>
        <v>24</v>
      </c>
      <c r="P91" s="543">
        <f>'Niv3 pr 142 à165'!AW44</f>
        <v>17</v>
      </c>
      <c r="Q91" s="544">
        <f>'Niv3 pr 142 à165'!BA44</f>
        <v>4</v>
      </c>
    </row>
    <row r="93" spans="1:17">
      <c r="A93" s="538" t="s">
        <v>370</v>
      </c>
      <c r="B93" s="538"/>
      <c r="C93" s="538"/>
      <c r="D93" s="538"/>
      <c r="E93" s="538"/>
      <c r="F93" s="538"/>
      <c r="G93" s="538"/>
      <c r="H93" s="538"/>
      <c r="I93" s="538"/>
      <c r="J93" s="538"/>
      <c r="K93" s="538"/>
      <c r="L93" s="538"/>
      <c r="M93" s="538"/>
      <c r="N93" s="538"/>
      <c r="O93" s="538"/>
      <c r="P93" s="538"/>
      <c r="Q93" s="538"/>
    </row>
    <row r="94" spans="1:17">
      <c r="A94" s="538" t="s">
        <v>328</v>
      </c>
      <c r="B94" s="538"/>
      <c r="C94" s="538"/>
      <c r="D94" s="538"/>
      <c r="E94" s="538"/>
      <c r="F94" s="538"/>
      <c r="G94" s="538"/>
      <c r="H94" s="538"/>
      <c r="I94" s="538"/>
      <c r="J94" s="538"/>
      <c r="K94" s="538"/>
      <c r="L94" s="538"/>
      <c r="M94" s="538"/>
      <c r="N94" s="538"/>
      <c r="O94" s="538"/>
      <c r="P94" s="538"/>
      <c r="Q94" s="538"/>
    </row>
    <row r="95" spans="1:17" ht="10.5" thickBot="1"/>
    <row r="96" spans="1:17" ht="10.5">
      <c r="A96" s="922" t="s">
        <v>59</v>
      </c>
      <c r="B96" s="723" t="s">
        <v>357</v>
      </c>
      <c r="C96" s="724"/>
      <c r="D96" s="724"/>
      <c r="E96" s="725"/>
      <c r="F96" s="723" t="s">
        <v>54</v>
      </c>
      <c r="G96" s="724"/>
      <c r="H96" s="724"/>
      <c r="I96" s="725"/>
      <c r="J96" s="723" t="s">
        <v>55</v>
      </c>
      <c r="K96" s="724"/>
      <c r="L96" s="724"/>
      <c r="M96" s="725"/>
      <c r="N96" s="723" t="s">
        <v>56</v>
      </c>
      <c r="O96" s="724"/>
      <c r="P96" s="724"/>
      <c r="Q96" s="725"/>
    </row>
    <row r="97" spans="1:17" ht="18.5" thickBot="1">
      <c r="A97" s="923"/>
      <c r="B97" s="732" t="s">
        <v>353</v>
      </c>
      <c r="C97" s="733" t="s">
        <v>628</v>
      </c>
      <c r="D97" s="733" t="s">
        <v>354</v>
      </c>
      <c r="E97" s="734" t="s">
        <v>358</v>
      </c>
      <c r="F97" s="732" t="s">
        <v>353</v>
      </c>
      <c r="G97" s="733" t="s">
        <v>628</v>
      </c>
      <c r="H97" s="733" t="s">
        <v>354</v>
      </c>
      <c r="I97" s="734" t="s">
        <v>355</v>
      </c>
      <c r="J97" s="732" t="s">
        <v>353</v>
      </c>
      <c r="K97" s="733" t="s">
        <v>628</v>
      </c>
      <c r="L97" s="733" t="s">
        <v>354</v>
      </c>
      <c r="M97" s="734" t="s">
        <v>355</v>
      </c>
      <c r="N97" s="732" t="s">
        <v>353</v>
      </c>
      <c r="O97" s="733" t="s">
        <v>628</v>
      </c>
      <c r="P97" s="733" t="s">
        <v>354</v>
      </c>
      <c r="Q97" s="734" t="s">
        <v>355</v>
      </c>
    </row>
    <row r="98" spans="1:17">
      <c r="A98" s="516"/>
      <c r="B98" s="513"/>
      <c r="C98" s="518"/>
      <c r="D98" s="518"/>
      <c r="E98" s="521"/>
      <c r="F98" s="526"/>
      <c r="G98" s="114"/>
      <c r="H98" s="114"/>
      <c r="I98" s="519"/>
      <c r="J98" s="526"/>
      <c r="K98" s="114"/>
      <c r="L98" s="114"/>
      <c r="M98" s="519"/>
      <c r="N98" s="520"/>
      <c r="O98" s="114"/>
      <c r="P98" s="114"/>
      <c r="Q98" s="519"/>
    </row>
    <row r="99" spans="1:17" ht="10.5">
      <c r="A99" s="517" t="s">
        <v>58</v>
      </c>
      <c r="B99" s="522">
        <f t="shared" ref="B99:Q99" si="4">SUM(B101:B106)</f>
        <v>152580</v>
      </c>
      <c r="C99" s="401">
        <f t="shared" si="4"/>
        <v>4949</v>
      </c>
      <c r="D99" s="401">
        <f t="shared" si="4"/>
        <v>4507</v>
      </c>
      <c r="E99" s="523">
        <f t="shared" si="4"/>
        <v>2738</v>
      </c>
      <c r="F99" s="522">
        <f t="shared" si="4"/>
        <v>3837343</v>
      </c>
      <c r="G99" s="401">
        <f t="shared" si="4"/>
        <v>78743</v>
      </c>
      <c r="H99" s="401">
        <f t="shared" si="4"/>
        <v>73158</v>
      </c>
      <c r="I99" s="523">
        <f t="shared" si="4"/>
        <v>23050</v>
      </c>
      <c r="J99" s="522">
        <f t="shared" si="4"/>
        <v>673298</v>
      </c>
      <c r="K99" s="401">
        <f t="shared" si="4"/>
        <v>23643</v>
      </c>
      <c r="L99" s="401">
        <f t="shared" si="4"/>
        <v>13584</v>
      </c>
      <c r="M99" s="523">
        <f t="shared" si="4"/>
        <v>2314</v>
      </c>
      <c r="N99" s="522">
        <f t="shared" si="4"/>
        <v>132139</v>
      </c>
      <c r="O99" s="401">
        <f t="shared" si="4"/>
        <v>7642</v>
      </c>
      <c r="P99" s="401">
        <f t="shared" si="4"/>
        <v>3130</v>
      </c>
      <c r="Q99" s="523">
        <f t="shared" si="4"/>
        <v>488</v>
      </c>
    </row>
    <row r="100" spans="1:17" ht="10.5">
      <c r="A100" s="517"/>
      <c r="B100" s="522"/>
      <c r="C100" s="401"/>
      <c r="D100" s="401"/>
      <c r="E100" s="523"/>
      <c r="F100" s="522"/>
      <c r="G100" s="401"/>
      <c r="H100" s="401"/>
      <c r="I100" s="523"/>
      <c r="J100" s="532"/>
      <c r="K100" s="390"/>
      <c r="L100" s="390"/>
      <c r="M100" s="533"/>
      <c r="N100" s="462"/>
      <c r="O100" s="390"/>
      <c r="P100" s="390"/>
      <c r="Q100" s="533"/>
    </row>
    <row r="101" spans="1:17">
      <c r="A101" s="696" t="s">
        <v>60</v>
      </c>
      <c r="B101" s="524">
        <f t="shared" ref="B101:Q101" si="5">B9+B55</f>
        <v>71483</v>
      </c>
      <c r="C101" s="70">
        <f t="shared" si="5"/>
        <v>2468</v>
      </c>
      <c r="D101" s="70">
        <f t="shared" si="5"/>
        <v>2304</v>
      </c>
      <c r="E101" s="525">
        <f t="shared" si="5"/>
        <v>1345</v>
      </c>
      <c r="F101" s="524">
        <f t="shared" si="5"/>
        <v>1040369</v>
      </c>
      <c r="G101" s="70">
        <f t="shared" si="5"/>
        <v>24545</v>
      </c>
      <c r="H101" s="70">
        <f t="shared" si="5"/>
        <v>23415</v>
      </c>
      <c r="I101" s="525">
        <f t="shared" si="5"/>
        <v>6387</v>
      </c>
      <c r="J101" s="524">
        <f t="shared" si="5"/>
        <v>275137</v>
      </c>
      <c r="K101" s="70">
        <f t="shared" si="5"/>
        <v>11177</v>
      </c>
      <c r="L101" s="70">
        <f t="shared" si="5"/>
        <v>6015</v>
      </c>
      <c r="M101" s="525">
        <f t="shared" si="5"/>
        <v>1057</v>
      </c>
      <c r="N101" s="524">
        <f t="shared" si="5"/>
        <v>64994</v>
      </c>
      <c r="O101" s="70">
        <f t="shared" si="5"/>
        <v>4129</v>
      </c>
      <c r="P101" s="70">
        <f t="shared" si="5"/>
        <v>1659</v>
      </c>
      <c r="Q101" s="525">
        <f t="shared" si="5"/>
        <v>281</v>
      </c>
    </row>
    <row r="102" spans="1:17">
      <c r="A102" s="696" t="s">
        <v>61</v>
      </c>
      <c r="B102" s="524">
        <f t="shared" ref="B102:Q102" si="6">B10+B56</f>
        <v>16501</v>
      </c>
      <c r="C102" s="70">
        <f t="shared" si="6"/>
        <v>483</v>
      </c>
      <c r="D102" s="70">
        <f t="shared" si="6"/>
        <v>451</v>
      </c>
      <c r="E102" s="525">
        <f t="shared" si="6"/>
        <v>341</v>
      </c>
      <c r="F102" s="524">
        <f t="shared" si="6"/>
        <v>361563</v>
      </c>
      <c r="G102" s="70">
        <f t="shared" si="6"/>
        <v>6313</v>
      </c>
      <c r="H102" s="70">
        <f t="shared" si="6"/>
        <v>6115</v>
      </c>
      <c r="I102" s="525">
        <f t="shared" si="6"/>
        <v>1862</v>
      </c>
      <c r="J102" s="524">
        <f t="shared" si="6"/>
        <v>62343</v>
      </c>
      <c r="K102" s="70">
        <f t="shared" si="6"/>
        <v>1863</v>
      </c>
      <c r="L102" s="70">
        <f t="shared" si="6"/>
        <v>1170</v>
      </c>
      <c r="M102" s="525">
        <f t="shared" si="6"/>
        <v>197</v>
      </c>
      <c r="N102" s="524">
        <f t="shared" si="6"/>
        <v>9787</v>
      </c>
      <c r="O102" s="70">
        <f t="shared" si="6"/>
        <v>533</v>
      </c>
      <c r="P102" s="70">
        <f t="shared" si="6"/>
        <v>218</v>
      </c>
      <c r="Q102" s="525">
        <f t="shared" si="6"/>
        <v>33</v>
      </c>
    </row>
    <row r="103" spans="1:17">
      <c r="A103" s="696" t="s">
        <v>62</v>
      </c>
      <c r="B103" s="524">
        <f t="shared" ref="B103:Q103" si="7">B11+B57</f>
        <v>21320</v>
      </c>
      <c r="C103" s="70">
        <f t="shared" si="7"/>
        <v>594</v>
      </c>
      <c r="D103" s="70">
        <f t="shared" si="7"/>
        <v>518</v>
      </c>
      <c r="E103" s="525">
        <f t="shared" si="7"/>
        <v>402</v>
      </c>
      <c r="F103" s="524">
        <f t="shared" si="7"/>
        <v>846080</v>
      </c>
      <c r="G103" s="70">
        <f t="shared" si="7"/>
        <v>17579</v>
      </c>
      <c r="H103" s="70">
        <f t="shared" si="7"/>
        <v>16562</v>
      </c>
      <c r="I103" s="525">
        <f t="shared" si="7"/>
        <v>5462</v>
      </c>
      <c r="J103" s="524">
        <f t="shared" si="7"/>
        <v>111927</v>
      </c>
      <c r="K103" s="70">
        <f t="shared" si="7"/>
        <v>3638</v>
      </c>
      <c r="L103" s="70">
        <f t="shared" si="7"/>
        <v>2247</v>
      </c>
      <c r="M103" s="525">
        <f t="shared" si="7"/>
        <v>375</v>
      </c>
      <c r="N103" s="524">
        <f t="shared" si="7"/>
        <v>19320</v>
      </c>
      <c r="O103" s="70">
        <f t="shared" si="7"/>
        <v>983</v>
      </c>
      <c r="P103" s="70">
        <f t="shared" si="7"/>
        <v>398</v>
      </c>
      <c r="Q103" s="525">
        <f t="shared" si="7"/>
        <v>54</v>
      </c>
    </row>
    <row r="104" spans="1:17">
      <c r="A104" s="696" t="s">
        <v>63</v>
      </c>
      <c r="B104" s="524">
        <f t="shared" ref="B104:Q104" si="8">B12+B58</f>
        <v>11803</v>
      </c>
      <c r="C104" s="70">
        <f t="shared" si="8"/>
        <v>402</v>
      </c>
      <c r="D104" s="70">
        <f t="shared" si="8"/>
        <v>334</v>
      </c>
      <c r="E104" s="525">
        <f t="shared" si="8"/>
        <v>223</v>
      </c>
      <c r="F104" s="524">
        <f t="shared" si="8"/>
        <v>479991</v>
      </c>
      <c r="G104" s="70">
        <f t="shared" si="8"/>
        <v>9048</v>
      </c>
      <c r="H104" s="70">
        <f t="shared" si="8"/>
        <v>8250</v>
      </c>
      <c r="I104" s="525">
        <f t="shared" si="8"/>
        <v>2884</v>
      </c>
      <c r="J104" s="524">
        <f t="shared" si="8"/>
        <v>70944</v>
      </c>
      <c r="K104" s="70">
        <f t="shared" si="8"/>
        <v>2167</v>
      </c>
      <c r="L104" s="70">
        <f t="shared" si="8"/>
        <v>1322</v>
      </c>
      <c r="M104" s="525">
        <f t="shared" si="8"/>
        <v>225</v>
      </c>
      <c r="N104" s="524">
        <f t="shared" si="8"/>
        <v>11352</v>
      </c>
      <c r="O104" s="70">
        <f t="shared" si="8"/>
        <v>576</v>
      </c>
      <c r="P104" s="70">
        <f t="shared" si="8"/>
        <v>254</v>
      </c>
      <c r="Q104" s="525">
        <f t="shared" si="8"/>
        <v>38</v>
      </c>
    </row>
    <row r="105" spans="1:17">
      <c r="A105" s="696" t="s">
        <v>64</v>
      </c>
      <c r="B105" s="524">
        <f t="shared" ref="B105:Q105" si="9">B13+B59</f>
        <v>17172</v>
      </c>
      <c r="C105" s="70">
        <f t="shared" si="9"/>
        <v>595</v>
      </c>
      <c r="D105" s="70">
        <f t="shared" si="9"/>
        <v>545</v>
      </c>
      <c r="E105" s="525">
        <f t="shared" si="9"/>
        <v>264</v>
      </c>
      <c r="F105" s="524">
        <f t="shared" si="9"/>
        <v>689980</v>
      </c>
      <c r="G105" s="70">
        <f t="shared" si="9"/>
        <v>13070</v>
      </c>
      <c r="H105" s="70">
        <f t="shared" si="9"/>
        <v>12247</v>
      </c>
      <c r="I105" s="525">
        <f t="shared" si="9"/>
        <v>3664</v>
      </c>
      <c r="J105" s="524">
        <f t="shared" si="9"/>
        <v>100912</v>
      </c>
      <c r="K105" s="70">
        <f t="shared" si="9"/>
        <v>3054</v>
      </c>
      <c r="L105" s="70">
        <f t="shared" si="9"/>
        <v>1843</v>
      </c>
      <c r="M105" s="525">
        <f t="shared" si="9"/>
        <v>274</v>
      </c>
      <c r="N105" s="524">
        <f t="shared" si="9"/>
        <v>16730</v>
      </c>
      <c r="O105" s="70">
        <f t="shared" si="9"/>
        <v>912</v>
      </c>
      <c r="P105" s="70">
        <f t="shared" si="9"/>
        <v>373</v>
      </c>
      <c r="Q105" s="525">
        <f t="shared" si="9"/>
        <v>45</v>
      </c>
    </row>
    <row r="106" spans="1:17" ht="10.5" thickBot="1">
      <c r="A106" s="697" t="s">
        <v>65</v>
      </c>
      <c r="B106" s="542">
        <f t="shared" ref="B106:Q106" si="10">B14+B60</f>
        <v>14301</v>
      </c>
      <c r="C106" s="546">
        <f t="shared" si="10"/>
        <v>407</v>
      </c>
      <c r="D106" s="546">
        <f t="shared" si="10"/>
        <v>355</v>
      </c>
      <c r="E106" s="547">
        <f t="shared" si="10"/>
        <v>163</v>
      </c>
      <c r="F106" s="542">
        <f t="shared" si="10"/>
        <v>419360</v>
      </c>
      <c r="G106" s="546">
        <f t="shared" si="10"/>
        <v>8188</v>
      </c>
      <c r="H106" s="546">
        <f t="shared" si="10"/>
        <v>6569</v>
      </c>
      <c r="I106" s="547">
        <f t="shared" si="10"/>
        <v>2791</v>
      </c>
      <c r="J106" s="542">
        <f t="shared" si="10"/>
        <v>52035</v>
      </c>
      <c r="K106" s="546">
        <f t="shared" si="10"/>
        <v>1744</v>
      </c>
      <c r="L106" s="546">
        <f t="shared" si="10"/>
        <v>987</v>
      </c>
      <c r="M106" s="547">
        <f t="shared" si="10"/>
        <v>186</v>
      </c>
      <c r="N106" s="542">
        <f t="shared" si="10"/>
        <v>9956</v>
      </c>
      <c r="O106" s="546">
        <f t="shared" si="10"/>
        <v>509</v>
      </c>
      <c r="P106" s="546">
        <f t="shared" si="10"/>
        <v>228</v>
      </c>
      <c r="Q106" s="547">
        <f t="shared" si="10"/>
        <v>37</v>
      </c>
    </row>
    <row r="107" spans="1:17">
      <c r="A107" s="202"/>
      <c r="B107" s="202"/>
    </row>
    <row r="108" spans="1:17">
      <c r="A108" s="538" t="s">
        <v>371</v>
      </c>
      <c r="B108" s="202"/>
      <c r="C108" s="538"/>
      <c r="D108" s="538"/>
      <c r="E108" s="538"/>
      <c r="F108" s="538"/>
      <c r="G108" s="538"/>
      <c r="H108" s="538"/>
      <c r="I108" s="538"/>
      <c r="J108" s="538"/>
      <c r="K108" s="538"/>
      <c r="L108" s="538"/>
      <c r="M108" s="538"/>
      <c r="N108" s="538"/>
      <c r="O108" s="538"/>
      <c r="P108" s="538"/>
      <c r="Q108" s="538"/>
    </row>
    <row r="109" spans="1:17">
      <c r="A109" s="538" t="s">
        <v>328</v>
      </c>
      <c r="B109" s="202"/>
      <c r="C109" s="538"/>
      <c r="D109" s="538"/>
      <c r="E109" s="538"/>
      <c r="F109" s="538"/>
      <c r="G109" s="538"/>
      <c r="H109" s="538"/>
      <c r="I109" s="538"/>
      <c r="J109" s="538"/>
      <c r="K109" s="538"/>
      <c r="L109" s="538"/>
      <c r="M109" s="538"/>
      <c r="N109" s="538"/>
      <c r="O109" s="538"/>
      <c r="P109" s="538"/>
      <c r="Q109" s="538"/>
    </row>
    <row r="110" spans="1:17" ht="10.5" thickBot="1">
      <c r="A110" s="202"/>
      <c r="B110" s="202"/>
    </row>
    <row r="111" spans="1:17" ht="12.75" customHeight="1">
      <c r="A111" s="922" t="s">
        <v>288</v>
      </c>
      <c r="B111" s="723" t="s">
        <v>357</v>
      </c>
      <c r="C111" s="724"/>
      <c r="D111" s="724"/>
      <c r="E111" s="725"/>
      <c r="F111" s="723" t="s">
        <v>54</v>
      </c>
      <c r="G111" s="724"/>
      <c r="H111" s="724"/>
      <c r="I111" s="725"/>
      <c r="J111" s="723" t="s">
        <v>55</v>
      </c>
      <c r="K111" s="724"/>
      <c r="L111" s="724"/>
      <c r="M111" s="725"/>
      <c r="N111" s="723" t="s">
        <v>56</v>
      </c>
      <c r="O111" s="724"/>
      <c r="P111" s="724"/>
      <c r="Q111" s="725"/>
    </row>
    <row r="112" spans="1:17" ht="18.5" thickBot="1">
      <c r="A112" s="923"/>
      <c r="B112" s="732" t="s">
        <v>353</v>
      </c>
      <c r="C112" s="733" t="s">
        <v>628</v>
      </c>
      <c r="D112" s="733" t="s">
        <v>354</v>
      </c>
      <c r="E112" s="734" t="s">
        <v>358</v>
      </c>
      <c r="F112" s="732" t="s">
        <v>353</v>
      </c>
      <c r="G112" s="733" t="s">
        <v>628</v>
      </c>
      <c r="H112" s="733" t="s">
        <v>354</v>
      </c>
      <c r="I112" s="734" t="s">
        <v>355</v>
      </c>
      <c r="J112" s="732" t="s">
        <v>353</v>
      </c>
      <c r="K112" s="733" t="s">
        <v>628</v>
      </c>
      <c r="L112" s="733" t="s">
        <v>354</v>
      </c>
      <c r="M112" s="734" t="s">
        <v>355</v>
      </c>
      <c r="N112" s="732" t="s">
        <v>353</v>
      </c>
      <c r="O112" s="733" t="s">
        <v>628</v>
      </c>
      <c r="P112" s="733" t="s">
        <v>354</v>
      </c>
      <c r="Q112" s="734" t="s">
        <v>355</v>
      </c>
    </row>
    <row r="113" spans="1:17">
      <c r="A113" s="527"/>
      <c r="B113" s="513"/>
      <c r="C113" s="518"/>
      <c r="D113" s="518"/>
      <c r="E113" s="521"/>
      <c r="F113" s="537"/>
      <c r="G113" s="518"/>
      <c r="H113" s="518"/>
      <c r="I113" s="521"/>
      <c r="J113" s="537"/>
      <c r="K113" s="518"/>
      <c r="L113" s="518"/>
      <c r="M113" s="521"/>
      <c r="N113" s="537"/>
      <c r="O113" s="518"/>
      <c r="P113" s="518"/>
      <c r="Q113" s="521"/>
    </row>
    <row r="114" spans="1:17" ht="10.5">
      <c r="A114" s="528" t="s">
        <v>58</v>
      </c>
      <c r="B114" s="522">
        <f t="shared" ref="B114:Q114" si="11">SUM(B116:B137)</f>
        <v>152580</v>
      </c>
      <c r="C114" s="401">
        <f t="shared" si="11"/>
        <v>4949</v>
      </c>
      <c r="D114" s="401">
        <f t="shared" si="11"/>
        <v>4507</v>
      </c>
      <c r="E114" s="523">
        <f t="shared" si="11"/>
        <v>2738</v>
      </c>
      <c r="F114" s="522">
        <f t="shared" si="11"/>
        <v>3837343</v>
      </c>
      <c r="G114" s="401">
        <f t="shared" si="11"/>
        <v>78743</v>
      </c>
      <c r="H114" s="401">
        <f t="shared" si="11"/>
        <v>73158</v>
      </c>
      <c r="I114" s="523">
        <f t="shared" si="11"/>
        <v>23050</v>
      </c>
      <c r="J114" s="522">
        <f t="shared" si="11"/>
        <v>673298</v>
      </c>
      <c r="K114" s="401">
        <f t="shared" si="11"/>
        <v>23620</v>
      </c>
      <c r="L114" s="401">
        <f t="shared" si="11"/>
        <v>13574</v>
      </c>
      <c r="M114" s="523">
        <f t="shared" si="11"/>
        <v>2311</v>
      </c>
      <c r="N114" s="522">
        <f t="shared" si="11"/>
        <v>132139</v>
      </c>
      <c r="O114" s="401">
        <f t="shared" si="11"/>
        <v>7642</v>
      </c>
      <c r="P114" s="401">
        <f t="shared" si="11"/>
        <v>3130</v>
      </c>
      <c r="Q114" s="523">
        <f t="shared" si="11"/>
        <v>488</v>
      </c>
    </row>
    <row r="115" spans="1:17">
      <c r="A115" s="529"/>
      <c r="B115" s="514"/>
      <c r="C115" s="390"/>
      <c r="D115" s="390"/>
      <c r="E115" s="533"/>
      <c r="F115" s="532"/>
      <c r="G115" s="390"/>
      <c r="H115" s="390"/>
      <c r="I115" s="533"/>
      <c r="J115" s="532"/>
      <c r="K115" s="390"/>
      <c r="L115" s="390"/>
      <c r="M115" s="533"/>
      <c r="N115" s="532"/>
      <c r="O115" s="390"/>
      <c r="P115" s="390"/>
      <c r="Q115" s="533"/>
    </row>
    <row r="116" spans="1:17">
      <c r="A116" s="696" t="s">
        <v>115</v>
      </c>
      <c r="B116" s="524">
        <f t="shared" ref="B116:Q116" si="12">+B24+B70</f>
        <v>59194</v>
      </c>
      <c r="C116" s="70">
        <f t="shared" si="12"/>
        <v>2040</v>
      </c>
      <c r="D116" s="70">
        <f t="shared" si="12"/>
        <v>1925</v>
      </c>
      <c r="E116" s="525">
        <f t="shared" si="12"/>
        <v>1053</v>
      </c>
      <c r="F116" s="524">
        <f t="shared" si="12"/>
        <v>477895</v>
      </c>
      <c r="G116" s="70">
        <f t="shared" si="12"/>
        <v>12716</v>
      </c>
      <c r="H116" s="70">
        <f t="shared" si="12"/>
        <v>12059</v>
      </c>
      <c r="I116" s="525">
        <f t="shared" si="12"/>
        <v>2790</v>
      </c>
      <c r="J116" s="524">
        <f t="shared" si="12"/>
        <v>179706</v>
      </c>
      <c r="K116" s="70">
        <f t="shared" si="12"/>
        <v>7927</v>
      </c>
      <c r="L116" s="70">
        <f t="shared" si="12"/>
        <v>3994</v>
      </c>
      <c r="M116" s="525">
        <f t="shared" si="12"/>
        <v>681</v>
      </c>
      <c r="N116" s="524">
        <f t="shared" si="12"/>
        <v>48128</v>
      </c>
      <c r="O116" s="70">
        <f t="shared" si="12"/>
        <v>3242</v>
      </c>
      <c r="P116" s="70">
        <f t="shared" si="12"/>
        <v>1242</v>
      </c>
      <c r="Q116" s="525">
        <f t="shared" si="12"/>
        <v>217</v>
      </c>
    </row>
    <row r="117" spans="1:17">
      <c r="A117" s="696" t="s">
        <v>124</v>
      </c>
      <c r="B117" s="524">
        <f t="shared" ref="B117:Q117" si="13">+B25+B71</f>
        <v>2349</v>
      </c>
      <c r="C117" s="70">
        <f t="shared" si="13"/>
        <v>74</v>
      </c>
      <c r="D117" s="70">
        <f t="shared" si="13"/>
        <v>58</v>
      </c>
      <c r="E117" s="525">
        <f t="shared" si="13"/>
        <v>47</v>
      </c>
      <c r="F117" s="524">
        <f t="shared" si="13"/>
        <v>87774</v>
      </c>
      <c r="G117" s="70">
        <f t="shared" si="13"/>
        <v>1876</v>
      </c>
      <c r="H117" s="70">
        <f t="shared" si="13"/>
        <v>1743</v>
      </c>
      <c r="I117" s="525">
        <f t="shared" si="13"/>
        <v>655</v>
      </c>
      <c r="J117" s="524">
        <f t="shared" si="13"/>
        <v>11987</v>
      </c>
      <c r="K117" s="70">
        <f t="shared" si="13"/>
        <v>393</v>
      </c>
      <c r="L117" s="70">
        <f t="shared" si="13"/>
        <v>253</v>
      </c>
      <c r="M117" s="525">
        <f t="shared" si="13"/>
        <v>44</v>
      </c>
      <c r="N117" s="524">
        <f t="shared" si="13"/>
        <v>1634</v>
      </c>
      <c r="O117" s="70">
        <f t="shared" si="13"/>
        <v>76</v>
      </c>
      <c r="P117" s="70">
        <f t="shared" si="13"/>
        <v>41</v>
      </c>
      <c r="Q117" s="525">
        <f t="shared" si="13"/>
        <v>7</v>
      </c>
    </row>
    <row r="118" spans="1:17">
      <c r="A118" s="696" t="s">
        <v>125</v>
      </c>
      <c r="B118" s="524">
        <f t="shared" ref="B118:Q118" si="14">+B26+B72</f>
        <v>2986</v>
      </c>
      <c r="C118" s="70">
        <f t="shared" si="14"/>
        <v>97</v>
      </c>
      <c r="D118" s="70">
        <f t="shared" si="14"/>
        <v>82</v>
      </c>
      <c r="E118" s="525">
        <f t="shared" si="14"/>
        <v>85</v>
      </c>
      <c r="F118" s="524">
        <f t="shared" si="14"/>
        <v>152943</v>
      </c>
      <c r="G118" s="70">
        <f t="shared" si="14"/>
        <v>3290</v>
      </c>
      <c r="H118" s="70">
        <f t="shared" si="14"/>
        <v>3101</v>
      </c>
      <c r="I118" s="525">
        <f t="shared" si="14"/>
        <v>989</v>
      </c>
      <c r="J118" s="524">
        <f t="shared" si="14"/>
        <v>25298</v>
      </c>
      <c r="K118" s="70">
        <f t="shared" si="14"/>
        <v>867</v>
      </c>
      <c r="L118" s="70">
        <f t="shared" si="14"/>
        <v>543</v>
      </c>
      <c r="M118" s="525">
        <f t="shared" si="14"/>
        <v>112</v>
      </c>
      <c r="N118" s="524">
        <f t="shared" si="14"/>
        <v>4126</v>
      </c>
      <c r="O118" s="70">
        <f t="shared" si="14"/>
        <v>221</v>
      </c>
      <c r="P118" s="70">
        <f t="shared" si="14"/>
        <v>104</v>
      </c>
      <c r="Q118" s="525">
        <f t="shared" si="14"/>
        <v>18</v>
      </c>
    </row>
    <row r="119" spans="1:17">
      <c r="A119" s="696" t="s">
        <v>129</v>
      </c>
      <c r="B119" s="524">
        <f t="shared" ref="B119:Q119" si="15">+B27+B73</f>
        <v>6954</v>
      </c>
      <c r="C119" s="70">
        <f t="shared" si="15"/>
        <v>257</v>
      </c>
      <c r="D119" s="70">
        <f t="shared" si="15"/>
        <v>239</v>
      </c>
      <c r="E119" s="525">
        <f t="shared" si="15"/>
        <v>160</v>
      </c>
      <c r="F119" s="524">
        <f t="shared" si="15"/>
        <v>321757</v>
      </c>
      <c r="G119" s="70">
        <f t="shared" si="15"/>
        <v>6663</v>
      </c>
      <c r="H119" s="70">
        <f t="shared" si="15"/>
        <v>6512</v>
      </c>
      <c r="I119" s="525">
        <f t="shared" si="15"/>
        <v>1953</v>
      </c>
      <c r="J119" s="524">
        <f t="shared" si="15"/>
        <v>58146</v>
      </c>
      <c r="K119" s="70">
        <f t="shared" si="15"/>
        <v>1971</v>
      </c>
      <c r="L119" s="70">
        <f t="shared" si="15"/>
        <v>1217</v>
      </c>
      <c r="M119" s="525">
        <f t="shared" si="15"/>
        <v>218</v>
      </c>
      <c r="N119" s="524">
        <f t="shared" si="15"/>
        <v>11106</v>
      </c>
      <c r="O119" s="70">
        <f t="shared" si="15"/>
        <v>590</v>
      </c>
      <c r="P119" s="70">
        <f t="shared" si="15"/>
        <v>272</v>
      </c>
      <c r="Q119" s="525">
        <f t="shared" si="15"/>
        <v>39</v>
      </c>
    </row>
    <row r="120" spans="1:17">
      <c r="A120" s="700" t="s">
        <v>137</v>
      </c>
      <c r="B120" s="524">
        <f t="shared" ref="B120:Q120" si="16">+B28+B74</f>
        <v>8361</v>
      </c>
      <c r="C120" s="70">
        <f t="shared" si="16"/>
        <v>253</v>
      </c>
      <c r="D120" s="70">
        <f t="shared" si="16"/>
        <v>224</v>
      </c>
      <c r="E120" s="525">
        <f t="shared" si="16"/>
        <v>152</v>
      </c>
      <c r="F120" s="524">
        <f t="shared" si="16"/>
        <v>126175</v>
      </c>
      <c r="G120" s="70">
        <f t="shared" si="16"/>
        <v>2518</v>
      </c>
      <c r="H120" s="70">
        <f t="shared" si="16"/>
        <v>2413</v>
      </c>
      <c r="I120" s="525">
        <f t="shared" si="16"/>
        <v>701</v>
      </c>
      <c r="J120" s="524">
        <f t="shared" si="16"/>
        <v>29168</v>
      </c>
      <c r="K120" s="70">
        <f t="shared" si="16"/>
        <v>967</v>
      </c>
      <c r="L120" s="70">
        <f t="shared" si="16"/>
        <v>602</v>
      </c>
      <c r="M120" s="525">
        <f t="shared" si="16"/>
        <v>101</v>
      </c>
      <c r="N120" s="524">
        <f t="shared" si="16"/>
        <v>5917</v>
      </c>
      <c r="O120" s="70">
        <f t="shared" si="16"/>
        <v>344</v>
      </c>
      <c r="P120" s="70">
        <f t="shared" si="16"/>
        <v>135</v>
      </c>
      <c r="Q120" s="525">
        <f t="shared" si="16"/>
        <v>23</v>
      </c>
    </row>
    <row r="121" spans="1:17">
      <c r="A121" s="700" t="s">
        <v>143</v>
      </c>
      <c r="B121" s="524">
        <f t="shared" ref="B121:Q121" si="17">+B29+B75</f>
        <v>8140</v>
      </c>
      <c r="C121" s="70">
        <f t="shared" si="17"/>
        <v>230</v>
      </c>
      <c r="D121" s="70">
        <f t="shared" si="17"/>
        <v>227</v>
      </c>
      <c r="E121" s="525">
        <f t="shared" si="17"/>
        <v>189</v>
      </c>
      <c r="F121" s="524">
        <f t="shared" si="17"/>
        <v>235388</v>
      </c>
      <c r="G121" s="70">
        <f t="shared" si="17"/>
        <v>3795</v>
      </c>
      <c r="H121" s="70">
        <f t="shared" si="17"/>
        <v>3702</v>
      </c>
      <c r="I121" s="525">
        <f t="shared" si="17"/>
        <v>1161</v>
      </c>
      <c r="J121" s="524">
        <f t="shared" si="17"/>
        <v>33175</v>
      </c>
      <c r="K121" s="70">
        <f t="shared" si="17"/>
        <v>892</v>
      </c>
      <c r="L121" s="70">
        <f t="shared" si="17"/>
        <v>566</v>
      </c>
      <c r="M121" s="525">
        <f t="shared" si="17"/>
        <v>95</v>
      </c>
      <c r="N121" s="524">
        <f t="shared" si="17"/>
        <v>3870</v>
      </c>
      <c r="O121" s="70">
        <f t="shared" si="17"/>
        <v>189</v>
      </c>
      <c r="P121" s="70">
        <f t="shared" si="17"/>
        <v>83</v>
      </c>
      <c r="Q121" s="525">
        <f t="shared" si="17"/>
        <v>10</v>
      </c>
    </row>
    <row r="122" spans="1:17">
      <c r="A122" s="700" t="s">
        <v>148</v>
      </c>
      <c r="B122" s="524">
        <f t="shared" ref="B122:Q122" si="18">+B30+B76</f>
        <v>4041</v>
      </c>
      <c r="C122" s="70">
        <f t="shared" si="18"/>
        <v>139</v>
      </c>
      <c r="D122" s="70">
        <f t="shared" si="18"/>
        <v>128</v>
      </c>
      <c r="E122" s="525">
        <f t="shared" si="18"/>
        <v>118</v>
      </c>
      <c r="F122" s="524">
        <f t="shared" si="18"/>
        <v>151376</v>
      </c>
      <c r="G122" s="70">
        <f t="shared" si="18"/>
        <v>3978</v>
      </c>
      <c r="H122" s="70">
        <f t="shared" si="18"/>
        <v>3883</v>
      </c>
      <c r="I122" s="525">
        <f t="shared" si="18"/>
        <v>1096</v>
      </c>
      <c r="J122" s="524">
        <f t="shared" si="18"/>
        <v>27367</v>
      </c>
      <c r="K122" s="70">
        <f t="shared" si="18"/>
        <v>1037</v>
      </c>
      <c r="L122" s="70">
        <f t="shared" si="18"/>
        <v>630</v>
      </c>
      <c r="M122" s="525">
        <f t="shared" si="18"/>
        <v>108</v>
      </c>
      <c r="N122" s="524">
        <f t="shared" si="18"/>
        <v>5262</v>
      </c>
      <c r="O122" s="70">
        <f t="shared" si="18"/>
        <v>201</v>
      </c>
      <c r="P122" s="70">
        <f t="shared" si="18"/>
        <v>91</v>
      </c>
      <c r="Q122" s="525">
        <f t="shared" si="18"/>
        <v>12</v>
      </c>
    </row>
    <row r="123" spans="1:17">
      <c r="A123" s="700" t="s">
        <v>365</v>
      </c>
      <c r="B123" s="524">
        <f t="shared" ref="B123:Q123" si="19">+B31+B77</f>
        <v>1554</v>
      </c>
      <c r="C123" s="70">
        <f t="shared" si="19"/>
        <v>49</v>
      </c>
      <c r="D123" s="70">
        <f t="shared" si="19"/>
        <v>34</v>
      </c>
      <c r="E123" s="525">
        <f t="shared" si="19"/>
        <v>21</v>
      </c>
      <c r="F123" s="524">
        <f t="shared" si="19"/>
        <v>145363</v>
      </c>
      <c r="G123" s="70">
        <f t="shared" si="19"/>
        <v>2492</v>
      </c>
      <c r="H123" s="70">
        <f t="shared" si="19"/>
        <v>2263</v>
      </c>
      <c r="I123" s="525">
        <f t="shared" si="19"/>
        <v>851</v>
      </c>
      <c r="J123" s="524">
        <f t="shared" si="19"/>
        <v>12262</v>
      </c>
      <c r="K123" s="70">
        <f t="shared" si="19"/>
        <v>322</v>
      </c>
      <c r="L123" s="70">
        <f t="shared" si="19"/>
        <v>231</v>
      </c>
      <c r="M123" s="525">
        <f t="shared" si="19"/>
        <v>41</v>
      </c>
      <c r="N123" s="524">
        <f t="shared" si="19"/>
        <v>1520</v>
      </c>
      <c r="O123" s="70">
        <f t="shared" si="19"/>
        <v>60</v>
      </c>
      <c r="P123" s="70">
        <f t="shared" si="19"/>
        <v>36</v>
      </c>
      <c r="Q123" s="525">
        <f t="shared" si="19"/>
        <v>6</v>
      </c>
    </row>
    <row r="124" spans="1:17">
      <c r="A124" s="700" t="s">
        <v>159</v>
      </c>
      <c r="B124" s="524">
        <f t="shared" ref="B124:Q124" si="20">+B32+B78</f>
        <v>8273</v>
      </c>
      <c r="C124" s="70">
        <f t="shared" si="20"/>
        <v>208</v>
      </c>
      <c r="D124" s="70">
        <f t="shared" si="20"/>
        <v>177</v>
      </c>
      <c r="E124" s="525">
        <f t="shared" si="20"/>
        <v>149</v>
      </c>
      <c r="F124" s="524">
        <f t="shared" si="20"/>
        <v>238984</v>
      </c>
      <c r="G124" s="70">
        <f t="shared" si="20"/>
        <v>5343</v>
      </c>
      <c r="H124" s="70">
        <f t="shared" si="20"/>
        <v>5026</v>
      </c>
      <c r="I124" s="525">
        <f t="shared" si="20"/>
        <v>1402</v>
      </c>
      <c r="J124" s="524">
        <f t="shared" si="20"/>
        <v>43722</v>
      </c>
      <c r="K124" s="70">
        <f t="shared" si="20"/>
        <v>1460</v>
      </c>
      <c r="L124" s="70">
        <f t="shared" si="20"/>
        <v>857</v>
      </c>
      <c r="M124" s="525">
        <f t="shared" si="20"/>
        <v>126</v>
      </c>
      <c r="N124" s="524">
        <f t="shared" si="20"/>
        <v>7984</v>
      </c>
      <c r="O124" s="70">
        <f t="shared" si="20"/>
        <v>538</v>
      </c>
      <c r="P124" s="70">
        <f t="shared" si="20"/>
        <v>186</v>
      </c>
      <c r="Q124" s="525">
        <f t="shared" si="20"/>
        <v>24</v>
      </c>
    </row>
    <row r="125" spans="1:17">
      <c r="A125" s="700" t="s">
        <v>165</v>
      </c>
      <c r="B125" s="524">
        <f t="shared" ref="B125:Q125" si="21">+B33+B79</f>
        <v>1933</v>
      </c>
      <c r="C125" s="70">
        <f t="shared" si="21"/>
        <v>55</v>
      </c>
      <c r="D125" s="70">
        <f t="shared" si="21"/>
        <v>46</v>
      </c>
      <c r="E125" s="525">
        <f t="shared" si="21"/>
        <v>23</v>
      </c>
      <c r="F125" s="524">
        <f t="shared" si="21"/>
        <v>42148</v>
      </c>
      <c r="G125" s="70">
        <f t="shared" si="21"/>
        <v>1020</v>
      </c>
      <c r="H125" s="70">
        <f t="shared" si="21"/>
        <v>931</v>
      </c>
      <c r="I125" s="525">
        <f t="shared" si="21"/>
        <v>367</v>
      </c>
      <c r="J125" s="524">
        <f t="shared" si="21"/>
        <v>4701</v>
      </c>
      <c r="K125" s="70">
        <f t="shared" si="21"/>
        <v>137</v>
      </c>
      <c r="L125" s="70">
        <f t="shared" si="21"/>
        <v>90</v>
      </c>
      <c r="M125" s="525">
        <f t="shared" si="21"/>
        <v>16</v>
      </c>
      <c r="N125" s="524">
        <f t="shared" si="21"/>
        <v>961</v>
      </c>
      <c r="O125" s="70">
        <f t="shared" si="21"/>
        <v>35</v>
      </c>
      <c r="P125" s="70">
        <f t="shared" si="21"/>
        <v>18</v>
      </c>
      <c r="Q125" s="525">
        <f t="shared" si="21"/>
        <v>2</v>
      </c>
    </row>
    <row r="126" spans="1:17">
      <c r="A126" s="700" t="s">
        <v>169</v>
      </c>
      <c r="B126" s="524">
        <f t="shared" ref="B126:Q126" si="22">+B34+B80</f>
        <v>5519</v>
      </c>
      <c r="C126" s="70">
        <f t="shared" si="22"/>
        <v>143</v>
      </c>
      <c r="D126" s="70">
        <f t="shared" si="22"/>
        <v>133</v>
      </c>
      <c r="E126" s="525">
        <f t="shared" si="22"/>
        <v>91</v>
      </c>
      <c r="F126" s="524">
        <f t="shared" si="22"/>
        <v>268209</v>
      </c>
      <c r="G126" s="70">
        <f t="shared" si="22"/>
        <v>4746</v>
      </c>
      <c r="H126" s="70">
        <f t="shared" si="22"/>
        <v>4459</v>
      </c>
      <c r="I126" s="525">
        <f t="shared" si="22"/>
        <v>1746</v>
      </c>
      <c r="J126" s="524">
        <f t="shared" si="22"/>
        <v>23875</v>
      </c>
      <c r="K126" s="70">
        <f t="shared" si="22"/>
        <v>682</v>
      </c>
      <c r="L126" s="70">
        <f t="shared" si="22"/>
        <v>439</v>
      </c>
      <c r="M126" s="525">
        <f t="shared" si="22"/>
        <v>84</v>
      </c>
      <c r="N126" s="524">
        <f t="shared" si="22"/>
        <v>3593</v>
      </c>
      <c r="O126" s="70">
        <f t="shared" si="22"/>
        <v>149</v>
      </c>
      <c r="P126" s="70">
        <f t="shared" si="22"/>
        <v>67</v>
      </c>
      <c r="Q126" s="525">
        <f t="shared" si="22"/>
        <v>10</v>
      </c>
    </row>
    <row r="127" spans="1:17">
      <c r="A127" s="700" t="s">
        <v>177</v>
      </c>
      <c r="B127" s="524">
        <f t="shared" ref="B127:Q127" si="23">+B35+B81</f>
        <v>621</v>
      </c>
      <c r="C127" s="70">
        <f t="shared" si="23"/>
        <v>23</v>
      </c>
      <c r="D127" s="70">
        <f t="shared" si="23"/>
        <v>22</v>
      </c>
      <c r="E127" s="525">
        <f t="shared" si="23"/>
        <v>15</v>
      </c>
      <c r="F127" s="524">
        <f t="shared" si="23"/>
        <v>48865</v>
      </c>
      <c r="G127" s="70">
        <f t="shared" si="23"/>
        <v>990</v>
      </c>
      <c r="H127" s="70">
        <f t="shared" si="23"/>
        <v>912</v>
      </c>
      <c r="I127" s="525">
        <f t="shared" si="23"/>
        <v>356</v>
      </c>
      <c r="J127" s="524">
        <f t="shared" si="23"/>
        <v>5648</v>
      </c>
      <c r="K127" s="70">
        <f t="shared" si="23"/>
        <v>186</v>
      </c>
      <c r="L127" s="70">
        <f t="shared" si="23"/>
        <v>126</v>
      </c>
      <c r="M127" s="525">
        <f t="shared" si="23"/>
        <v>25</v>
      </c>
      <c r="N127" s="524">
        <f t="shared" si="23"/>
        <v>454</v>
      </c>
      <c r="O127" s="70">
        <f t="shared" si="23"/>
        <v>27</v>
      </c>
      <c r="P127" s="70">
        <f t="shared" si="23"/>
        <v>10</v>
      </c>
      <c r="Q127" s="525">
        <f t="shared" si="23"/>
        <v>2</v>
      </c>
    </row>
    <row r="128" spans="1:17">
      <c r="A128" s="700" t="s">
        <v>248</v>
      </c>
      <c r="B128" s="524">
        <f t="shared" ref="B128:Q128" si="24">+B36+B82</f>
        <v>6676</v>
      </c>
      <c r="C128" s="70">
        <f t="shared" si="24"/>
        <v>251</v>
      </c>
      <c r="D128" s="70">
        <f t="shared" si="24"/>
        <v>201</v>
      </c>
      <c r="E128" s="525">
        <f t="shared" si="24"/>
        <v>131</v>
      </c>
      <c r="F128" s="524">
        <f t="shared" si="24"/>
        <v>113810</v>
      </c>
      <c r="G128" s="70">
        <f t="shared" si="24"/>
        <v>2368</v>
      </c>
      <c r="H128" s="70">
        <f t="shared" si="24"/>
        <v>2051</v>
      </c>
      <c r="I128" s="525">
        <f t="shared" si="24"/>
        <v>613</v>
      </c>
      <c r="J128" s="524">
        <f t="shared" si="24"/>
        <v>24216</v>
      </c>
      <c r="K128" s="70">
        <f t="shared" si="24"/>
        <v>963</v>
      </c>
      <c r="L128" s="70">
        <f t="shared" si="24"/>
        <v>515</v>
      </c>
      <c r="M128" s="525">
        <f t="shared" si="24"/>
        <v>86</v>
      </c>
      <c r="N128" s="524">
        <f t="shared" si="24"/>
        <v>4922</v>
      </c>
      <c r="O128" s="70">
        <f t="shared" si="24"/>
        <v>296</v>
      </c>
      <c r="P128" s="70">
        <f t="shared" si="24"/>
        <v>123</v>
      </c>
      <c r="Q128" s="525">
        <f t="shared" si="24"/>
        <v>17</v>
      </c>
    </row>
    <row r="129" spans="1:17">
      <c r="A129" s="700" t="s">
        <v>187</v>
      </c>
      <c r="B129" s="524">
        <f t="shared" ref="B129:Q129" si="25">+B37+B83</f>
        <v>707</v>
      </c>
      <c r="C129" s="70">
        <f t="shared" si="25"/>
        <v>18</v>
      </c>
      <c r="D129" s="70">
        <f t="shared" si="25"/>
        <v>16</v>
      </c>
      <c r="E129" s="525">
        <f t="shared" si="25"/>
        <v>10</v>
      </c>
      <c r="F129" s="524">
        <f t="shared" si="25"/>
        <v>27396</v>
      </c>
      <c r="G129" s="70">
        <f t="shared" si="25"/>
        <v>477</v>
      </c>
      <c r="H129" s="70">
        <f t="shared" si="25"/>
        <v>437</v>
      </c>
      <c r="I129" s="525">
        <f t="shared" si="25"/>
        <v>204</v>
      </c>
      <c r="J129" s="524">
        <f t="shared" si="25"/>
        <v>2596</v>
      </c>
      <c r="K129" s="70">
        <f t="shared" si="25"/>
        <v>106</v>
      </c>
      <c r="L129" s="70">
        <f t="shared" si="25"/>
        <v>67</v>
      </c>
      <c r="M129" s="525">
        <f t="shared" si="25"/>
        <v>13</v>
      </c>
      <c r="N129" s="524">
        <f t="shared" si="25"/>
        <v>346</v>
      </c>
      <c r="O129" s="70">
        <f t="shared" si="25"/>
        <v>34</v>
      </c>
      <c r="P129" s="70">
        <f t="shared" si="25"/>
        <v>12</v>
      </c>
      <c r="Q129" s="525">
        <f t="shared" si="25"/>
        <v>3</v>
      </c>
    </row>
    <row r="130" spans="1:17">
      <c r="A130" s="700" t="s">
        <v>193</v>
      </c>
      <c r="B130" s="524">
        <f t="shared" ref="B130:Q130" si="26">+B38+B84</f>
        <v>3799</v>
      </c>
      <c r="C130" s="70">
        <f t="shared" si="26"/>
        <v>110</v>
      </c>
      <c r="D130" s="70">
        <f t="shared" si="26"/>
        <v>95</v>
      </c>
      <c r="E130" s="525">
        <f t="shared" si="26"/>
        <v>67</v>
      </c>
      <c r="F130" s="524">
        <f t="shared" si="26"/>
        <v>289920</v>
      </c>
      <c r="G130" s="70">
        <f t="shared" si="26"/>
        <v>5213</v>
      </c>
      <c r="H130" s="70">
        <f t="shared" si="26"/>
        <v>4850</v>
      </c>
      <c r="I130" s="525">
        <f t="shared" si="26"/>
        <v>1711</v>
      </c>
      <c r="J130" s="524">
        <f t="shared" si="26"/>
        <v>38484</v>
      </c>
      <c r="K130" s="70">
        <f t="shared" si="26"/>
        <v>912</v>
      </c>
      <c r="L130" s="70">
        <f t="shared" si="26"/>
        <v>614</v>
      </c>
      <c r="M130" s="525">
        <f t="shared" si="26"/>
        <v>101</v>
      </c>
      <c r="N130" s="524">
        <f t="shared" si="26"/>
        <v>5630</v>
      </c>
      <c r="O130" s="70">
        <f t="shared" si="26"/>
        <v>219</v>
      </c>
      <c r="P130" s="70">
        <f t="shared" si="26"/>
        <v>109</v>
      </c>
      <c r="Q130" s="525">
        <f t="shared" si="26"/>
        <v>16</v>
      </c>
    </row>
    <row r="131" spans="1:17">
      <c r="A131" s="700" t="s">
        <v>201</v>
      </c>
      <c r="B131" s="524">
        <f t="shared" ref="B131:Q131" si="27">+B39+B85</f>
        <v>6385</v>
      </c>
      <c r="C131" s="70">
        <f t="shared" si="27"/>
        <v>206</v>
      </c>
      <c r="D131" s="70">
        <f t="shared" si="27"/>
        <v>206</v>
      </c>
      <c r="E131" s="525">
        <f t="shared" si="27"/>
        <v>137</v>
      </c>
      <c r="F131" s="524">
        <f t="shared" si="27"/>
        <v>195270</v>
      </c>
      <c r="G131" s="70">
        <f t="shared" si="27"/>
        <v>4250</v>
      </c>
      <c r="H131" s="70">
        <f t="shared" si="27"/>
        <v>3877</v>
      </c>
      <c r="I131" s="525">
        <f t="shared" si="27"/>
        <v>1119</v>
      </c>
      <c r="J131" s="524">
        <f t="shared" si="27"/>
        <v>34732</v>
      </c>
      <c r="K131" s="70">
        <f t="shared" si="27"/>
        <v>1169</v>
      </c>
      <c r="L131" s="70">
        <f t="shared" si="27"/>
        <v>760</v>
      </c>
      <c r="M131" s="525">
        <f t="shared" si="27"/>
        <v>110</v>
      </c>
      <c r="N131" s="524">
        <f t="shared" si="27"/>
        <v>6831</v>
      </c>
      <c r="O131" s="70">
        <f t="shared" si="27"/>
        <v>417</v>
      </c>
      <c r="P131" s="70">
        <f t="shared" si="27"/>
        <v>162</v>
      </c>
      <c r="Q131" s="525">
        <f t="shared" si="27"/>
        <v>19</v>
      </c>
    </row>
    <row r="132" spans="1:17">
      <c r="A132" s="700" t="s">
        <v>207</v>
      </c>
      <c r="B132" s="524">
        <f t="shared" ref="B132:Q132" si="28">+B40+B86</f>
        <v>1943</v>
      </c>
      <c r="C132" s="70">
        <f t="shared" si="28"/>
        <v>57</v>
      </c>
      <c r="D132" s="70">
        <f t="shared" si="28"/>
        <v>67</v>
      </c>
      <c r="E132" s="525">
        <f t="shared" si="28"/>
        <v>36</v>
      </c>
      <c r="F132" s="524">
        <f t="shared" si="28"/>
        <v>241283</v>
      </c>
      <c r="G132" s="70">
        <f t="shared" si="28"/>
        <v>4154</v>
      </c>
      <c r="H132" s="70">
        <f t="shared" si="28"/>
        <v>3878</v>
      </c>
      <c r="I132" s="525">
        <f t="shared" si="28"/>
        <v>1122</v>
      </c>
      <c r="J132" s="524">
        <f t="shared" si="28"/>
        <v>31420</v>
      </c>
      <c r="K132" s="70">
        <f t="shared" si="28"/>
        <v>798</v>
      </c>
      <c r="L132" s="70">
        <f t="shared" si="28"/>
        <v>504</v>
      </c>
      <c r="M132" s="525">
        <f t="shared" si="28"/>
        <v>74</v>
      </c>
      <c r="N132" s="524">
        <f t="shared" si="28"/>
        <v>3398</v>
      </c>
      <c r="O132" s="70">
        <f t="shared" si="28"/>
        <v>190</v>
      </c>
      <c r="P132" s="70">
        <f t="shared" si="28"/>
        <v>81</v>
      </c>
      <c r="Q132" s="525">
        <f t="shared" si="28"/>
        <v>12</v>
      </c>
    </row>
    <row r="133" spans="1:17">
      <c r="A133" s="700" t="s">
        <v>213</v>
      </c>
      <c r="B133" s="524">
        <f t="shared" ref="B133:Q133" si="29">+B41+B87</f>
        <v>8844</v>
      </c>
      <c r="C133" s="70">
        <f t="shared" si="29"/>
        <v>332</v>
      </c>
      <c r="D133" s="70">
        <f t="shared" si="29"/>
        <v>272</v>
      </c>
      <c r="E133" s="525">
        <f t="shared" si="29"/>
        <v>91</v>
      </c>
      <c r="F133" s="524">
        <f t="shared" si="29"/>
        <v>253427</v>
      </c>
      <c r="G133" s="70">
        <f t="shared" si="29"/>
        <v>4666</v>
      </c>
      <c r="H133" s="70">
        <f t="shared" si="29"/>
        <v>4492</v>
      </c>
      <c r="I133" s="525">
        <f t="shared" si="29"/>
        <v>1423</v>
      </c>
      <c r="J133" s="524">
        <f t="shared" si="29"/>
        <v>34760</v>
      </c>
      <c r="K133" s="70">
        <f t="shared" si="29"/>
        <v>1087</v>
      </c>
      <c r="L133" s="70">
        <f t="shared" si="29"/>
        <v>579</v>
      </c>
      <c r="M133" s="525">
        <f t="shared" si="29"/>
        <v>90</v>
      </c>
      <c r="N133" s="524">
        <f t="shared" si="29"/>
        <v>6501</v>
      </c>
      <c r="O133" s="70">
        <f t="shared" si="29"/>
        <v>305</v>
      </c>
      <c r="P133" s="70">
        <f t="shared" si="29"/>
        <v>130</v>
      </c>
      <c r="Q133" s="525">
        <f t="shared" si="29"/>
        <v>14</v>
      </c>
    </row>
    <row r="134" spans="1:17">
      <c r="A134" s="700" t="s">
        <v>221</v>
      </c>
      <c r="B134" s="524">
        <f t="shared" ref="B134:Q134" si="30">+B42+B88</f>
        <v>936</v>
      </c>
      <c r="C134" s="70">
        <f t="shared" si="30"/>
        <v>21</v>
      </c>
      <c r="D134" s="70">
        <f t="shared" si="30"/>
        <v>18</v>
      </c>
      <c r="E134" s="525">
        <f t="shared" si="30"/>
        <v>12</v>
      </c>
      <c r="F134" s="524">
        <f t="shared" si="30"/>
        <v>80758</v>
      </c>
      <c r="G134" s="70">
        <f t="shared" si="30"/>
        <v>1361</v>
      </c>
      <c r="H134" s="70">
        <f t="shared" si="30"/>
        <v>1173</v>
      </c>
      <c r="I134" s="525">
        <f t="shared" si="30"/>
        <v>625</v>
      </c>
      <c r="J134" s="524">
        <f t="shared" si="30"/>
        <v>5992</v>
      </c>
      <c r="K134" s="70">
        <f t="shared" si="30"/>
        <v>126</v>
      </c>
      <c r="L134" s="70">
        <f t="shared" si="30"/>
        <v>94</v>
      </c>
      <c r="M134" s="525">
        <f t="shared" si="30"/>
        <v>20</v>
      </c>
      <c r="N134" s="524">
        <f t="shared" si="30"/>
        <v>675</v>
      </c>
      <c r="O134" s="70">
        <f t="shared" si="30"/>
        <v>37</v>
      </c>
      <c r="P134" s="70">
        <f t="shared" si="30"/>
        <v>12</v>
      </c>
      <c r="Q134" s="525">
        <f t="shared" si="30"/>
        <v>4</v>
      </c>
    </row>
    <row r="135" spans="1:17">
      <c r="A135" s="700" t="s">
        <v>226</v>
      </c>
      <c r="B135" s="524">
        <f t="shared" ref="B135:Q135" si="31">+B43+B89</f>
        <v>1835</v>
      </c>
      <c r="C135" s="70">
        <f t="shared" si="31"/>
        <v>50</v>
      </c>
      <c r="D135" s="70">
        <f t="shared" si="31"/>
        <v>45</v>
      </c>
      <c r="E135" s="525">
        <f t="shared" si="31"/>
        <v>25</v>
      </c>
      <c r="F135" s="524">
        <f t="shared" si="31"/>
        <v>85577</v>
      </c>
      <c r="G135" s="70">
        <f t="shared" si="31"/>
        <v>1640</v>
      </c>
      <c r="H135" s="70">
        <f t="shared" si="31"/>
        <v>1365</v>
      </c>
      <c r="I135" s="525">
        <f t="shared" si="31"/>
        <v>564</v>
      </c>
      <c r="J135" s="524">
        <f t="shared" si="31"/>
        <v>9613</v>
      </c>
      <c r="K135" s="70">
        <f t="shared" si="31"/>
        <v>265</v>
      </c>
      <c r="L135" s="70">
        <f t="shared" si="31"/>
        <v>192</v>
      </c>
      <c r="M135" s="525">
        <f t="shared" si="31"/>
        <v>31</v>
      </c>
      <c r="N135" s="524">
        <f t="shared" si="31"/>
        <v>1808</v>
      </c>
      <c r="O135" s="70">
        <f t="shared" si="31"/>
        <v>76</v>
      </c>
      <c r="P135" s="70">
        <f t="shared" si="31"/>
        <v>41</v>
      </c>
      <c r="Q135" s="525">
        <f t="shared" si="31"/>
        <v>6</v>
      </c>
    </row>
    <row r="136" spans="1:17">
      <c r="A136" s="700" t="s">
        <v>230</v>
      </c>
      <c r="B136" s="524">
        <f t="shared" ref="B136:Q136" si="32">+B44+B90</f>
        <v>8443</v>
      </c>
      <c r="C136" s="70">
        <f t="shared" si="32"/>
        <v>234</v>
      </c>
      <c r="D136" s="70">
        <f t="shared" si="32"/>
        <v>200</v>
      </c>
      <c r="E136" s="525">
        <f t="shared" si="32"/>
        <v>77</v>
      </c>
      <c r="F136" s="524">
        <f t="shared" si="32"/>
        <v>171363</v>
      </c>
      <c r="G136" s="70">
        <f t="shared" si="32"/>
        <v>3446</v>
      </c>
      <c r="H136" s="70">
        <f t="shared" si="32"/>
        <v>2721</v>
      </c>
      <c r="I136" s="525">
        <f t="shared" si="32"/>
        <v>1103</v>
      </c>
      <c r="J136" s="524">
        <f t="shared" si="32"/>
        <v>26637</v>
      </c>
      <c r="K136" s="70">
        <f t="shared" si="32"/>
        <v>1007</v>
      </c>
      <c r="L136" s="70">
        <f t="shared" si="32"/>
        <v>478</v>
      </c>
      <c r="M136" s="525">
        <f t="shared" si="32"/>
        <v>96</v>
      </c>
      <c r="N136" s="524">
        <f t="shared" si="32"/>
        <v>5287</v>
      </c>
      <c r="O136" s="70">
        <f t="shared" si="32"/>
        <v>295</v>
      </c>
      <c r="P136" s="70">
        <f t="shared" si="32"/>
        <v>118</v>
      </c>
      <c r="Q136" s="525">
        <f t="shared" si="32"/>
        <v>18</v>
      </c>
    </row>
    <row r="137" spans="1:17" ht="10.5" thickBot="1">
      <c r="A137" s="702" t="s">
        <v>240</v>
      </c>
      <c r="B137" s="542">
        <f t="shared" ref="B137:Q137" si="33">+B45+B91</f>
        <v>3087</v>
      </c>
      <c r="C137" s="546">
        <f t="shared" si="33"/>
        <v>102</v>
      </c>
      <c r="D137" s="546">
        <f t="shared" si="33"/>
        <v>92</v>
      </c>
      <c r="E137" s="547">
        <f t="shared" si="33"/>
        <v>49</v>
      </c>
      <c r="F137" s="542">
        <f t="shared" si="33"/>
        <v>81662</v>
      </c>
      <c r="G137" s="546">
        <f t="shared" si="33"/>
        <v>1741</v>
      </c>
      <c r="H137" s="546">
        <f t="shared" si="33"/>
        <v>1310</v>
      </c>
      <c r="I137" s="547">
        <f t="shared" si="33"/>
        <v>499</v>
      </c>
      <c r="J137" s="542">
        <f t="shared" si="33"/>
        <v>9793</v>
      </c>
      <c r="K137" s="546">
        <f t="shared" si="33"/>
        <v>346</v>
      </c>
      <c r="L137" s="546">
        <f t="shared" si="33"/>
        <v>223</v>
      </c>
      <c r="M137" s="547">
        <f t="shared" si="33"/>
        <v>39</v>
      </c>
      <c r="N137" s="542">
        <f t="shared" si="33"/>
        <v>2186</v>
      </c>
      <c r="O137" s="546">
        <f t="shared" si="33"/>
        <v>101</v>
      </c>
      <c r="P137" s="546">
        <f t="shared" si="33"/>
        <v>57</v>
      </c>
      <c r="Q137" s="547">
        <f t="shared" si="33"/>
        <v>9</v>
      </c>
    </row>
    <row r="139" spans="1:17">
      <c r="A139" s="538" t="s">
        <v>372</v>
      </c>
      <c r="B139" s="538"/>
      <c r="C139" s="538"/>
      <c r="D139" s="538"/>
      <c r="E139" s="538"/>
      <c r="F139" s="538"/>
      <c r="G139" s="538"/>
      <c r="H139" s="538"/>
      <c r="I139" s="538"/>
      <c r="J139" s="538"/>
      <c r="K139" s="538"/>
      <c r="L139" s="538"/>
      <c r="M139" s="538"/>
      <c r="N139" s="590"/>
      <c r="O139" s="590"/>
      <c r="P139" s="590"/>
      <c r="Q139" s="590"/>
    </row>
    <row r="140" spans="1:17">
      <c r="A140" s="538" t="s">
        <v>328</v>
      </c>
      <c r="B140" s="538"/>
      <c r="C140" s="538"/>
      <c r="D140" s="538"/>
      <c r="E140" s="538"/>
      <c r="F140" s="538"/>
      <c r="G140" s="538"/>
      <c r="H140" s="538"/>
      <c r="I140" s="538"/>
      <c r="J140" s="538"/>
      <c r="K140" s="538"/>
      <c r="L140" s="538"/>
      <c r="M140" s="538"/>
      <c r="N140" s="590"/>
      <c r="O140" s="590"/>
      <c r="P140" s="590"/>
      <c r="Q140" s="590"/>
    </row>
    <row r="141" spans="1:17" ht="10.5" thickBot="1">
      <c r="B141" s="515"/>
      <c r="C141" s="515"/>
      <c r="D141" s="515"/>
      <c r="E141" s="515"/>
      <c r="F141" s="515"/>
      <c r="G141" s="515"/>
      <c r="H141" s="515"/>
      <c r="I141" s="515"/>
      <c r="J141" s="515"/>
      <c r="K141" s="515"/>
      <c r="L141" s="515"/>
      <c r="M141" s="515"/>
      <c r="N141" s="515"/>
      <c r="O141" s="515"/>
      <c r="P141" s="515"/>
      <c r="Q141" s="515"/>
    </row>
    <row r="142" spans="1:17" ht="10.5">
      <c r="A142" s="922" t="s">
        <v>59</v>
      </c>
      <c r="B142" s="723" t="s">
        <v>333</v>
      </c>
      <c r="C142" s="724"/>
      <c r="D142" s="724"/>
      <c r="E142" s="725"/>
      <c r="F142" s="723" t="s">
        <v>332</v>
      </c>
      <c r="G142" s="724"/>
      <c r="H142" s="724"/>
      <c r="I142" s="725"/>
      <c r="J142" s="723" t="s">
        <v>379</v>
      </c>
      <c r="K142" s="724"/>
      <c r="L142" s="724"/>
      <c r="M142" s="725"/>
    </row>
    <row r="143" spans="1:17" ht="18.5" thickBot="1">
      <c r="A143" s="923"/>
      <c r="B143" s="732" t="s">
        <v>353</v>
      </c>
      <c r="C143" s="733" t="s">
        <v>628</v>
      </c>
      <c r="D143" s="733" t="s">
        <v>354</v>
      </c>
      <c r="E143" s="734" t="s">
        <v>358</v>
      </c>
      <c r="F143" s="732" t="s">
        <v>353</v>
      </c>
      <c r="G143" s="733" t="s">
        <v>628</v>
      </c>
      <c r="H143" s="733" t="s">
        <v>354</v>
      </c>
      <c r="I143" s="734" t="s">
        <v>355</v>
      </c>
      <c r="J143" s="732" t="s">
        <v>353</v>
      </c>
      <c r="K143" s="733" t="s">
        <v>628</v>
      </c>
      <c r="L143" s="733" t="s">
        <v>354</v>
      </c>
      <c r="M143" s="734" t="s">
        <v>355</v>
      </c>
    </row>
    <row r="144" spans="1:17">
      <c r="A144" s="516"/>
      <c r="B144" s="513"/>
      <c r="C144" s="518"/>
      <c r="D144" s="518"/>
      <c r="E144" s="521"/>
      <c r="F144" s="526"/>
      <c r="G144" s="114"/>
      <c r="H144" s="114"/>
      <c r="I144" s="519"/>
      <c r="J144" s="526"/>
      <c r="K144" s="114"/>
      <c r="L144" s="114"/>
      <c r="M144" s="519"/>
    </row>
    <row r="145" spans="1:17" ht="10.5">
      <c r="A145" s="517" t="s">
        <v>58</v>
      </c>
      <c r="B145" s="522">
        <f t="shared" ref="B145:M145" si="34">SUM(B147:B152)</f>
        <v>5373</v>
      </c>
      <c r="C145" s="401">
        <f t="shared" si="34"/>
        <v>157</v>
      </c>
      <c r="D145" s="401">
        <f t="shared" si="34"/>
        <v>169</v>
      </c>
      <c r="E145" s="523">
        <f t="shared" si="34"/>
        <v>37</v>
      </c>
      <c r="F145" s="522">
        <f t="shared" si="34"/>
        <v>14343</v>
      </c>
      <c r="G145" s="401">
        <f t="shared" si="34"/>
        <v>291</v>
      </c>
      <c r="H145" s="401">
        <f t="shared" si="34"/>
        <v>388</v>
      </c>
      <c r="I145" s="523">
        <f t="shared" si="34"/>
        <v>25</v>
      </c>
      <c r="J145" s="522">
        <f t="shared" si="34"/>
        <v>335</v>
      </c>
      <c r="K145" s="401">
        <f t="shared" si="34"/>
        <v>0</v>
      </c>
      <c r="L145" s="401">
        <f t="shared" si="34"/>
        <v>0</v>
      </c>
      <c r="M145" s="523">
        <f t="shared" si="34"/>
        <v>4</v>
      </c>
    </row>
    <row r="146" spans="1:17" ht="10.5">
      <c r="A146" s="517"/>
      <c r="B146" s="522"/>
      <c r="C146" s="401"/>
      <c r="D146" s="401"/>
      <c r="E146" s="523"/>
      <c r="F146" s="522"/>
      <c r="G146" s="401"/>
      <c r="H146" s="401"/>
      <c r="I146" s="523"/>
      <c r="J146" s="522"/>
      <c r="K146" s="401"/>
      <c r="L146" s="401"/>
      <c r="M146" s="523"/>
    </row>
    <row r="147" spans="1:17">
      <c r="A147" s="696" t="s">
        <v>60</v>
      </c>
      <c r="B147" s="524">
        <f>+'CFP 166à189'!Q9</f>
        <v>2087</v>
      </c>
      <c r="C147" s="70">
        <f>+'CFP 166à189'!Z9</f>
        <v>71</v>
      </c>
      <c r="D147" s="70">
        <f>+'CFP 166à189'!AH9</f>
        <v>73</v>
      </c>
      <c r="E147" s="70">
        <f>+'CFP 166à189'!AL9</f>
        <v>13</v>
      </c>
      <c r="F147" s="534">
        <f>+'LTP 190à213'!Q9</f>
        <v>5198</v>
      </c>
      <c r="G147" s="396">
        <f>+'LTP 190à213'!Z9</f>
        <v>83</v>
      </c>
      <c r="H147" s="379">
        <f>+'LTP 190à213'!AH9</f>
        <v>141</v>
      </c>
      <c r="I147" s="535">
        <f>+'LTP 190à213'!AL9</f>
        <v>8</v>
      </c>
      <c r="J147" s="534">
        <v>313</v>
      </c>
      <c r="K147" s="396"/>
      <c r="L147" s="379"/>
      <c r="M147" s="535">
        <v>3</v>
      </c>
    </row>
    <row r="148" spans="1:17">
      <c r="A148" s="696" t="s">
        <v>61</v>
      </c>
      <c r="B148" s="524">
        <f>+'CFP 166à189'!Q10</f>
        <v>778</v>
      </c>
      <c r="C148" s="70">
        <f>+'CFP 166à189'!Z10</f>
        <v>14</v>
      </c>
      <c r="D148" s="70">
        <f>+'CFP 166à189'!AH10</f>
        <v>21</v>
      </c>
      <c r="E148" s="70">
        <f>+'CFP 166à189'!AL10</f>
        <v>5</v>
      </c>
      <c r="F148" s="534">
        <f>+'LTP 190à213'!Q10</f>
        <v>1294</v>
      </c>
      <c r="G148" s="396">
        <f>+'LTP 190à213'!Z10</f>
        <v>16</v>
      </c>
      <c r="H148" s="379">
        <f>+'LTP 190à213'!AH10</f>
        <v>28</v>
      </c>
      <c r="I148" s="535">
        <f>+'LTP 190à213'!AL10</f>
        <v>2</v>
      </c>
      <c r="J148" s="534"/>
      <c r="K148" s="396"/>
      <c r="L148" s="379"/>
      <c r="M148" s="535"/>
    </row>
    <row r="149" spans="1:17">
      <c r="A149" s="696" t="s">
        <v>62</v>
      </c>
      <c r="B149" s="524">
        <f>+'CFP 166à189'!Q11</f>
        <v>543</v>
      </c>
      <c r="C149" s="70">
        <f>+'CFP 166à189'!Z11</f>
        <v>20</v>
      </c>
      <c r="D149" s="70">
        <f>+'CFP 166à189'!AH11</f>
        <v>21</v>
      </c>
      <c r="E149" s="70">
        <f>+'CFP 166à189'!AL11</f>
        <v>4</v>
      </c>
      <c r="F149" s="534">
        <f>+'LTP 190à213'!Q11</f>
        <v>2125</v>
      </c>
      <c r="G149" s="396">
        <f>+'LTP 190à213'!Z11</f>
        <v>48</v>
      </c>
      <c r="H149" s="379">
        <f>+'LTP 190à213'!AH11</f>
        <v>73</v>
      </c>
      <c r="I149" s="535">
        <f>+'LTP 190à213'!AL11</f>
        <v>5</v>
      </c>
      <c r="J149" s="534">
        <v>22</v>
      </c>
      <c r="K149" s="396"/>
      <c r="L149" s="379"/>
      <c r="M149" s="535">
        <v>1</v>
      </c>
    </row>
    <row r="150" spans="1:17">
      <c r="A150" s="696" t="s">
        <v>63</v>
      </c>
      <c r="B150" s="524">
        <f>+'CFP 166à189'!Q12</f>
        <v>100</v>
      </c>
      <c r="C150" s="70">
        <f>+'CFP 166à189'!Z12</f>
        <v>6</v>
      </c>
      <c r="D150" s="70">
        <f>+'CFP 166à189'!AH12</f>
        <v>4</v>
      </c>
      <c r="E150" s="70">
        <f>+'CFP 166à189'!AL12</f>
        <v>3</v>
      </c>
      <c r="F150" s="534">
        <f>+'LTP 190à213'!Q12</f>
        <v>1099</v>
      </c>
      <c r="G150" s="396">
        <f>+'LTP 190à213'!Z12</f>
        <v>25</v>
      </c>
      <c r="H150" s="379">
        <f>+'LTP 190à213'!AH12</f>
        <v>42</v>
      </c>
      <c r="I150" s="535">
        <f>+'LTP 190à213'!AL12</f>
        <v>3</v>
      </c>
      <c r="J150" s="534"/>
      <c r="K150" s="396"/>
      <c r="L150" s="379"/>
      <c r="M150" s="535"/>
    </row>
    <row r="151" spans="1:17">
      <c r="A151" s="696" t="s">
        <v>64</v>
      </c>
      <c r="B151" s="524">
        <f>+'CFP 166à189'!Q13</f>
        <v>1595</v>
      </c>
      <c r="C151" s="70">
        <f>+'CFP 166à189'!Z13</f>
        <v>33</v>
      </c>
      <c r="D151" s="70">
        <f>+'CFP 166à189'!AH13</f>
        <v>41</v>
      </c>
      <c r="E151" s="70">
        <f>+'CFP 166à189'!AL13</f>
        <v>9</v>
      </c>
      <c r="F151" s="534">
        <f>+'LTP 190à213'!Q13</f>
        <v>2471</v>
      </c>
      <c r="G151" s="396">
        <f>+'LTP 190à213'!Z13</f>
        <v>50</v>
      </c>
      <c r="H151" s="379">
        <f>+'LTP 190à213'!AH13</f>
        <v>66</v>
      </c>
      <c r="I151" s="535">
        <f>+'LTP 190à213'!AL13</f>
        <v>4</v>
      </c>
      <c r="J151" s="534"/>
      <c r="K151" s="396"/>
      <c r="L151" s="379"/>
      <c r="M151" s="535"/>
    </row>
    <row r="152" spans="1:17" ht="10.5" thickBot="1">
      <c r="A152" s="697" t="s">
        <v>65</v>
      </c>
      <c r="B152" s="542">
        <f>+'CFP 166à189'!Q14</f>
        <v>270</v>
      </c>
      <c r="C152" s="546">
        <f>+'CFP 166à189'!Z14</f>
        <v>13</v>
      </c>
      <c r="D152" s="546">
        <f>+'CFP 166à189'!AH14</f>
        <v>9</v>
      </c>
      <c r="E152" s="546">
        <f>+'CFP 166à189'!AL14</f>
        <v>3</v>
      </c>
      <c r="F152" s="545">
        <f>+'LTP 190à213'!Q14</f>
        <v>2156</v>
      </c>
      <c r="G152" s="543">
        <f>+'LTP 190à213'!Z14</f>
        <v>69</v>
      </c>
      <c r="H152" s="551">
        <f>+'LTP 190à213'!AH14</f>
        <v>38</v>
      </c>
      <c r="I152" s="552">
        <f>+'LTP 190à213'!AL14</f>
        <v>3</v>
      </c>
      <c r="J152" s="545"/>
      <c r="K152" s="543"/>
      <c r="L152" s="551"/>
      <c r="M152" s="552"/>
    </row>
    <row r="153" spans="1:17">
      <c r="A153" s="202"/>
      <c r="B153" s="202"/>
    </row>
    <row r="154" spans="1:17">
      <c r="A154" s="538" t="s">
        <v>373</v>
      </c>
      <c r="B154" s="202"/>
      <c r="C154" s="538"/>
      <c r="D154" s="538"/>
      <c r="E154" s="538"/>
      <c r="F154" s="538"/>
      <c r="G154" s="538"/>
      <c r="H154" s="538"/>
      <c r="I154" s="538"/>
      <c r="J154" s="538"/>
      <c r="K154" s="538"/>
      <c r="L154" s="538"/>
      <c r="M154" s="538"/>
      <c r="N154" s="590"/>
      <c r="O154" s="590"/>
      <c r="P154" s="590"/>
      <c r="Q154" s="590"/>
    </row>
    <row r="155" spans="1:17">
      <c r="A155" s="538" t="s">
        <v>328</v>
      </c>
      <c r="B155" s="202"/>
      <c r="C155" s="538"/>
      <c r="D155" s="538"/>
      <c r="E155" s="538"/>
      <c r="F155" s="538"/>
      <c r="G155" s="538"/>
      <c r="H155" s="538"/>
      <c r="I155" s="538"/>
      <c r="J155" s="538"/>
      <c r="K155" s="538"/>
      <c r="L155" s="538"/>
      <c r="M155" s="538"/>
      <c r="N155" s="590"/>
      <c r="O155" s="590"/>
      <c r="P155" s="590"/>
      <c r="Q155" s="590"/>
    </row>
    <row r="156" spans="1:17" ht="10.5" thickBot="1">
      <c r="A156" s="202"/>
      <c r="B156" s="202"/>
    </row>
    <row r="157" spans="1:17" ht="10.5">
      <c r="A157" s="922" t="s">
        <v>288</v>
      </c>
      <c r="B157" s="723" t="s">
        <v>333</v>
      </c>
      <c r="C157" s="724"/>
      <c r="D157" s="724"/>
      <c r="E157" s="725"/>
      <c r="F157" s="723" t="s">
        <v>332</v>
      </c>
      <c r="G157" s="724"/>
      <c r="H157" s="724"/>
      <c r="I157" s="725"/>
      <c r="J157" s="723" t="s">
        <v>379</v>
      </c>
      <c r="K157" s="724"/>
      <c r="L157" s="724"/>
      <c r="M157" s="725"/>
    </row>
    <row r="158" spans="1:17" ht="18.5" thickBot="1">
      <c r="A158" s="923"/>
      <c r="B158" s="732" t="s">
        <v>353</v>
      </c>
      <c r="C158" s="733" t="s">
        <v>356</v>
      </c>
      <c r="D158" s="733" t="s">
        <v>354</v>
      </c>
      <c r="E158" s="734" t="s">
        <v>358</v>
      </c>
      <c r="F158" s="732" t="s">
        <v>353</v>
      </c>
      <c r="G158" s="733" t="s">
        <v>356</v>
      </c>
      <c r="H158" s="733" t="s">
        <v>354</v>
      </c>
      <c r="I158" s="734" t="s">
        <v>355</v>
      </c>
      <c r="J158" s="732" t="s">
        <v>353</v>
      </c>
      <c r="K158" s="733" t="s">
        <v>356</v>
      </c>
      <c r="L158" s="733" t="s">
        <v>354</v>
      </c>
      <c r="M158" s="734" t="s">
        <v>355</v>
      </c>
    </row>
    <row r="159" spans="1:17">
      <c r="A159" s="527"/>
      <c r="B159" s="513"/>
      <c r="C159" s="518"/>
      <c r="D159" s="518"/>
      <c r="E159" s="521"/>
      <c r="F159" s="537"/>
      <c r="G159" s="518"/>
      <c r="H159" s="518"/>
      <c r="I159" s="521"/>
      <c r="J159" s="526"/>
      <c r="K159" s="114"/>
      <c r="L159" s="114"/>
      <c r="M159" s="519"/>
    </row>
    <row r="160" spans="1:17" ht="10.5">
      <c r="A160" s="528" t="s">
        <v>58</v>
      </c>
      <c r="B160" s="522">
        <f t="shared" ref="B160:M160" si="35">SUM(B162:B183)</f>
        <v>5373</v>
      </c>
      <c r="C160" s="401">
        <f t="shared" si="35"/>
        <v>157</v>
      </c>
      <c r="D160" s="401">
        <f t="shared" si="35"/>
        <v>169</v>
      </c>
      <c r="E160" s="523">
        <f t="shared" si="35"/>
        <v>37</v>
      </c>
      <c r="F160" s="522">
        <f t="shared" si="35"/>
        <v>14343</v>
      </c>
      <c r="G160" s="401">
        <f t="shared" si="35"/>
        <v>291</v>
      </c>
      <c r="H160" s="401">
        <f t="shared" si="35"/>
        <v>388</v>
      </c>
      <c r="I160" s="523">
        <f t="shared" si="35"/>
        <v>25</v>
      </c>
      <c r="J160" s="522">
        <f t="shared" si="35"/>
        <v>335</v>
      </c>
      <c r="K160" s="401">
        <f t="shared" si="35"/>
        <v>0</v>
      </c>
      <c r="L160" s="401">
        <f t="shared" si="35"/>
        <v>0</v>
      </c>
      <c r="M160" s="523">
        <f t="shared" si="35"/>
        <v>4</v>
      </c>
    </row>
    <row r="161" spans="1:13" ht="10.5">
      <c r="A161" s="529"/>
      <c r="B161" s="514"/>
      <c r="C161" s="390"/>
      <c r="D161" s="390"/>
      <c r="E161" s="533"/>
      <c r="F161" s="532"/>
      <c r="G161" s="390"/>
      <c r="H161" s="390"/>
      <c r="I161" s="533"/>
      <c r="J161" s="522"/>
      <c r="K161" s="401"/>
      <c r="L161" s="401"/>
      <c r="M161" s="523"/>
    </row>
    <row r="162" spans="1:13">
      <c r="A162" s="529" t="s">
        <v>115</v>
      </c>
      <c r="B162" s="524">
        <f>+'CFP 166à189'!Q23</f>
        <v>1683</v>
      </c>
      <c r="C162" s="396">
        <f>+'CFP 166à189'!Z23</f>
        <v>57</v>
      </c>
      <c r="D162" s="396">
        <f>+'CFP 166à189'!AH23</f>
        <v>54</v>
      </c>
      <c r="E162" s="536">
        <f>+'CFP 166à189'!AL23</f>
        <v>9</v>
      </c>
      <c r="F162" s="534">
        <f>+'LTP 190à213'!Q23</f>
        <v>4643</v>
      </c>
      <c r="G162" s="396">
        <f>+'LTP 190à213'!Z23</f>
        <v>66</v>
      </c>
      <c r="H162" s="396">
        <f>+'LTP 190à213'!AH23</f>
        <v>113</v>
      </c>
      <c r="I162" s="536">
        <f>+'LTP 190à213'!AL23</f>
        <v>6</v>
      </c>
      <c r="J162" s="534">
        <v>313</v>
      </c>
      <c r="K162" s="396"/>
      <c r="L162" s="379"/>
      <c r="M162" s="535">
        <v>3</v>
      </c>
    </row>
    <row r="163" spans="1:13">
      <c r="A163" s="529" t="s">
        <v>124</v>
      </c>
      <c r="B163" s="524">
        <f>+'CFP 166à189'!Q24</f>
        <v>0</v>
      </c>
      <c r="C163" s="396">
        <f>+'CFP 166à189'!Z24</f>
        <v>0</v>
      </c>
      <c r="D163" s="396">
        <f>+'CFP 166à189'!AH24</f>
        <v>0</v>
      </c>
      <c r="E163" s="536">
        <f>+'CFP 166à189'!AL24</f>
        <v>0</v>
      </c>
      <c r="F163" s="534">
        <f>+'LTP 190à213'!Q24</f>
        <v>0</v>
      </c>
      <c r="G163" s="396">
        <f>+'LTP 190à213'!Z24</f>
        <v>0</v>
      </c>
      <c r="H163" s="396">
        <f>+'LTP 190à213'!AH24</f>
        <v>0</v>
      </c>
      <c r="I163" s="536">
        <f>+'LTP 190à213'!AL24</f>
        <v>0</v>
      </c>
      <c r="J163" s="534"/>
      <c r="K163" s="396"/>
      <c r="L163" s="379"/>
      <c r="M163" s="535"/>
    </row>
    <row r="164" spans="1:13">
      <c r="A164" s="529" t="s">
        <v>125</v>
      </c>
      <c r="B164" s="524">
        <f>+'CFP 166à189'!Q25</f>
        <v>0</v>
      </c>
      <c r="C164" s="396">
        <f>+'CFP 166à189'!Z25</f>
        <v>0</v>
      </c>
      <c r="D164" s="396">
        <f>+'CFP 166à189'!AH25</f>
        <v>0</v>
      </c>
      <c r="E164" s="536">
        <f>+'CFP 166à189'!AL25</f>
        <v>0</v>
      </c>
      <c r="F164" s="534">
        <f>+'LTP 190à213'!Q25</f>
        <v>203</v>
      </c>
      <c r="G164" s="396">
        <f>+'LTP 190à213'!Z25</f>
        <v>7</v>
      </c>
      <c r="H164" s="396">
        <f>+'LTP 190à213'!AH25</f>
        <v>8</v>
      </c>
      <c r="I164" s="536">
        <f>+'LTP 190à213'!AL25</f>
        <v>1</v>
      </c>
      <c r="J164" s="534"/>
      <c r="K164" s="396"/>
      <c r="L164" s="379"/>
      <c r="M164" s="535"/>
    </row>
    <row r="165" spans="1:13">
      <c r="A165" s="529" t="s">
        <v>129</v>
      </c>
      <c r="B165" s="524">
        <f>+'CFP 166à189'!Q26</f>
        <v>404</v>
      </c>
      <c r="C165" s="396">
        <f>+'CFP 166à189'!Z26</f>
        <v>14</v>
      </c>
      <c r="D165" s="396">
        <f>+'CFP 166à189'!AH26</f>
        <v>19</v>
      </c>
      <c r="E165" s="536">
        <f>+'CFP 166à189'!AL26</f>
        <v>4</v>
      </c>
      <c r="F165" s="534">
        <f>+'LTP 190à213'!Q26</f>
        <v>352</v>
      </c>
      <c r="G165" s="396">
        <f>+'LTP 190à213'!Z26</f>
        <v>10</v>
      </c>
      <c r="H165" s="396">
        <f>+'LTP 190à213'!AH26</f>
        <v>20</v>
      </c>
      <c r="I165" s="536">
        <f>+'LTP 190à213'!AL26</f>
        <v>1</v>
      </c>
      <c r="J165" s="534"/>
      <c r="K165" s="396"/>
      <c r="L165" s="379"/>
      <c r="M165" s="535"/>
    </row>
    <row r="166" spans="1:13">
      <c r="A166" s="530" t="s">
        <v>137</v>
      </c>
      <c r="B166" s="524">
        <f>+'CFP 166à189'!Q27</f>
        <v>550</v>
      </c>
      <c r="C166" s="396">
        <f>+'CFP 166à189'!Z27</f>
        <v>8</v>
      </c>
      <c r="D166" s="396">
        <f>+'CFP 166à189'!AH27</f>
        <v>11</v>
      </c>
      <c r="E166" s="536">
        <f>+'CFP 166à189'!AL27</f>
        <v>2</v>
      </c>
      <c r="F166" s="534">
        <f>+'LTP 190à213'!Q27</f>
        <v>1294</v>
      </c>
      <c r="G166" s="396">
        <f>+'LTP 190à213'!Z27</f>
        <v>16</v>
      </c>
      <c r="H166" s="396">
        <f>+'LTP 190à213'!AH27</f>
        <v>28</v>
      </c>
      <c r="I166" s="536">
        <f>+'LTP 190à213'!AL27</f>
        <v>2</v>
      </c>
      <c r="J166" s="534"/>
      <c r="K166" s="396"/>
      <c r="L166" s="379"/>
      <c r="M166" s="535"/>
    </row>
    <row r="167" spans="1:13">
      <c r="A167" s="530" t="s">
        <v>143</v>
      </c>
      <c r="B167" s="524">
        <f>+'CFP 166à189'!Q28</f>
        <v>228</v>
      </c>
      <c r="C167" s="396">
        <f>+'CFP 166à189'!Z28</f>
        <v>6</v>
      </c>
      <c r="D167" s="396">
        <f>+'CFP 166à189'!AH28</f>
        <v>10</v>
      </c>
      <c r="E167" s="536">
        <f>+'CFP 166à189'!AL28</f>
        <v>3</v>
      </c>
      <c r="F167" s="534">
        <f>+'LTP 190à213'!Q28</f>
        <v>0</v>
      </c>
      <c r="G167" s="396">
        <f>+'LTP 190à213'!Z28</f>
        <v>0</v>
      </c>
      <c r="H167" s="396">
        <f>+'LTP 190à213'!AH28</f>
        <v>0</v>
      </c>
      <c r="I167" s="536">
        <f>+'LTP 190à213'!AL28</f>
        <v>0</v>
      </c>
      <c r="J167" s="534"/>
      <c r="K167" s="396"/>
      <c r="L167" s="396"/>
      <c r="M167" s="536"/>
    </row>
    <row r="168" spans="1:13">
      <c r="A168" s="530" t="s">
        <v>148</v>
      </c>
      <c r="B168" s="524">
        <f>+'CFP 166à189'!Q29</f>
        <v>354</v>
      </c>
      <c r="C168" s="396">
        <f>+'CFP 166à189'!Z29</f>
        <v>11</v>
      </c>
      <c r="D168" s="396">
        <f>+'CFP 166à189'!AH29</f>
        <v>12</v>
      </c>
      <c r="E168" s="536">
        <f>+'CFP 166à189'!AL29</f>
        <v>2</v>
      </c>
      <c r="F168" s="534">
        <f>+'LTP 190à213'!Q29</f>
        <v>1031</v>
      </c>
      <c r="G168" s="396">
        <f>+'LTP 190à213'!Z29</f>
        <v>19</v>
      </c>
      <c r="H168" s="396">
        <f>+'LTP 190à213'!AH29</f>
        <v>32</v>
      </c>
      <c r="I168" s="536">
        <f>+'LTP 190à213'!AL29</f>
        <v>3</v>
      </c>
      <c r="J168" s="534"/>
      <c r="K168" s="396"/>
      <c r="L168" s="396"/>
      <c r="M168" s="536"/>
    </row>
    <row r="169" spans="1:13">
      <c r="A169" s="530" t="s">
        <v>153</v>
      </c>
      <c r="B169" s="524">
        <f>+'CFP 166à189'!Q30</f>
        <v>29</v>
      </c>
      <c r="C169" s="396">
        <f>+'CFP 166à189'!Z30</f>
        <v>1</v>
      </c>
      <c r="D169" s="396">
        <f>+'CFP 166à189'!AH30</f>
        <v>4</v>
      </c>
      <c r="E169" s="536">
        <f>+'CFP 166à189'!AL30</f>
        <v>1</v>
      </c>
      <c r="F169" s="534">
        <f>+'LTP 190à213'!Q30</f>
        <v>273</v>
      </c>
      <c r="G169" s="396">
        <f>+'LTP 190à213'!Z30</f>
        <v>15</v>
      </c>
      <c r="H169" s="396">
        <f>+'LTP 190à213'!AH30</f>
        <v>11</v>
      </c>
      <c r="I169" s="536">
        <f>+'LTP 190à213'!AL30</f>
        <v>1</v>
      </c>
      <c r="J169" s="534"/>
      <c r="K169" s="396"/>
      <c r="L169" s="396"/>
      <c r="M169" s="536"/>
    </row>
    <row r="170" spans="1:13">
      <c r="A170" s="530" t="s">
        <v>159</v>
      </c>
      <c r="B170" s="524">
        <f>+'CFP 166à189'!Q31</f>
        <v>160</v>
      </c>
      <c r="C170" s="396">
        <f>+'CFP 166à189'!Z31</f>
        <v>8</v>
      </c>
      <c r="D170" s="396">
        <f>+'CFP 166à189'!AH31</f>
        <v>5</v>
      </c>
      <c r="E170" s="536">
        <f>+'CFP 166à189'!AL31</f>
        <v>1</v>
      </c>
      <c r="F170" s="534">
        <f>+'LTP 190à213'!Q31</f>
        <v>821</v>
      </c>
      <c r="G170" s="396">
        <f>+'LTP 190à213'!Z31</f>
        <v>14</v>
      </c>
      <c r="H170" s="396">
        <f>+'LTP 190à213'!AH31</f>
        <v>30</v>
      </c>
      <c r="I170" s="536">
        <f>+'LTP 190à213'!AL31</f>
        <v>1</v>
      </c>
      <c r="J170" s="534">
        <v>22</v>
      </c>
      <c r="K170" s="396"/>
      <c r="L170" s="396"/>
      <c r="M170" s="536">
        <v>1</v>
      </c>
    </row>
    <row r="171" spans="1:13">
      <c r="A171" s="530" t="s">
        <v>165</v>
      </c>
      <c r="B171" s="524">
        <f>+'CFP 166à189'!Q32</f>
        <v>0</v>
      </c>
      <c r="C171" s="396">
        <f>+'CFP 166à189'!Z32</f>
        <v>0</v>
      </c>
      <c r="D171" s="396">
        <f>+'CFP 166à189'!AH32</f>
        <v>0</v>
      </c>
      <c r="E171" s="536">
        <f>+'CFP 166à189'!AL32</f>
        <v>0</v>
      </c>
      <c r="F171" s="534">
        <f>+'LTP 190à213'!Q32</f>
        <v>0</v>
      </c>
      <c r="G171" s="396">
        <f>+'LTP 190à213'!Z32</f>
        <v>0</v>
      </c>
      <c r="H171" s="396">
        <f>+'LTP 190à213'!AH32</f>
        <v>0</v>
      </c>
      <c r="I171" s="536">
        <f>+'LTP 190à213'!AL32</f>
        <v>0</v>
      </c>
      <c r="J171" s="534"/>
      <c r="K171" s="396"/>
      <c r="L171" s="396"/>
      <c r="M171" s="536"/>
    </row>
    <row r="172" spans="1:13">
      <c r="A172" s="530" t="s">
        <v>169</v>
      </c>
      <c r="B172" s="524">
        <f>+'CFP 166à189'!Q33</f>
        <v>0</v>
      </c>
      <c r="C172" s="396">
        <f>+'CFP 166à189'!Z33</f>
        <v>0</v>
      </c>
      <c r="D172" s="396">
        <f>+'CFP 166à189'!AH33</f>
        <v>0</v>
      </c>
      <c r="E172" s="536">
        <f>+'CFP 166à189'!AL33</f>
        <v>0</v>
      </c>
      <c r="F172" s="534">
        <f>+'LTP 190à213'!Q33</f>
        <v>0</v>
      </c>
      <c r="G172" s="396">
        <f>+'LTP 190à213'!Z33</f>
        <v>0</v>
      </c>
      <c r="H172" s="396">
        <f>+'LTP 190à213'!AH33</f>
        <v>0</v>
      </c>
      <c r="I172" s="536">
        <f>+'LTP 190à213'!AL33</f>
        <v>0</v>
      </c>
      <c r="J172" s="534"/>
      <c r="K172" s="396"/>
      <c r="L172" s="396"/>
      <c r="M172" s="536"/>
    </row>
    <row r="173" spans="1:13">
      <c r="A173" s="530" t="s">
        <v>177</v>
      </c>
      <c r="B173" s="524">
        <f>+'CFP 166à189'!Q34</f>
        <v>0</v>
      </c>
      <c r="C173" s="396">
        <f>+'CFP 166à189'!Z34</f>
        <v>0</v>
      </c>
      <c r="D173" s="396">
        <f>+'CFP 166à189'!AH34</f>
        <v>0</v>
      </c>
      <c r="E173" s="536">
        <f>+'CFP 166à189'!AL34</f>
        <v>0</v>
      </c>
      <c r="F173" s="534">
        <f>+'LTP 190à213'!Q34</f>
        <v>0</v>
      </c>
      <c r="G173" s="396">
        <f>+'LTP 190à213'!Z34</f>
        <v>0</v>
      </c>
      <c r="H173" s="396">
        <f>+'LTP 190à213'!AH34</f>
        <v>0</v>
      </c>
      <c r="I173" s="536">
        <f>+'LTP 190à213'!AL34</f>
        <v>0</v>
      </c>
      <c r="J173" s="534"/>
      <c r="K173" s="396"/>
      <c r="L173" s="396"/>
      <c r="M173" s="536"/>
    </row>
    <row r="174" spans="1:13">
      <c r="A174" s="530" t="s">
        <v>248</v>
      </c>
      <c r="B174" s="524">
        <f>+'CFP 166à189'!Q35</f>
        <v>60</v>
      </c>
      <c r="C174" s="396">
        <f>+'CFP 166à189'!Z35</f>
        <v>4</v>
      </c>
      <c r="D174" s="396">
        <f>+'CFP 166à189'!AH35</f>
        <v>2</v>
      </c>
      <c r="E174" s="536">
        <f>+'CFP 166à189'!AL35</f>
        <v>1</v>
      </c>
      <c r="F174" s="534">
        <f>+'LTP 190à213'!Q35</f>
        <v>934</v>
      </c>
      <c r="G174" s="396">
        <f>+'LTP 190à213'!Z35</f>
        <v>19</v>
      </c>
      <c r="H174" s="396">
        <f>+'LTP 190à213'!AH35</f>
        <v>35</v>
      </c>
      <c r="I174" s="536">
        <f>+'LTP 190à213'!AL35</f>
        <v>2</v>
      </c>
      <c r="J174" s="534"/>
      <c r="K174" s="396"/>
      <c r="L174" s="396"/>
      <c r="M174" s="536"/>
    </row>
    <row r="175" spans="1:13">
      <c r="A175" s="530" t="s">
        <v>187</v>
      </c>
      <c r="B175" s="524">
        <f>+'CFP 166à189'!Q36</f>
        <v>32</v>
      </c>
      <c r="C175" s="396">
        <f>+'CFP 166à189'!Z36</f>
        <v>1</v>
      </c>
      <c r="D175" s="396">
        <f>+'CFP 166à189'!AH36</f>
        <v>1</v>
      </c>
      <c r="E175" s="536">
        <f>+'CFP 166à189'!AL36</f>
        <v>1</v>
      </c>
      <c r="F175" s="534">
        <f>+'LTP 190à213'!Q36</f>
        <v>0</v>
      </c>
      <c r="G175" s="396">
        <f>+'LTP 190à213'!Z36</f>
        <v>0</v>
      </c>
      <c r="H175" s="396">
        <f>+'LTP 190à213'!AH36</f>
        <v>0</v>
      </c>
      <c r="I175" s="536">
        <f>+'LTP 190à213'!AL36</f>
        <v>0</v>
      </c>
      <c r="J175" s="534"/>
      <c r="K175" s="396"/>
      <c r="L175" s="396"/>
      <c r="M175" s="536"/>
    </row>
    <row r="176" spans="1:13">
      <c r="A176" s="530" t="s">
        <v>193</v>
      </c>
      <c r="B176" s="524">
        <f>+'CFP 166à189'!Q37</f>
        <v>8</v>
      </c>
      <c r="C176" s="396">
        <f>+'CFP 166à189'!Z37</f>
        <v>1</v>
      </c>
      <c r="D176" s="396">
        <f>+'CFP 166à189'!AH37</f>
        <v>1</v>
      </c>
      <c r="E176" s="536">
        <f>+'CFP 166à189'!AL37</f>
        <v>1</v>
      </c>
      <c r="F176" s="534">
        <f>+'LTP 190à213'!Q37</f>
        <v>165</v>
      </c>
      <c r="G176" s="396">
        <f>+'LTP 190à213'!Z37</f>
        <v>6</v>
      </c>
      <c r="H176" s="396">
        <f>+'LTP 190à213'!AH37</f>
        <v>7</v>
      </c>
      <c r="I176" s="536">
        <f>+'LTP 190à213'!AL37</f>
        <v>1</v>
      </c>
      <c r="J176" s="534"/>
      <c r="K176" s="396"/>
      <c r="L176" s="396"/>
      <c r="M176" s="536"/>
    </row>
    <row r="177" spans="1:18">
      <c r="A177" s="530" t="s">
        <v>201</v>
      </c>
      <c r="B177" s="524">
        <f>+'CFP 166à189'!Q38</f>
        <v>112</v>
      </c>
      <c r="C177" s="396">
        <f>+'CFP 166à189'!Z38</f>
        <v>4</v>
      </c>
      <c r="D177" s="396">
        <f>+'CFP 166à189'!AH38</f>
        <v>7</v>
      </c>
      <c r="E177" s="536">
        <f>+'CFP 166à189'!AL38</f>
        <v>2</v>
      </c>
      <c r="F177" s="534">
        <f>+'LTP 190à213'!Q38</f>
        <v>638</v>
      </c>
      <c r="G177" s="396">
        <f>+'LTP 190à213'!Z38</f>
        <v>21</v>
      </c>
      <c r="H177" s="396">
        <f>+'LTP 190à213'!AH38</f>
        <v>24</v>
      </c>
      <c r="I177" s="536">
        <f>+'LTP 190à213'!AL38</f>
        <v>2</v>
      </c>
      <c r="J177" s="534"/>
      <c r="K177" s="396"/>
      <c r="L177" s="396"/>
      <c r="M177" s="536"/>
    </row>
    <row r="178" spans="1:18">
      <c r="A178" s="530" t="s">
        <v>207</v>
      </c>
      <c r="B178" s="524">
        <f>+'CFP 166à189'!Q39</f>
        <v>1046</v>
      </c>
      <c r="C178" s="396">
        <f>+'CFP 166à189'!Z39</f>
        <v>15</v>
      </c>
      <c r="D178" s="396">
        <f>+'CFP 166à189'!AH39</f>
        <v>17</v>
      </c>
      <c r="E178" s="536">
        <f>+'CFP 166à189'!AL39</f>
        <v>3</v>
      </c>
      <c r="F178" s="534">
        <f>+'LTP 190à213'!Q39</f>
        <v>549</v>
      </c>
      <c r="G178" s="396">
        <f>+'LTP 190à213'!Z39</f>
        <v>8</v>
      </c>
      <c r="H178" s="396">
        <f>+'LTP 190à213'!AH39</f>
        <v>9</v>
      </c>
      <c r="I178" s="536">
        <f>+'LTP 190à213'!AL39</f>
        <v>1</v>
      </c>
      <c r="J178" s="534"/>
      <c r="K178" s="396"/>
      <c r="L178" s="396"/>
      <c r="M178" s="536"/>
    </row>
    <row r="179" spans="1:18">
      <c r="A179" s="530" t="s">
        <v>213</v>
      </c>
      <c r="B179" s="524">
        <f>+'CFP 166à189'!Q40</f>
        <v>437</v>
      </c>
      <c r="C179" s="396">
        <f>+'CFP 166à189'!Z40</f>
        <v>14</v>
      </c>
      <c r="D179" s="396">
        <f>+'CFP 166à189'!AH40</f>
        <v>17</v>
      </c>
      <c r="E179" s="536">
        <f>+'CFP 166à189'!AL40</f>
        <v>4</v>
      </c>
      <c r="F179" s="534">
        <f>+'LTP 190à213'!Q40</f>
        <v>1284</v>
      </c>
      <c r="G179" s="396">
        <f>+'LTP 190à213'!Z40</f>
        <v>21</v>
      </c>
      <c r="H179" s="396">
        <f>+'LTP 190à213'!AH40</f>
        <v>33</v>
      </c>
      <c r="I179" s="536">
        <f>+'LTP 190à213'!AL40</f>
        <v>1</v>
      </c>
      <c r="J179" s="534"/>
      <c r="K179" s="396"/>
      <c r="L179" s="396"/>
      <c r="M179" s="536"/>
    </row>
    <row r="180" spans="1:18">
      <c r="A180" s="530" t="s">
        <v>221</v>
      </c>
      <c r="B180" s="524">
        <f>+'CFP 166à189'!Q41</f>
        <v>0</v>
      </c>
      <c r="C180" s="396">
        <f>+'CFP 166à189'!Z41</f>
        <v>0</v>
      </c>
      <c r="D180" s="396">
        <f>+'CFP 166à189'!AH41</f>
        <v>0</v>
      </c>
      <c r="E180" s="536">
        <f>+'CFP 166à189'!AL41</f>
        <v>0</v>
      </c>
      <c r="F180" s="534">
        <f>+'LTP 190à213'!Q41</f>
        <v>0</v>
      </c>
      <c r="G180" s="396">
        <f>+'LTP 190à213'!Z41</f>
        <v>0</v>
      </c>
      <c r="H180" s="396">
        <f>+'LTP 190à213'!AH41</f>
        <v>0</v>
      </c>
      <c r="I180" s="536">
        <f>+'LTP 190à213'!AL41</f>
        <v>0</v>
      </c>
      <c r="J180" s="534"/>
      <c r="K180" s="396"/>
      <c r="L180" s="396"/>
      <c r="M180" s="536"/>
    </row>
    <row r="181" spans="1:18">
      <c r="A181" s="530" t="s">
        <v>226</v>
      </c>
      <c r="B181" s="524">
        <f>+'CFP 166à189'!Q42</f>
        <v>0</v>
      </c>
      <c r="C181" s="396">
        <f>+'CFP 166à189'!Z42</f>
        <v>0</v>
      </c>
      <c r="D181" s="396">
        <f>+'CFP 166à189'!AH42</f>
        <v>0</v>
      </c>
      <c r="E181" s="536">
        <f>+'CFP 166à189'!AL42</f>
        <v>0</v>
      </c>
      <c r="F181" s="534">
        <f>+'LTP 190à213'!Q42</f>
        <v>281</v>
      </c>
      <c r="G181" s="396">
        <f>+'LTP 190à213'!Z42</f>
        <v>10</v>
      </c>
      <c r="H181" s="396">
        <f>+'LTP 190à213'!AH42</f>
        <v>6</v>
      </c>
      <c r="I181" s="536">
        <f>+'LTP 190à213'!AL42</f>
        <v>1</v>
      </c>
      <c r="J181" s="534"/>
      <c r="K181" s="396"/>
      <c r="L181" s="396"/>
      <c r="M181" s="536"/>
    </row>
    <row r="182" spans="1:18">
      <c r="A182" s="530" t="s">
        <v>230</v>
      </c>
      <c r="B182" s="524">
        <f>+'CFP 166à189'!Q43</f>
        <v>131</v>
      </c>
      <c r="C182" s="396">
        <f>+'CFP 166à189'!Z43</f>
        <v>7</v>
      </c>
      <c r="D182" s="396">
        <f>+'CFP 166à189'!AH43</f>
        <v>6</v>
      </c>
      <c r="E182" s="536">
        <f>+'CFP 166à189'!AL43</f>
        <v>2</v>
      </c>
      <c r="F182" s="534">
        <f>+'LTP 190à213'!Q43</f>
        <v>1806</v>
      </c>
      <c r="G182" s="396">
        <f>+'LTP 190à213'!Z43</f>
        <v>43</v>
      </c>
      <c r="H182" s="396">
        <f>+'LTP 190à213'!AH43</f>
        <v>26</v>
      </c>
      <c r="I182" s="536">
        <f>+'LTP 190à213'!AL43</f>
        <v>1</v>
      </c>
      <c r="J182" s="534"/>
      <c r="K182" s="396"/>
      <c r="L182" s="396"/>
      <c r="M182" s="536"/>
    </row>
    <row r="183" spans="1:18" ht="10.5" thickBot="1">
      <c r="A183" s="531" t="s">
        <v>240</v>
      </c>
      <c r="B183" s="542">
        <f>+'CFP 166à189'!Q44</f>
        <v>139</v>
      </c>
      <c r="C183" s="543">
        <f>+'CFP 166à189'!Z44</f>
        <v>6</v>
      </c>
      <c r="D183" s="543">
        <f>+'CFP 166à189'!AH44</f>
        <v>3</v>
      </c>
      <c r="E183" s="544">
        <f>+'CFP 166à189'!AL44</f>
        <v>1</v>
      </c>
      <c r="F183" s="545">
        <f>+'LTP 190à213'!Q44</f>
        <v>69</v>
      </c>
      <c r="G183" s="543">
        <f>+'LTP 190à213'!Z44</f>
        <v>16</v>
      </c>
      <c r="H183" s="543">
        <f>+'LTP 190à213'!AH44</f>
        <v>6</v>
      </c>
      <c r="I183" s="544">
        <f>+'LTP 190à213'!AL44</f>
        <v>1</v>
      </c>
      <c r="J183" s="545"/>
      <c r="K183" s="543"/>
      <c r="L183" s="543"/>
      <c r="M183" s="544"/>
    </row>
    <row r="187" spans="1:18">
      <c r="A187" s="242"/>
      <c r="B187" s="242"/>
      <c r="C187" s="193"/>
      <c r="D187" s="193"/>
      <c r="E187" s="193"/>
      <c r="F187" s="193"/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  <c r="R187" s="193"/>
    </row>
  </sheetData>
  <mergeCells count="8">
    <mergeCell ref="A142:A143"/>
    <mergeCell ref="A65:A66"/>
    <mergeCell ref="A111:A112"/>
    <mergeCell ref="A157:A158"/>
    <mergeCell ref="A4:A5"/>
    <mergeCell ref="A19:A20"/>
    <mergeCell ref="A50:A51"/>
    <mergeCell ref="A96:A97"/>
  </mergeCells>
  <phoneticPr fontId="6" type="noConversion"/>
  <printOptions horizontalCentered="1"/>
  <pageMargins left="0.47" right="0.23622047244094491" top="0.59055118110236227" bottom="0.86614173228346458" header="0.51181102362204722" footer="0.51181102362204722"/>
  <pageSetup paperSize="9" scale="90" orientation="landscape" r:id="rId1"/>
  <headerFooter alignWithMargins="0"/>
  <rowBreaks count="4" manualBreakCount="4">
    <brk id="46" max="16383" man="1"/>
    <brk id="92" max="16383" man="1"/>
    <brk id="138" max="16383" man="1"/>
    <brk id="18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11"/>
  <sheetViews>
    <sheetView workbookViewId="0">
      <selection activeCell="F5" sqref="F5"/>
    </sheetView>
  </sheetViews>
  <sheetFormatPr baseColWidth="10" defaultColWidth="11.453125" defaultRowHeight="10"/>
  <cols>
    <col min="1" max="1" width="13.81640625" style="625" customWidth="1"/>
    <col min="2" max="2" width="22.7265625" style="625" customWidth="1"/>
    <col min="3" max="14" width="6.81640625" style="625" customWidth="1"/>
    <col min="15" max="18" width="6.81640625" style="624" customWidth="1"/>
    <col min="19" max="19" width="14.453125" style="624" customWidth="1"/>
    <col min="20" max="20" width="19.7265625" style="624" customWidth="1"/>
    <col min="21" max="26" width="8.26953125" style="624" customWidth="1"/>
    <col min="27" max="29" width="8.81640625" style="624" customWidth="1"/>
    <col min="30" max="30" width="11" style="624" customWidth="1"/>
    <col min="31" max="31" width="11.453125" style="624"/>
    <col min="32" max="32" width="14" style="625" bestFit="1" customWidth="1"/>
    <col min="33" max="33" width="20.81640625" style="625" customWidth="1"/>
    <col min="34" max="37" width="12.7265625" style="625" customWidth="1"/>
    <col min="38" max="38" width="13.1796875" style="624" customWidth="1"/>
    <col min="39" max="16384" width="11.453125" style="624"/>
  </cols>
  <sheetData>
    <row r="1" spans="1:38" s="636" customFormat="1" ht="12.75" customHeight="1">
      <c r="A1" s="628"/>
      <c r="B1" s="991" t="s">
        <v>648</v>
      </c>
      <c r="C1" s="991"/>
      <c r="D1" s="991"/>
      <c r="E1" s="991"/>
      <c r="F1" s="991"/>
      <c r="G1" s="991"/>
      <c r="H1" s="991"/>
      <c r="I1" s="991"/>
      <c r="J1" s="991"/>
      <c r="K1" s="991"/>
      <c r="L1" s="991"/>
      <c r="M1" s="991"/>
      <c r="N1" s="991"/>
      <c r="O1" s="991"/>
      <c r="P1" s="991"/>
      <c r="Q1" s="991"/>
      <c r="R1" s="991"/>
      <c r="T1" s="884" t="s">
        <v>649</v>
      </c>
      <c r="U1" s="884"/>
      <c r="V1" s="884"/>
      <c r="W1" s="884"/>
      <c r="X1" s="884"/>
      <c r="Y1" s="884"/>
      <c r="Z1" s="884"/>
      <c r="AA1" s="884"/>
      <c r="AB1" s="884"/>
      <c r="AC1" s="884"/>
      <c r="AD1" s="884"/>
      <c r="AF1" s="629"/>
      <c r="AG1" s="885" t="s">
        <v>650</v>
      </c>
      <c r="AH1" s="688"/>
      <c r="AI1" s="688"/>
      <c r="AJ1" s="688"/>
      <c r="AK1" s="688"/>
      <c r="AL1" s="735"/>
    </row>
    <row r="2" spans="1:38" s="636" customFormat="1" ht="10.5">
      <c r="B2" s="991" t="s">
        <v>328</v>
      </c>
      <c r="C2" s="991"/>
      <c r="D2" s="991"/>
      <c r="E2" s="991"/>
      <c r="F2" s="991"/>
      <c r="G2" s="991"/>
      <c r="H2" s="991"/>
      <c r="I2" s="991"/>
      <c r="J2" s="991"/>
      <c r="K2" s="991"/>
      <c r="L2" s="991"/>
      <c r="M2" s="991"/>
      <c r="N2" s="991"/>
      <c r="O2" s="991"/>
      <c r="P2" s="991"/>
      <c r="Q2" s="991"/>
      <c r="R2" s="991"/>
      <c r="T2" s="884" t="s">
        <v>328</v>
      </c>
      <c r="U2" s="884"/>
      <c r="V2" s="884"/>
      <c r="W2" s="884"/>
      <c r="X2" s="884"/>
      <c r="Y2" s="884"/>
      <c r="Z2" s="884"/>
      <c r="AA2" s="884"/>
      <c r="AB2" s="884"/>
      <c r="AC2" s="884"/>
      <c r="AD2" s="884"/>
      <c r="AF2" s="629"/>
      <c r="AG2" s="688" t="s">
        <v>619</v>
      </c>
      <c r="AH2" s="688"/>
      <c r="AI2" s="688"/>
      <c r="AJ2" s="688"/>
      <c r="AK2" s="688"/>
      <c r="AL2" s="735"/>
    </row>
    <row r="3" spans="1:38" ht="11" thickBot="1">
      <c r="A3" s="624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T3" s="492"/>
      <c r="U3" s="492"/>
      <c r="V3" s="492"/>
      <c r="W3" s="455"/>
      <c r="X3" s="492"/>
      <c r="Y3" s="492"/>
      <c r="Z3" s="492"/>
      <c r="AA3" s="492"/>
      <c r="AB3" s="492"/>
      <c r="AC3" s="493"/>
      <c r="AD3" s="492"/>
      <c r="AG3" s="492"/>
      <c r="AH3" s="492"/>
      <c r="AI3" s="492"/>
      <c r="AJ3" s="492"/>
      <c r="AK3" s="492"/>
    </row>
    <row r="4" spans="1:38" s="667" customFormat="1" ht="12" customHeight="1">
      <c r="A4" s="624"/>
      <c r="B4" s="981" t="s">
        <v>59</v>
      </c>
      <c r="C4" s="988" t="s">
        <v>297</v>
      </c>
      <c r="D4" s="988"/>
      <c r="E4" s="988"/>
      <c r="F4" s="988"/>
      <c r="G4" s="988" t="s">
        <v>298</v>
      </c>
      <c r="H4" s="988"/>
      <c r="I4" s="988"/>
      <c r="J4" s="988"/>
      <c r="K4" s="988" t="s">
        <v>299</v>
      </c>
      <c r="L4" s="988"/>
      <c r="M4" s="989"/>
      <c r="N4" s="989"/>
      <c r="O4" s="988" t="s">
        <v>110</v>
      </c>
      <c r="P4" s="988"/>
      <c r="Q4" s="988"/>
      <c r="R4" s="990"/>
      <c r="T4" s="986" t="s">
        <v>59</v>
      </c>
      <c r="U4" s="976" t="s">
        <v>588</v>
      </c>
      <c r="V4" s="977"/>
      <c r="W4" s="978"/>
      <c r="X4" s="976" t="s">
        <v>589</v>
      </c>
      <c r="Y4" s="977"/>
      <c r="Z4" s="978"/>
      <c r="AA4" s="983" t="s">
        <v>590</v>
      </c>
      <c r="AB4" s="984"/>
      <c r="AC4" s="985"/>
      <c r="AD4" s="992" t="s">
        <v>343</v>
      </c>
      <c r="AF4" s="625"/>
      <c r="AG4" s="960" t="s">
        <v>59</v>
      </c>
      <c r="AH4" s="962" t="s">
        <v>617</v>
      </c>
      <c r="AI4" s="963" t="s">
        <v>604</v>
      </c>
      <c r="AJ4" s="963" t="s">
        <v>605</v>
      </c>
      <c r="AK4" s="962" t="s">
        <v>618</v>
      </c>
      <c r="AL4" s="958" t="s">
        <v>620</v>
      </c>
    </row>
    <row r="5" spans="1:38" ht="18">
      <c r="A5" s="867"/>
      <c r="B5" s="982"/>
      <c r="C5" s="661" t="s">
        <v>364</v>
      </c>
      <c r="D5" s="661" t="s">
        <v>269</v>
      </c>
      <c r="E5" s="662" t="s">
        <v>568</v>
      </c>
      <c r="F5" s="661" t="s">
        <v>302</v>
      </c>
      <c r="G5" s="661" t="s">
        <v>364</v>
      </c>
      <c r="H5" s="661" t="s">
        <v>269</v>
      </c>
      <c r="I5" s="662" t="s">
        <v>568</v>
      </c>
      <c r="J5" s="661" t="s">
        <v>302</v>
      </c>
      <c r="K5" s="661" t="s">
        <v>364</v>
      </c>
      <c r="L5" s="661" t="s">
        <v>269</v>
      </c>
      <c r="M5" s="662" t="s">
        <v>568</v>
      </c>
      <c r="N5" s="661" t="s">
        <v>302</v>
      </c>
      <c r="O5" s="661" t="s">
        <v>364</v>
      </c>
      <c r="P5" s="661" t="s">
        <v>269</v>
      </c>
      <c r="Q5" s="662" t="s">
        <v>568</v>
      </c>
      <c r="R5" s="869" t="s">
        <v>302</v>
      </c>
      <c r="T5" s="987"/>
      <c r="U5" s="494" t="s">
        <v>338</v>
      </c>
      <c r="V5" s="494" t="s">
        <v>339</v>
      </c>
      <c r="W5" s="494" t="s">
        <v>110</v>
      </c>
      <c r="X5" s="495" t="s">
        <v>338</v>
      </c>
      <c r="Y5" s="495" t="s">
        <v>339</v>
      </c>
      <c r="Z5" s="495" t="s">
        <v>110</v>
      </c>
      <c r="AA5" s="495" t="s">
        <v>338</v>
      </c>
      <c r="AB5" s="495" t="s">
        <v>339</v>
      </c>
      <c r="AC5" s="495" t="s">
        <v>110</v>
      </c>
      <c r="AD5" s="993"/>
      <c r="AF5" s="644"/>
      <c r="AG5" s="961"/>
      <c r="AH5" s="957"/>
      <c r="AI5" s="955"/>
      <c r="AJ5" s="955"/>
      <c r="AK5" s="957"/>
      <c r="AL5" s="959"/>
    </row>
    <row r="6" spans="1:38" ht="10.5">
      <c r="A6" s="867"/>
      <c r="B6" s="870"/>
      <c r="C6" s="632"/>
      <c r="D6" s="632"/>
      <c r="E6" s="632"/>
      <c r="F6" s="632"/>
      <c r="G6" s="632"/>
      <c r="H6" s="632"/>
      <c r="I6" s="632"/>
      <c r="J6" s="632"/>
      <c r="K6" s="632"/>
      <c r="L6" s="632"/>
      <c r="M6" s="632"/>
      <c r="N6" s="632"/>
      <c r="O6" s="632"/>
      <c r="P6" s="632"/>
      <c r="Q6" s="632"/>
      <c r="R6" s="871"/>
      <c r="T6" s="870"/>
      <c r="U6" s="632"/>
      <c r="V6" s="632"/>
      <c r="W6" s="632"/>
      <c r="X6" s="632"/>
      <c r="Y6" s="632"/>
      <c r="Z6" s="632"/>
      <c r="AA6" s="632"/>
      <c r="AB6" s="632"/>
      <c r="AC6" s="632"/>
      <c r="AD6" s="871"/>
      <c r="AG6" s="882"/>
      <c r="AH6" s="663"/>
      <c r="AI6" s="663"/>
      <c r="AJ6" s="663"/>
      <c r="AK6" s="663"/>
      <c r="AL6" s="886"/>
    </row>
    <row r="7" spans="1:38" ht="10.5">
      <c r="A7" s="634"/>
      <c r="B7" s="872" t="s">
        <v>58</v>
      </c>
      <c r="C7" s="635">
        <f t="shared" ref="C7:R7" si="0">SUM(C9:C14)</f>
        <v>1649</v>
      </c>
      <c r="D7" s="635">
        <f t="shared" si="0"/>
        <v>895</v>
      </c>
      <c r="E7" s="635">
        <f t="shared" si="0"/>
        <v>2544</v>
      </c>
      <c r="F7" s="635">
        <f t="shared" si="0"/>
        <v>106</v>
      </c>
      <c r="G7" s="635">
        <f t="shared" si="0"/>
        <v>1028</v>
      </c>
      <c r="H7" s="635">
        <f t="shared" si="0"/>
        <v>619</v>
      </c>
      <c r="I7" s="635">
        <f t="shared" si="0"/>
        <v>1647</v>
      </c>
      <c r="J7" s="635">
        <f t="shared" si="0"/>
        <v>80</v>
      </c>
      <c r="K7" s="635">
        <f t="shared" si="0"/>
        <v>656</v>
      </c>
      <c r="L7" s="635">
        <f t="shared" si="0"/>
        <v>526</v>
      </c>
      <c r="M7" s="635">
        <f t="shared" si="0"/>
        <v>1182</v>
      </c>
      <c r="N7" s="635">
        <f t="shared" si="0"/>
        <v>122</v>
      </c>
      <c r="O7" s="635">
        <f t="shared" si="0"/>
        <v>3333</v>
      </c>
      <c r="P7" s="635">
        <f t="shared" si="0"/>
        <v>2040</v>
      </c>
      <c r="Q7" s="635">
        <f t="shared" si="0"/>
        <v>5373</v>
      </c>
      <c r="R7" s="873">
        <f t="shared" si="0"/>
        <v>308</v>
      </c>
      <c r="T7" s="881" t="s">
        <v>58</v>
      </c>
      <c r="U7" s="635">
        <f t="shared" ref="U7:AD7" si="1">SUM(U9:U14)</f>
        <v>258</v>
      </c>
      <c r="V7" s="635">
        <f t="shared" si="1"/>
        <v>180</v>
      </c>
      <c r="W7" s="635">
        <f t="shared" si="1"/>
        <v>438</v>
      </c>
      <c r="X7" s="635">
        <f t="shared" si="1"/>
        <v>94</v>
      </c>
      <c r="Y7" s="635">
        <f t="shared" si="1"/>
        <v>63</v>
      </c>
      <c r="Z7" s="635">
        <f t="shared" si="1"/>
        <v>157</v>
      </c>
      <c r="AA7" s="635">
        <f t="shared" si="1"/>
        <v>50</v>
      </c>
      <c r="AB7" s="635">
        <f t="shared" si="1"/>
        <v>46</v>
      </c>
      <c r="AC7" s="635">
        <f t="shared" si="1"/>
        <v>96</v>
      </c>
      <c r="AD7" s="873">
        <f t="shared" si="1"/>
        <v>691</v>
      </c>
      <c r="AG7" s="874" t="s">
        <v>58</v>
      </c>
      <c r="AH7" s="635">
        <f>SUM(AH9:AH14)</f>
        <v>169</v>
      </c>
      <c r="AI7" s="635">
        <f>SUM(AI9:AI14)</f>
        <v>75</v>
      </c>
      <c r="AJ7" s="635">
        <f>SUM(AJ9:AJ14)</f>
        <v>3</v>
      </c>
      <c r="AK7" s="635">
        <f>SUM(AK9:AK14)</f>
        <v>4</v>
      </c>
      <c r="AL7" s="873">
        <f>SUM(AL9:AL14)</f>
        <v>37</v>
      </c>
    </row>
    <row r="8" spans="1:38" ht="10.5">
      <c r="A8" s="628"/>
      <c r="B8" s="874"/>
      <c r="C8" s="635"/>
      <c r="D8" s="635"/>
      <c r="E8" s="635"/>
      <c r="F8" s="635"/>
      <c r="G8" s="635"/>
      <c r="H8" s="635"/>
      <c r="I8" s="635"/>
      <c r="J8" s="635"/>
      <c r="K8" s="635"/>
      <c r="L8" s="635"/>
      <c r="M8" s="635"/>
      <c r="N8" s="635"/>
      <c r="O8" s="635"/>
      <c r="P8" s="635"/>
      <c r="Q8" s="635"/>
      <c r="R8" s="873"/>
      <c r="T8" s="874"/>
      <c r="U8" s="635"/>
      <c r="V8" s="635"/>
      <c r="W8" s="635"/>
      <c r="X8" s="635"/>
      <c r="Y8" s="635"/>
      <c r="Z8" s="635"/>
      <c r="AA8" s="635"/>
      <c r="AB8" s="635"/>
      <c r="AC8" s="635"/>
      <c r="AD8" s="873"/>
      <c r="AG8" s="874"/>
      <c r="AH8" s="635"/>
      <c r="AI8" s="635"/>
      <c r="AJ8" s="635"/>
      <c r="AK8" s="635"/>
      <c r="AL8" s="886"/>
    </row>
    <row r="9" spans="1:38">
      <c r="A9" s="868"/>
      <c r="B9" s="875" t="s">
        <v>60</v>
      </c>
      <c r="C9" s="639">
        <f>+C53</f>
        <v>474</v>
      </c>
      <c r="D9" s="639">
        <f t="shared" ref="D9:R9" si="2">+D53</f>
        <v>460</v>
      </c>
      <c r="E9" s="639">
        <f t="shared" si="2"/>
        <v>934</v>
      </c>
      <c r="F9" s="639">
        <f t="shared" si="2"/>
        <v>39</v>
      </c>
      <c r="G9" s="639">
        <f t="shared" si="2"/>
        <v>319</v>
      </c>
      <c r="H9" s="639">
        <f t="shared" si="2"/>
        <v>352</v>
      </c>
      <c r="I9" s="639">
        <f t="shared" si="2"/>
        <v>671</v>
      </c>
      <c r="J9" s="639">
        <f t="shared" si="2"/>
        <v>18</v>
      </c>
      <c r="K9" s="639">
        <f t="shared" si="2"/>
        <v>211</v>
      </c>
      <c r="L9" s="639">
        <f t="shared" si="2"/>
        <v>271</v>
      </c>
      <c r="M9" s="639">
        <f t="shared" si="2"/>
        <v>482</v>
      </c>
      <c r="N9" s="639">
        <f t="shared" si="2"/>
        <v>49</v>
      </c>
      <c r="O9" s="639">
        <f t="shared" si="2"/>
        <v>1004</v>
      </c>
      <c r="P9" s="639">
        <f t="shared" si="2"/>
        <v>1083</v>
      </c>
      <c r="Q9" s="639">
        <f t="shared" si="2"/>
        <v>2087</v>
      </c>
      <c r="R9" s="876">
        <f t="shared" si="2"/>
        <v>106</v>
      </c>
      <c r="T9" s="875" t="s">
        <v>60</v>
      </c>
      <c r="U9" s="639">
        <f>+U53</f>
        <v>104</v>
      </c>
      <c r="V9" s="639">
        <f t="shared" ref="V9:AD9" si="3">+V53</f>
        <v>98</v>
      </c>
      <c r="W9" s="639">
        <f t="shared" si="3"/>
        <v>202</v>
      </c>
      <c r="X9" s="639">
        <f t="shared" si="3"/>
        <v>38</v>
      </c>
      <c r="Y9" s="639">
        <f t="shared" si="3"/>
        <v>33</v>
      </c>
      <c r="Z9" s="639">
        <f t="shared" si="3"/>
        <v>71</v>
      </c>
      <c r="AA9" s="639">
        <f t="shared" si="3"/>
        <v>21</v>
      </c>
      <c r="AB9" s="639">
        <f t="shared" si="3"/>
        <v>24</v>
      </c>
      <c r="AC9" s="639">
        <f t="shared" si="3"/>
        <v>45</v>
      </c>
      <c r="AD9" s="876">
        <f t="shared" si="3"/>
        <v>318</v>
      </c>
      <c r="AG9" s="875" t="s">
        <v>60</v>
      </c>
      <c r="AH9" s="639">
        <f>+AH53</f>
        <v>73</v>
      </c>
      <c r="AI9" s="639">
        <f>+AI53</f>
        <v>31</v>
      </c>
      <c r="AJ9" s="639">
        <f>+AJ53</f>
        <v>3</v>
      </c>
      <c r="AK9" s="639">
        <f>+AK53</f>
        <v>2</v>
      </c>
      <c r="AL9" s="876">
        <f>SUM(AL23:AL26)</f>
        <v>13</v>
      </c>
    </row>
    <row r="10" spans="1:38">
      <c r="A10" s="868"/>
      <c r="B10" s="875" t="s">
        <v>61</v>
      </c>
      <c r="C10" s="639">
        <f>+C76</f>
        <v>354</v>
      </c>
      <c r="D10" s="639">
        <f t="shared" ref="D10:R10" si="4">+D76</f>
        <v>45</v>
      </c>
      <c r="E10" s="639">
        <f t="shared" si="4"/>
        <v>399</v>
      </c>
      <c r="F10" s="639">
        <f t="shared" si="4"/>
        <v>5</v>
      </c>
      <c r="G10" s="639">
        <f t="shared" si="4"/>
        <v>249</v>
      </c>
      <c r="H10" s="639">
        <f t="shared" si="4"/>
        <v>29</v>
      </c>
      <c r="I10" s="639">
        <f t="shared" si="4"/>
        <v>278</v>
      </c>
      <c r="J10" s="639">
        <f t="shared" si="4"/>
        <v>14</v>
      </c>
      <c r="K10" s="639">
        <f t="shared" si="4"/>
        <v>50</v>
      </c>
      <c r="L10" s="639">
        <f t="shared" si="4"/>
        <v>51</v>
      </c>
      <c r="M10" s="639">
        <f t="shared" si="4"/>
        <v>101</v>
      </c>
      <c r="N10" s="639">
        <f t="shared" si="4"/>
        <v>4</v>
      </c>
      <c r="O10" s="639">
        <f t="shared" si="4"/>
        <v>653</v>
      </c>
      <c r="P10" s="639">
        <f t="shared" si="4"/>
        <v>125</v>
      </c>
      <c r="Q10" s="639">
        <f t="shared" si="4"/>
        <v>778</v>
      </c>
      <c r="R10" s="876">
        <f t="shared" si="4"/>
        <v>23</v>
      </c>
      <c r="T10" s="875" t="s">
        <v>61</v>
      </c>
      <c r="U10" s="639">
        <f>+U76</f>
        <v>31</v>
      </c>
      <c r="V10" s="639">
        <f t="shared" ref="V10:AD10" si="5">+V76</f>
        <v>12</v>
      </c>
      <c r="W10" s="639">
        <f t="shared" si="5"/>
        <v>43</v>
      </c>
      <c r="X10" s="639">
        <f t="shared" si="5"/>
        <v>9</v>
      </c>
      <c r="Y10" s="639">
        <f t="shared" si="5"/>
        <v>5</v>
      </c>
      <c r="Z10" s="639">
        <f t="shared" si="5"/>
        <v>14</v>
      </c>
      <c r="AA10" s="639">
        <f t="shared" si="5"/>
        <v>4</v>
      </c>
      <c r="AB10" s="639">
        <f t="shared" si="5"/>
        <v>8</v>
      </c>
      <c r="AC10" s="639">
        <f t="shared" si="5"/>
        <v>12</v>
      </c>
      <c r="AD10" s="876">
        <f t="shared" si="5"/>
        <v>69</v>
      </c>
      <c r="AG10" s="875" t="s">
        <v>61</v>
      </c>
      <c r="AH10" s="639">
        <f>+AH76</f>
        <v>21</v>
      </c>
      <c r="AI10" s="639">
        <f>+AI76</f>
        <v>8</v>
      </c>
      <c r="AJ10" s="639">
        <f>+AJ76</f>
        <v>0</v>
      </c>
      <c r="AK10" s="639">
        <f>+AK76</f>
        <v>0</v>
      </c>
      <c r="AL10" s="876">
        <f>SUM(AL27:AL28)</f>
        <v>5</v>
      </c>
    </row>
    <row r="11" spans="1:38">
      <c r="A11" s="868"/>
      <c r="B11" s="875" t="s">
        <v>62</v>
      </c>
      <c r="C11" s="639">
        <f>+C91</f>
        <v>126</v>
      </c>
      <c r="D11" s="639">
        <f t="shared" ref="D11:R11" si="6">+D91</f>
        <v>114</v>
      </c>
      <c r="E11" s="639">
        <f t="shared" si="6"/>
        <v>240</v>
      </c>
      <c r="F11" s="639">
        <f t="shared" si="6"/>
        <v>11</v>
      </c>
      <c r="G11" s="639">
        <f t="shared" si="6"/>
        <v>69</v>
      </c>
      <c r="H11" s="639">
        <f t="shared" si="6"/>
        <v>64</v>
      </c>
      <c r="I11" s="639">
        <f t="shared" si="6"/>
        <v>133</v>
      </c>
      <c r="J11" s="639">
        <f t="shared" si="6"/>
        <v>12</v>
      </c>
      <c r="K11" s="639">
        <f t="shared" si="6"/>
        <v>64</v>
      </c>
      <c r="L11" s="639">
        <f t="shared" si="6"/>
        <v>106</v>
      </c>
      <c r="M11" s="639">
        <f t="shared" si="6"/>
        <v>170</v>
      </c>
      <c r="N11" s="639">
        <f t="shared" si="6"/>
        <v>4</v>
      </c>
      <c r="O11" s="639">
        <f t="shared" si="6"/>
        <v>259</v>
      </c>
      <c r="P11" s="639">
        <f t="shared" si="6"/>
        <v>284</v>
      </c>
      <c r="Q11" s="639">
        <f t="shared" si="6"/>
        <v>543</v>
      </c>
      <c r="R11" s="876">
        <f t="shared" si="6"/>
        <v>27</v>
      </c>
      <c r="T11" s="875" t="s">
        <v>62</v>
      </c>
      <c r="U11" s="639">
        <f>+U91</f>
        <v>29</v>
      </c>
      <c r="V11" s="639">
        <f t="shared" ref="V11:AD11" si="7">+V91</f>
        <v>33</v>
      </c>
      <c r="W11" s="639">
        <f t="shared" si="7"/>
        <v>62</v>
      </c>
      <c r="X11" s="639">
        <f t="shared" si="7"/>
        <v>9</v>
      </c>
      <c r="Y11" s="639">
        <f t="shared" si="7"/>
        <v>11</v>
      </c>
      <c r="Z11" s="639">
        <f t="shared" si="7"/>
        <v>20</v>
      </c>
      <c r="AA11" s="639">
        <f t="shared" si="7"/>
        <v>11</v>
      </c>
      <c r="AB11" s="639">
        <f t="shared" si="7"/>
        <v>6</v>
      </c>
      <c r="AC11" s="639">
        <f t="shared" si="7"/>
        <v>17</v>
      </c>
      <c r="AD11" s="876">
        <f t="shared" si="7"/>
        <v>99</v>
      </c>
      <c r="AG11" s="875" t="s">
        <v>62</v>
      </c>
      <c r="AH11" s="639">
        <f>+AH91</f>
        <v>21</v>
      </c>
      <c r="AI11" s="639">
        <f>+AI91</f>
        <v>7</v>
      </c>
      <c r="AJ11" s="639">
        <f>+AJ91</f>
        <v>0</v>
      </c>
      <c r="AK11" s="639">
        <f>+AK91</f>
        <v>1</v>
      </c>
      <c r="AL11" s="876">
        <f>SUM(AL29:AL31)</f>
        <v>4</v>
      </c>
    </row>
    <row r="12" spans="1:38">
      <c r="A12" s="868"/>
      <c r="B12" s="875" t="s">
        <v>63</v>
      </c>
      <c r="C12" s="639">
        <f>+C105</f>
        <v>62</v>
      </c>
      <c r="D12" s="639">
        <f t="shared" ref="D12:R12" si="8">+D105</f>
        <v>2</v>
      </c>
      <c r="E12" s="639">
        <f t="shared" si="8"/>
        <v>64</v>
      </c>
      <c r="F12" s="639">
        <f t="shared" si="8"/>
        <v>1</v>
      </c>
      <c r="G12" s="639">
        <f t="shared" si="8"/>
        <v>24</v>
      </c>
      <c r="H12" s="639">
        <f t="shared" si="8"/>
        <v>0</v>
      </c>
      <c r="I12" s="639">
        <f t="shared" si="8"/>
        <v>24</v>
      </c>
      <c r="J12" s="639">
        <f t="shared" si="8"/>
        <v>0</v>
      </c>
      <c r="K12" s="639">
        <f t="shared" si="8"/>
        <v>12</v>
      </c>
      <c r="L12" s="639">
        <f t="shared" si="8"/>
        <v>0</v>
      </c>
      <c r="M12" s="639">
        <f t="shared" si="8"/>
        <v>12</v>
      </c>
      <c r="N12" s="639">
        <f t="shared" si="8"/>
        <v>0</v>
      </c>
      <c r="O12" s="639">
        <f t="shared" si="8"/>
        <v>98</v>
      </c>
      <c r="P12" s="639">
        <f t="shared" si="8"/>
        <v>2</v>
      </c>
      <c r="Q12" s="639">
        <f t="shared" si="8"/>
        <v>100</v>
      </c>
      <c r="R12" s="876">
        <f t="shared" si="8"/>
        <v>1</v>
      </c>
      <c r="T12" s="875" t="s">
        <v>63</v>
      </c>
      <c r="U12" s="639">
        <f>+U105</f>
        <v>12</v>
      </c>
      <c r="V12" s="639">
        <f t="shared" ref="V12:AD12" si="9">+V105</f>
        <v>2</v>
      </c>
      <c r="W12" s="639">
        <f t="shared" si="9"/>
        <v>14</v>
      </c>
      <c r="X12" s="639">
        <f t="shared" si="9"/>
        <v>4</v>
      </c>
      <c r="Y12" s="639">
        <f t="shared" si="9"/>
        <v>2</v>
      </c>
      <c r="Z12" s="639">
        <f t="shared" si="9"/>
        <v>6</v>
      </c>
      <c r="AA12" s="639">
        <f t="shared" si="9"/>
        <v>1</v>
      </c>
      <c r="AB12" s="639">
        <f t="shared" si="9"/>
        <v>2</v>
      </c>
      <c r="AC12" s="639">
        <f t="shared" si="9"/>
        <v>3</v>
      </c>
      <c r="AD12" s="876">
        <f t="shared" si="9"/>
        <v>23</v>
      </c>
      <c r="AG12" s="875" t="s">
        <v>63</v>
      </c>
      <c r="AH12" s="639">
        <f>+AH105</f>
        <v>4</v>
      </c>
      <c r="AI12" s="639">
        <f>+AI105</f>
        <v>2</v>
      </c>
      <c r="AJ12" s="639">
        <f>+AJ105</f>
        <v>0</v>
      </c>
      <c r="AK12" s="639">
        <f>+AK105</f>
        <v>0</v>
      </c>
      <c r="AL12" s="876">
        <f>SUM(AL35:AL37)</f>
        <v>3</v>
      </c>
    </row>
    <row r="13" spans="1:38">
      <c r="A13" s="868"/>
      <c r="B13" s="875" t="s">
        <v>64</v>
      </c>
      <c r="C13" s="639">
        <f>+C118</f>
        <v>511</v>
      </c>
      <c r="D13" s="639">
        <f t="shared" ref="D13:R13" si="10">+D118</f>
        <v>235</v>
      </c>
      <c r="E13" s="639">
        <f t="shared" si="10"/>
        <v>746</v>
      </c>
      <c r="F13" s="639">
        <f t="shared" si="10"/>
        <v>48</v>
      </c>
      <c r="G13" s="639">
        <f t="shared" si="10"/>
        <v>319</v>
      </c>
      <c r="H13" s="639">
        <f t="shared" si="10"/>
        <v>167</v>
      </c>
      <c r="I13" s="639">
        <f t="shared" si="10"/>
        <v>486</v>
      </c>
      <c r="J13" s="639">
        <f t="shared" si="10"/>
        <v>36</v>
      </c>
      <c r="K13" s="639">
        <f t="shared" si="10"/>
        <v>269</v>
      </c>
      <c r="L13" s="639">
        <f t="shared" si="10"/>
        <v>94</v>
      </c>
      <c r="M13" s="639">
        <f t="shared" si="10"/>
        <v>363</v>
      </c>
      <c r="N13" s="639">
        <f t="shared" si="10"/>
        <v>65</v>
      </c>
      <c r="O13" s="639">
        <f t="shared" si="10"/>
        <v>1099</v>
      </c>
      <c r="P13" s="639">
        <f t="shared" si="10"/>
        <v>496</v>
      </c>
      <c r="Q13" s="639">
        <f t="shared" si="10"/>
        <v>1595</v>
      </c>
      <c r="R13" s="876">
        <f t="shared" si="10"/>
        <v>149</v>
      </c>
      <c r="T13" s="875" t="s">
        <v>64</v>
      </c>
      <c r="U13" s="639">
        <f>+U118</f>
        <v>66</v>
      </c>
      <c r="V13" s="639">
        <f t="shared" ref="V13:AD13" si="11">+V118</f>
        <v>29</v>
      </c>
      <c r="W13" s="639">
        <f t="shared" si="11"/>
        <v>95</v>
      </c>
      <c r="X13" s="639">
        <f t="shared" si="11"/>
        <v>23</v>
      </c>
      <c r="Y13" s="639">
        <f t="shared" si="11"/>
        <v>10</v>
      </c>
      <c r="Z13" s="639">
        <f t="shared" si="11"/>
        <v>33</v>
      </c>
      <c r="AA13" s="639">
        <f t="shared" si="11"/>
        <v>9</v>
      </c>
      <c r="AB13" s="639">
        <f t="shared" si="11"/>
        <v>5</v>
      </c>
      <c r="AC13" s="639">
        <f t="shared" si="11"/>
        <v>14</v>
      </c>
      <c r="AD13" s="876">
        <f t="shared" si="11"/>
        <v>142</v>
      </c>
      <c r="AG13" s="875" t="s">
        <v>64</v>
      </c>
      <c r="AH13" s="639">
        <f>+AH118</f>
        <v>41</v>
      </c>
      <c r="AI13" s="639">
        <f>+AI118</f>
        <v>22</v>
      </c>
      <c r="AJ13" s="639">
        <f>+AJ118</f>
        <v>0</v>
      </c>
      <c r="AK13" s="639">
        <f>+AK118</f>
        <v>0</v>
      </c>
      <c r="AL13" s="876">
        <f>SUM(AL38:AL40)</f>
        <v>9</v>
      </c>
    </row>
    <row r="14" spans="1:38" ht="10.5" thickBot="1">
      <c r="A14" s="868"/>
      <c r="B14" s="877" t="s">
        <v>65</v>
      </c>
      <c r="C14" s="878">
        <f>+C137</f>
        <v>122</v>
      </c>
      <c r="D14" s="878">
        <f t="shared" ref="D14:R14" si="12">+D137</f>
        <v>39</v>
      </c>
      <c r="E14" s="878">
        <f t="shared" si="12"/>
        <v>161</v>
      </c>
      <c r="F14" s="878">
        <f t="shared" si="12"/>
        <v>2</v>
      </c>
      <c r="G14" s="878">
        <f t="shared" si="12"/>
        <v>48</v>
      </c>
      <c r="H14" s="878">
        <f t="shared" si="12"/>
        <v>7</v>
      </c>
      <c r="I14" s="878">
        <f t="shared" si="12"/>
        <v>55</v>
      </c>
      <c r="J14" s="878">
        <f t="shared" si="12"/>
        <v>0</v>
      </c>
      <c r="K14" s="878">
        <f t="shared" si="12"/>
        <v>50</v>
      </c>
      <c r="L14" s="878">
        <f t="shared" si="12"/>
        <v>4</v>
      </c>
      <c r="M14" s="878">
        <f t="shared" si="12"/>
        <v>54</v>
      </c>
      <c r="N14" s="878">
        <f t="shared" si="12"/>
        <v>0</v>
      </c>
      <c r="O14" s="878">
        <f t="shared" si="12"/>
        <v>220</v>
      </c>
      <c r="P14" s="878">
        <f t="shared" si="12"/>
        <v>50</v>
      </c>
      <c r="Q14" s="878">
        <f t="shared" si="12"/>
        <v>270</v>
      </c>
      <c r="R14" s="879">
        <f t="shared" si="12"/>
        <v>2</v>
      </c>
      <c r="T14" s="877" t="s">
        <v>65</v>
      </c>
      <c r="U14" s="878">
        <f>+U137</f>
        <v>16</v>
      </c>
      <c r="V14" s="878">
        <f t="shared" ref="V14:AD14" si="13">+V137</f>
        <v>6</v>
      </c>
      <c r="W14" s="878">
        <f t="shared" si="13"/>
        <v>22</v>
      </c>
      <c r="X14" s="878">
        <f t="shared" si="13"/>
        <v>11</v>
      </c>
      <c r="Y14" s="878">
        <f t="shared" si="13"/>
        <v>2</v>
      </c>
      <c r="Z14" s="878">
        <f t="shared" si="13"/>
        <v>13</v>
      </c>
      <c r="AA14" s="878">
        <f t="shared" si="13"/>
        <v>4</v>
      </c>
      <c r="AB14" s="878">
        <f t="shared" si="13"/>
        <v>1</v>
      </c>
      <c r="AC14" s="878">
        <f t="shared" si="13"/>
        <v>5</v>
      </c>
      <c r="AD14" s="879">
        <f t="shared" si="13"/>
        <v>40</v>
      </c>
      <c r="AG14" s="877" t="s">
        <v>65</v>
      </c>
      <c r="AH14" s="878">
        <f>+AH137</f>
        <v>9</v>
      </c>
      <c r="AI14" s="878">
        <f>+AI137</f>
        <v>5</v>
      </c>
      <c r="AJ14" s="878">
        <f>+AJ137</f>
        <v>0</v>
      </c>
      <c r="AK14" s="878">
        <f>+AK137</f>
        <v>1</v>
      </c>
      <c r="AL14" s="879">
        <f>SUM(AL43:AL44)</f>
        <v>3</v>
      </c>
    </row>
    <row r="15" spans="1:38">
      <c r="A15" s="624"/>
      <c r="C15" s="624"/>
      <c r="D15" s="624"/>
      <c r="E15" s="624"/>
      <c r="F15" s="624"/>
      <c r="G15" s="624"/>
      <c r="H15" s="624"/>
      <c r="I15" s="624"/>
      <c r="J15" s="624"/>
      <c r="K15" s="624"/>
      <c r="L15" s="624"/>
      <c r="M15" s="624"/>
      <c r="N15" s="624"/>
    </row>
    <row r="16" spans="1:38" s="636" customFormat="1" ht="10.5">
      <c r="B16" s="736" t="s">
        <v>651</v>
      </c>
      <c r="C16" s="736"/>
      <c r="D16" s="736"/>
      <c r="E16" s="736"/>
      <c r="F16" s="736"/>
      <c r="G16" s="736"/>
      <c r="H16" s="736"/>
      <c r="I16" s="736"/>
      <c r="J16" s="736"/>
      <c r="K16" s="736"/>
      <c r="L16" s="736"/>
      <c r="M16" s="736"/>
      <c r="N16" s="736"/>
      <c r="O16" s="736"/>
      <c r="P16" s="736"/>
      <c r="Q16" s="736"/>
      <c r="R16" s="736"/>
      <c r="T16" s="884" t="s">
        <v>652</v>
      </c>
      <c r="U16" s="884"/>
      <c r="V16" s="884"/>
      <c r="W16" s="884"/>
      <c r="X16" s="884"/>
      <c r="Y16" s="884"/>
      <c r="Z16" s="884"/>
      <c r="AA16" s="884"/>
      <c r="AB16" s="884"/>
      <c r="AC16" s="884"/>
      <c r="AD16" s="884"/>
      <c r="AF16" s="629"/>
      <c r="AG16" s="885" t="s">
        <v>653</v>
      </c>
      <c r="AH16" s="736"/>
      <c r="AI16" s="736"/>
      <c r="AJ16" s="736"/>
      <c r="AK16" s="736"/>
      <c r="AL16" s="735"/>
    </row>
    <row r="17" spans="1:38" ht="11" thickBot="1">
      <c r="A17" s="624"/>
      <c r="Q17" s="657"/>
      <c r="R17" s="654"/>
      <c r="T17" s="492"/>
      <c r="U17" s="492"/>
      <c r="V17" s="492"/>
      <c r="W17" s="455"/>
      <c r="X17" s="492"/>
      <c r="Y17" s="492"/>
      <c r="Z17" s="492"/>
      <c r="AA17" s="492"/>
      <c r="AB17" s="492"/>
      <c r="AC17" s="493"/>
      <c r="AD17" s="492"/>
    </row>
    <row r="18" spans="1:38" s="667" customFormat="1" ht="10.5" customHeight="1">
      <c r="A18" s="624"/>
      <c r="B18" s="981" t="s">
        <v>288</v>
      </c>
      <c r="C18" s="988" t="s">
        <v>297</v>
      </c>
      <c r="D18" s="988"/>
      <c r="E18" s="988"/>
      <c r="F18" s="988"/>
      <c r="G18" s="988" t="s">
        <v>298</v>
      </c>
      <c r="H18" s="988"/>
      <c r="I18" s="988"/>
      <c r="J18" s="988"/>
      <c r="K18" s="988" t="s">
        <v>299</v>
      </c>
      <c r="L18" s="988"/>
      <c r="M18" s="989"/>
      <c r="N18" s="989"/>
      <c r="O18" s="988" t="s">
        <v>110</v>
      </c>
      <c r="P18" s="988"/>
      <c r="Q18" s="988"/>
      <c r="R18" s="990"/>
      <c r="T18" s="960" t="s">
        <v>288</v>
      </c>
      <c r="U18" s="976" t="s">
        <v>588</v>
      </c>
      <c r="V18" s="977"/>
      <c r="W18" s="978"/>
      <c r="X18" s="976" t="s">
        <v>589</v>
      </c>
      <c r="Y18" s="977"/>
      <c r="Z18" s="978"/>
      <c r="AA18" s="983" t="s">
        <v>590</v>
      </c>
      <c r="AB18" s="984"/>
      <c r="AC18" s="985"/>
      <c r="AD18" s="992" t="s">
        <v>343</v>
      </c>
      <c r="AF18" s="625"/>
      <c r="AG18" s="960" t="s">
        <v>288</v>
      </c>
      <c r="AH18" s="962" t="s">
        <v>617</v>
      </c>
      <c r="AI18" s="963" t="s">
        <v>604</v>
      </c>
      <c r="AJ18" s="963" t="s">
        <v>605</v>
      </c>
      <c r="AK18" s="962" t="s">
        <v>618</v>
      </c>
      <c r="AL18" s="958" t="s">
        <v>620</v>
      </c>
    </row>
    <row r="19" spans="1:38" ht="18">
      <c r="A19" s="867"/>
      <c r="B19" s="982"/>
      <c r="C19" s="661" t="s">
        <v>364</v>
      </c>
      <c r="D19" s="661" t="s">
        <v>269</v>
      </c>
      <c r="E19" s="662" t="s">
        <v>568</v>
      </c>
      <c r="F19" s="661" t="s">
        <v>302</v>
      </c>
      <c r="G19" s="661" t="s">
        <v>364</v>
      </c>
      <c r="H19" s="661" t="s">
        <v>269</v>
      </c>
      <c r="I19" s="662" t="s">
        <v>568</v>
      </c>
      <c r="J19" s="661" t="s">
        <v>302</v>
      </c>
      <c r="K19" s="661" t="s">
        <v>364</v>
      </c>
      <c r="L19" s="661" t="s">
        <v>269</v>
      </c>
      <c r="M19" s="662" t="s">
        <v>568</v>
      </c>
      <c r="N19" s="661" t="s">
        <v>302</v>
      </c>
      <c r="O19" s="661" t="s">
        <v>364</v>
      </c>
      <c r="P19" s="661" t="s">
        <v>269</v>
      </c>
      <c r="Q19" s="662" t="s">
        <v>568</v>
      </c>
      <c r="R19" s="869" t="s">
        <v>302</v>
      </c>
      <c r="T19" s="961"/>
      <c r="U19" s="494" t="s">
        <v>338</v>
      </c>
      <c r="V19" s="494" t="s">
        <v>339</v>
      </c>
      <c r="W19" s="494" t="s">
        <v>110</v>
      </c>
      <c r="X19" s="495" t="s">
        <v>338</v>
      </c>
      <c r="Y19" s="495" t="s">
        <v>339</v>
      </c>
      <c r="Z19" s="495" t="s">
        <v>110</v>
      </c>
      <c r="AA19" s="495" t="s">
        <v>338</v>
      </c>
      <c r="AB19" s="495" t="s">
        <v>339</v>
      </c>
      <c r="AC19" s="495" t="s">
        <v>110</v>
      </c>
      <c r="AD19" s="993"/>
      <c r="AF19" s="644"/>
      <c r="AG19" s="961"/>
      <c r="AH19" s="957"/>
      <c r="AI19" s="955"/>
      <c r="AJ19" s="955"/>
      <c r="AK19" s="957"/>
      <c r="AL19" s="959"/>
    </row>
    <row r="20" spans="1:38" ht="5.25" customHeight="1">
      <c r="A20" s="655"/>
      <c r="B20" s="880"/>
      <c r="C20" s="635"/>
      <c r="D20" s="635"/>
      <c r="E20" s="635"/>
      <c r="F20" s="635"/>
      <c r="G20" s="635"/>
      <c r="H20" s="635"/>
      <c r="I20" s="635"/>
      <c r="J20" s="635"/>
      <c r="K20" s="635"/>
      <c r="L20" s="635"/>
      <c r="M20" s="635"/>
      <c r="N20" s="635"/>
      <c r="O20" s="635"/>
      <c r="P20" s="635"/>
      <c r="Q20" s="635"/>
      <c r="R20" s="873"/>
      <c r="T20" s="882"/>
      <c r="U20" s="663"/>
      <c r="V20" s="663"/>
      <c r="W20" s="663"/>
      <c r="X20" s="663"/>
      <c r="Y20" s="663"/>
      <c r="Z20" s="663"/>
      <c r="AA20" s="663"/>
      <c r="AB20" s="663"/>
      <c r="AC20" s="663"/>
      <c r="AD20" s="883"/>
      <c r="AF20" s="624"/>
      <c r="AG20" s="882"/>
      <c r="AH20" s="663"/>
      <c r="AI20" s="663"/>
      <c r="AJ20" s="663"/>
      <c r="AK20" s="663"/>
      <c r="AL20" s="886"/>
    </row>
    <row r="21" spans="1:38" ht="11.25" customHeight="1">
      <c r="A21" s="624"/>
      <c r="B21" s="881" t="s">
        <v>58</v>
      </c>
      <c r="C21" s="635">
        <f>SUM(C23:C44)</f>
        <v>1649</v>
      </c>
      <c r="D21" s="635">
        <f t="shared" ref="D21:R21" si="14">SUM(D23:D44)</f>
        <v>895</v>
      </c>
      <c r="E21" s="635">
        <f t="shared" si="14"/>
        <v>2544</v>
      </c>
      <c r="F21" s="635">
        <f t="shared" si="14"/>
        <v>106</v>
      </c>
      <c r="G21" s="635">
        <f t="shared" si="14"/>
        <v>1028</v>
      </c>
      <c r="H21" s="635">
        <f t="shared" si="14"/>
        <v>619</v>
      </c>
      <c r="I21" s="635">
        <f t="shared" si="14"/>
        <v>1647</v>
      </c>
      <c r="J21" s="635">
        <f t="shared" si="14"/>
        <v>80</v>
      </c>
      <c r="K21" s="635">
        <f t="shared" si="14"/>
        <v>656</v>
      </c>
      <c r="L21" s="635">
        <f t="shared" si="14"/>
        <v>526</v>
      </c>
      <c r="M21" s="635">
        <f t="shared" si="14"/>
        <v>1182</v>
      </c>
      <c r="N21" s="635">
        <f t="shared" si="14"/>
        <v>122</v>
      </c>
      <c r="O21" s="635">
        <f t="shared" si="14"/>
        <v>3333</v>
      </c>
      <c r="P21" s="635">
        <f t="shared" si="14"/>
        <v>2040</v>
      </c>
      <c r="Q21" s="635">
        <f t="shared" si="14"/>
        <v>5373</v>
      </c>
      <c r="R21" s="873">
        <f t="shared" si="14"/>
        <v>308</v>
      </c>
      <c r="T21" s="881" t="s">
        <v>58</v>
      </c>
      <c r="U21" s="635">
        <f>SUM(U23:U44)</f>
        <v>258</v>
      </c>
      <c r="V21" s="635">
        <f t="shared" ref="V21:AD21" si="15">SUM(V23:V44)</f>
        <v>180</v>
      </c>
      <c r="W21" s="635">
        <f t="shared" si="15"/>
        <v>438</v>
      </c>
      <c r="X21" s="635">
        <f t="shared" si="15"/>
        <v>94</v>
      </c>
      <c r="Y21" s="635">
        <f t="shared" si="15"/>
        <v>63</v>
      </c>
      <c r="Z21" s="635">
        <f t="shared" si="15"/>
        <v>157</v>
      </c>
      <c r="AA21" s="635">
        <f t="shared" si="15"/>
        <v>50</v>
      </c>
      <c r="AB21" s="635">
        <f t="shared" si="15"/>
        <v>46</v>
      </c>
      <c r="AC21" s="635">
        <f t="shared" si="15"/>
        <v>96</v>
      </c>
      <c r="AD21" s="873">
        <f t="shared" si="15"/>
        <v>691</v>
      </c>
      <c r="AF21" s="624"/>
      <c r="AG21" s="874" t="s">
        <v>58</v>
      </c>
      <c r="AH21" s="635">
        <f>SUM(AH23:AH44)</f>
        <v>169</v>
      </c>
      <c r="AI21" s="635">
        <f>SUM(AI23:AI44)</f>
        <v>75</v>
      </c>
      <c r="AJ21" s="635">
        <f>SUM(AJ23:AJ44)</f>
        <v>3</v>
      </c>
      <c r="AK21" s="635">
        <f>SUM(AK23:AK44)</f>
        <v>4</v>
      </c>
      <c r="AL21" s="873">
        <f>SUM(AL23:AL44)</f>
        <v>37</v>
      </c>
    </row>
    <row r="22" spans="1:38" ht="6" customHeight="1">
      <c r="A22" s="624"/>
      <c r="B22" s="881"/>
      <c r="C22" s="635"/>
      <c r="D22" s="635"/>
      <c r="E22" s="635"/>
      <c r="F22" s="635"/>
      <c r="G22" s="635"/>
      <c r="H22" s="635"/>
      <c r="I22" s="635"/>
      <c r="J22" s="635"/>
      <c r="K22" s="635"/>
      <c r="L22" s="635"/>
      <c r="M22" s="635"/>
      <c r="N22" s="635"/>
      <c r="O22" s="635"/>
      <c r="P22" s="635"/>
      <c r="Q22" s="635"/>
      <c r="R22" s="873"/>
      <c r="T22" s="881"/>
      <c r="U22" s="635"/>
      <c r="V22" s="635"/>
      <c r="W22" s="635"/>
      <c r="X22" s="635"/>
      <c r="Y22" s="635"/>
      <c r="Z22" s="635"/>
      <c r="AA22" s="635"/>
      <c r="AB22" s="635"/>
      <c r="AC22" s="635"/>
      <c r="AD22" s="873"/>
      <c r="AF22" s="624"/>
      <c r="AG22" s="874"/>
      <c r="AH22" s="635"/>
      <c r="AI22" s="635"/>
      <c r="AJ22" s="635"/>
      <c r="AK22" s="635"/>
      <c r="AL22" s="886"/>
    </row>
    <row r="23" spans="1:38">
      <c r="A23" s="624"/>
      <c r="B23" s="875" t="s">
        <v>115</v>
      </c>
      <c r="C23" s="639">
        <f>SUM(C55:C63)</f>
        <v>402</v>
      </c>
      <c r="D23" s="639">
        <f t="shared" ref="D23:R23" si="16">SUM(D55:D63)</f>
        <v>359</v>
      </c>
      <c r="E23" s="639">
        <f t="shared" si="16"/>
        <v>761</v>
      </c>
      <c r="F23" s="639">
        <f t="shared" si="16"/>
        <v>25</v>
      </c>
      <c r="G23" s="639">
        <f t="shared" si="16"/>
        <v>249</v>
      </c>
      <c r="H23" s="639">
        <f t="shared" si="16"/>
        <v>283</v>
      </c>
      <c r="I23" s="639">
        <f t="shared" si="16"/>
        <v>532</v>
      </c>
      <c r="J23" s="639">
        <f t="shared" si="16"/>
        <v>15</v>
      </c>
      <c r="K23" s="639">
        <f t="shared" si="16"/>
        <v>173</v>
      </c>
      <c r="L23" s="639">
        <f t="shared" si="16"/>
        <v>217</v>
      </c>
      <c r="M23" s="639">
        <f t="shared" si="16"/>
        <v>390</v>
      </c>
      <c r="N23" s="639">
        <f t="shared" si="16"/>
        <v>46</v>
      </c>
      <c r="O23" s="639">
        <f t="shared" si="16"/>
        <v>824</v>
      </c>
      <c r="P23" s="639">
        <f t="shared" si="16"/>
        <v>859</v>
      </c>
      <c r="Q23" s="639">
        <f t="shared" si="16"/>
        <v>1683</v>
      </c>
      <c r="R23" s="876">
        <f t="shared" si="16"/>
        <v>86</v>
      </c>
      <c r="T23" s="875" t="s">
        <v>115</v>
      </c>
      <c r="U23" s="639">
        <f>SUM(U55:U63)</f>
        <v>81</v>
      </c>
      <c r="V23" s="639">
        <f t="shared" ref="V23:AD23" si="17">SUM(V55:V63)</f>
        <v>77</v>
      </c>
      <c r="W23" s="639">
        <f t="shared" si="17"/>
        <v>158</v>
      </c>
      <c r="X23" s="639">
        <f t="shared" si="17"/>
        <v>30</v>
      </c>
      <c r="Y23" s="639">
        <f t="shared" si="17"/>
        <v>27</v>
      </c>
      <c r="Z23" s="639">
        <f t="shared" si="17"/>
        <v>57</v>
      </c>
      <c r="AA23" s="639">
        <f t="shared" si="17"/>
        <v>17</v>
      </c>
      <c r="AB23" s="639">
        <f t="shared" si="17"/>
        <v>22</v>
      </c>
      <c r="AC23" s="639">
        <f t="shared" si="17"/>
        <v>39</v>
      </c>
      <c r="AD23" s="876">
        <f t="shared" si="17"/>
        <v>254</v>
      </c>
      <c r="AF23" s="624"/>
      <c r="AG23" s="875" t="s">
        <v>115</v>
      </c>
      <c r="AH23" s="639">
        <f>SUM(AH55:AH63)</f>
        <v>54</v>
      </c>
      <c r="AI23" s="639">
        <f>SUM(AI55:AI63)</f>
        <v>25</v>
      </c>
      <c r="AJ23" s="639">
        <f>SUM(AJ55:AJ63)</f>
        <v>3</v>
      </c>
      <c r="AK23" s="639">
        <f>SUM(AK55:AK63)</f>
        <v>2</v>
      </c>
      <c r="AL23" s="876">
        <v>9</v>
      </c>
    </row>
    <row r="24" spans="1:38">
      <c r="A24" s="624"/>
      <c r="B24" s="875" t="s">
        <v>124</v>
      </c>
      <c r="C24" s="639"/>
      <c r="D24" s="639"/>
      <c r="E24" s="639"/>
      <c r="F24" s="639"/>
      <c r="G24" s="639"/>
      <c r="H24" s="639"/>
      <c r="I24" s="639"/>
      <c r="J24" s="639"/>
      <c r="K24" s="639"/>
      <c r="L24" s="639"/>
      <c r="M24" s="639"/>
      <c r="N24" s="639"/>
      <c r="O24" s="639"/>
      <c r="P24" s="639"/>
      <c r="Q24" s="639"/>
      <c r="R24" s="876"/>
      <c r="T24" s="875" t="s">
        <v>124</v>
      </c>
      <c r="U24" s="639"/>
      <c r="V24" s="639"/>
      <c r="W24" s="639"/>
      <c r="X24" s="639"/>
      <c r="Y24" s="639"/>
      <c r="Z24" s="639"/>
      <c r="AA24" s="639"/>
      <c r="AB24" s="639"/>
      <c r="AC24" s="639"/>
      <c r="AD24" s="876"/>
      <c r="AF24" s="624"/>
      <c r="AG24" s="875" t="s">
        <v>124</v>
      </c>
      <c r="AH24" s="639"/>
      <c r="AI24" s="639"/>
      <c r="AJ24" s="639"/>
      <c r="AK24" s="639"/>
      <c r="AL24" s="876"/>
    </row>
    <row r="25" spans="1:38">
      <c r="A25" s="624"/>
      <c r="B25" s="875" t="s">
        <v>125</v>
      </c>
      <c r="C25" s="639"/>
      <c r="D25" s="639"/>
      <c r="E25" s="639"/>
      <c r="F25" s="639"/>
      <c r="G25" s="639"/>
      <c r="H25" s="639"/>
      <c r="I25" s="639"/>
      <c r="J25" s="639"/>
      <c r="K25" s="639"/>
      <c r="L25" s="639"/>
      <c r="M25" s="639"/>
      <c r="N25" s="639"/>
      <c r="O25" s="639"/>
      <c r="P25" s="639"/>
      <c r="Q25" s="639"/>
      <c r="R25" s="876"/>
      <c r="T25" s="875" t="s">
        <v>125</v>
      </c>
      <c r="U25" s="639"/>
      <c r="V25" s="639"/>
      <c r="W25" s="639"/>
      <c r="X25" s="639"/>
      <c r="Y25" s="639"/>
      <c r="Z25" s="639"/>
      <c r="AA25" s="639"/>
      <c r="AB25" s="639"/>
      <c r="AC25" s="639"/>
      <c r="AD25" s="876"/>
      <c r="AF25" s="624"/>
      <c r="AG25" s="875" t="s">
        <v>125</v>
      </c>
      <c r="AH25" s="639"/>
      <c r="AI25" s="639"/>
      <c r="AJ25" s="639"/>
      <c r="AK25" s="639"/>
      <c r="AL25" s="876"/>
    </row>
    <row r="26" spans="1:38">
      <c r="A26" s="624"/>
      <c r="B26" s="875" t="s">
        <v>129</v>
      </c>
      <c r="C26" s="639">
        <f>SUM(C64:C67)</f>
        <v>72</v>
      </c>
      <c r="D26" s="639">
        <f t="shared" ref="D26:R26" si="18">SUM(D64:D67)</f>
        <v>101</v>
      </c>
      <c r="E26" s="639">
        <f t="shared" si="18"/>
        <v>173</v>
      </c>
      <c r="F26" s="639">
        <f t="shared" si="18"/>
        <v>14</v>
      </c>
      <c r="G26" s="639">
        <f t="shared" si="18"/>
        <v>70</v>
      </c>
      <c r="H26" s="639">
        <f t="shared" si="18"/>
        <v>69</v>
      </c>
      <c r="I26" s="639">
        <f t="shared" si="18"/>
        <v>139</v>
      </c>
      <c r="J26" s="639">
        <f t="shared" si="18"/>
        <v>3</v>
      </c>
      <c r="K26" s="639">
        <f t="shared" si="18"/>
        <v>38</v>
      </c>
      <c r="L26" s="639">
        <f t="shared" si="18"/>
        <v>54</v>
      </c>
      <c r="M26" s="639">
        <f t="shared" si="18"/>
        <v>92</v>
      </c>
      <c r="N26" s="639">
        <f t="shared" si="18"/>
        <v>3</v>
      </c>
      <c r="O26" s="639">
        <f t="shared" si="18"/>
        <v>180</v>
      </c>
      <c r="P26" s="639">
        <f t="shared" si="18"/>
        <v>224</v>
      </c>
      <c r="Q26" s="639">
        <f t="shared" si="18"/>
        <v>404</v>
      </c>
      <c r="R26" s="876">
        <f t="shared" si="18"/>
        <v>20</v>
      </c>
      <c r="T26" s="875" t="s">
        <v>129</v>
      </c>
      <c r="U26" s="639">
        <f>SUM(U64:U67)</f>
        <v>23</v>
      </c>
      <c r="V26" s="639">
        <f t="shared" ref="V26:AD26" si="19">SUM(V64:V67)</f>
        <v>21</v>
      </c>
      <c r="W26" s="639">
        <f t="shared" si="19"/>
        <v>44</v>
      </c>
      <c r="X26" s="639">
        <f t="shared" si="19"/>
        <v>8</v>
      </c>
      <c r="Y26" s="639">
        <f t="shared" si="19"/>
        <v>6</v>
      </c>
      <c r="Z26" s="639">
        <f t="shared" si="19"/>
        <v>14</v>
      </c>
      <c r="AA26" s="639">
        <f t="shared" si="19"/>
        <v>4</v>
      </c>
      <c r="AB26" s="639">
        <f t="shared" si="19"/>
        <v>2</v>
      </c>
      <c r="AC26" s="639">
        <f t="shared" si="19"/>
        <v>6</v>
      </c>
      <c r="AD26" s="876">
        <f t="shared" si="19"/>
        <v>64</v>
      </c>
      <c r="AG26" s="875" t="s">
        <v>129</v>
      </c>
      <c r="AH26" s="639">
        <f>SUM(AH64:AH67)</f>
        <v>19</v>
      </c>
      <c r="AI26" s="639">
        <f>SUM(AI64:AI67)</f>
        <v>6</v>
      </c>
      <c r="AJ26" s="639">
        <f>SUM(AJ64:AJ67)</f>
        <v>0</v>
      </c>
      <c r="AK26" s="639">
        <f>SUM(AK64:AK67)</f>
        <v>0</v>
      </c>
      <c r="AL26" s="876">
        <v>4</v>
      </c>
    </row>
    <row r="27" spans="1:38">
      <c r="A27" s="624"/>
      <c r="B27" s="875" t="s">
        <v>137</v>
      </c>
      <c r="C27" s="639">
        <f>SUM(C78:C79)</f>
        <v>257</v>
      </c>
      <c r="D27" s="639">
        <f t="shared" ref="D27:R27" si="20">SUM(D78:D79)</f>
        <v>27</v>
      </c>
      <c r="E27" s="639">
        <f t="shared" si="20"/>
        <v>284</v>
      </c>
      <c r="F27" s="639">
        <f t="shared" si="20"/>
        <v>0</v>
      </c>
      <c r="G27" s="639">
        <f t="shared" si="20"/>
        <v>179</v>
      </c>
      <c r="H27" s="639">
        <f t="shared" si="20"/>
        <v>16</v>
      </c>
      <c r="I27" s="639">
        <f t="shared" si="20"/>
        <v>195</v>
      </c>
      <c r="J27" s="639">
        <f t="shared" si="20"/>
        <v>14</v>
      </c>
      <c r="K27" s="639">
        <f t="shared" si="20"/>
        <v>31</v>
      </c>
      <c r="L27" s="639">
        <f t="shared" si="20"/>
        <v>40</v>
      </c>
      <c r="M27" s="639">
        <f t="shared" si="20"/>
        <v>71</v>
      </c>
      <c r="N27" s="639">
        <f t="shared" si="20"/>
        <v>0</v>
      </c>
      <c r="O27" s="639">
        <f t="shared" si="20"/>
        <v>467</v>
      </c>
      <c r="P27" s="639">
        <f t="shared" si="20"/>
        <v>83</v>
      </c>
      <c r="Q27" s="639">
        <f t="shared" si="20"/>
        <v>550</v>
      </c>
      <c r="R27" s="876">
        <f t="shared" si="20"/>
        <v>14</v>
      </c>
      <c r="T27" s="875" t="s">
        <v>137</v>
      </c>
      <c r="U27" s="639">
        <f>SUM(U78:U79)</f>
        <v>4</v>
      </c>
      <c r="V27" s="639">
        <f t="shared" ref="V27:AD27" si="21">SUM(V78:V79)</f>
        <v>7</v>
      </c>
      <c r="W27" s="639">
        <f t="shared" si="21"/>
        <v>11</v>
      </c>
      <c r="X27" s="639">
        <f t="shared" si="21"/>
        <v>4</v>
      </c>
      <c r="Y27" s="639">
        <f t="shared" si="21"/>
        <v>4</v>
      </c>
      <c r="Z27" s="639">
        <f t="shared" si="21"/>
        <v>8</v>
      </c>
      <c r="AA27" s="639">
        <f t="shared" si="21"/>
        <v>1</v>
      </c>
      <c r="AB27" s="639">
        <f t="shared" si="21"/>
        <v>4</v>
      </c>
      <c r="AC27" s="639">
        <f t="shared" si="21"/>
        <v>5</v>
      </c>
      <c r="AD27" s="876">
        <f t="shared" si="21"/>
        <v>24</v>
      </c>
      <c r="AG27" s="875" t="s">
        <v>137</v>
      </c>
      <c r="AH27" s="639">
        <f>SUM(AH78:AH79)</f>
        <v>11</v>
      </c>
      <c r="AI27" s="639">
        <f>SUM(AI78:AI79)</f>
        <v>3</v>
      </c>
      <c r="AJ27" s="639">
        <f>SUM(AJ78:AJ79)</f>
        <v>0</v>
      </c>
      <c r="AK27" s="639">
        <f>SUM(AK78:AK79)</f>
        <v>0</v>
      </c>
      <c r="AL27" s="876">
        <v>2</v>
      </c>
    </row>
    <row r="28" spans="1:38">
      <c r="A28" s="624"/>
      <c r="B28" s="875" t="s">
        <v>143</v>
      </c>
      <c r="C28" s="639">
        <f>SUM(C80:C82)</f>
        <v>97</v>
      </c>
      <c r="D28" s="639">
        <f t="shared" ref="D28:R28" si="22">SUM(D80:D82)</f>
        <v>18</v>
      </c>
      <c r="E28" s="639">
        <f t="shared" si="22"/>
        <v>115</v>
      </c>
      <c r="F28" s="639">
        <f t="shared" si="22"/>
        <v>5</v>
      </c>
      <c r="G28" s="639">
        <f t="shared" si="22"/>
        <v>70</v>
      </c>
      <c r="H28" s="639">
        <f t="shared" si="22"/>
        <v>13</v>
      </c>
      <c r="I28" s="639">
        <f t="shared" si="22"/>
        <v>83</v>
      </c>
      <c r="J28" s="639">
        <f t="shared" si="22"/>
        <v>0</v>
      </c>
      <c r="K28" s="639">
        <f t="shared" si="22"/>
        <v>19</v>
      </c>
      <c r="L28" s="639">
        <f t="shared" si="22"/>
        <v>11</v>
      </c>
      <c r="M28" s="639">
        <f t="shared" si="22"/>
        <v>30</v>
      </c>
      <c r="N28" s="639">
        <f t="shared" si="22"/>
        <v>4</v>
      </c>
      <c r="O28" s="639">
        <f t="shared" si="22"/>
        <v>186</v>
      </c>
      <c r="P28" s="639">
        <f t="shared" si="22"/>
        <v>42</v>
      </c>
      <c r="Q28" s="639">
        <f t="shared" si="22"/>
        <v>228</v>
      </c>
      <c r="R28" s="876">
        <f t="shared" si="22"/>
        <v>9</v>
      </c>
      <c r="T28" s="875" t="s">
        <v>143</v>
      </c>
      <c r="U28" s="639">
        <f>SUM(U80:U82)</f>
        <v>27</v>
      </c>
      <c r="V28" s="639">
        <f t="shared" ref="V28:AD28" si="23">SUM(V80:V82)</f>
        <v>5</v>
      </c>
      <c r="W28" s="639">
        <f t="shared" si="23"/>
        <v>32</v>
      </c>
      <c r="X28" s="639">
        <f t="shared" si="23"/>
        <v>5</v>
      </c>
      <c r="Y28" s="639">
        <f t="shared" si="23"/>
        <v>1</v>
      </c>
      <c r="Z28" s="639">
        <f t="shared" si="23"/>
        <v>6</v>
      </c>
      <c r="AA28" s="639">
        <f t="shared" si="23"/>
        <v>3</v>
      </c>
      <c r="AB28" s="639">
        <f t="shared" si="23"/>
        <v>4</v>
      </c>
      <c r="AC28" s="639">
        <f t="shared" si="23"/>
        <v>7</v>
      </c>
      <c r="AD28" s="876">
        <f t="shared" si="23"/>
        <v>45</v>
      </c>
      <c r="AG28" s="875" t="s">
        <v>143</v>
      </c>
      <c r="AH28" s="639">
        <f>SUM(AH80:AH82)</f>
        <v>10</v>
      </c>
      <c r="AI28" s="639">
        <f>SUM(AI80:AI82)</f>
        <v>5</v>
      </c>
      <c r="AJ28" s="639">
        <f>SUM(AJ80:AJ82)</f>
        <v>0</v>
      </c>
      <c r="AK28" s="639">
        <f>SUM(AK80:AK82)</f>
        <v>0</v>
      </c>
      <c r="AL28" s="876">
        <v>3</v>
      </c>
    </row>
    <row r="29" spans="1:38">
      <c r="A29" s="624"/>
      <c r="B29" s="875" t="s">
        <v>148</v>
      </c>
      <c r="C29" s="639">
        <f>SUM(C93:C94)</f>
        <v>108</v>
      </c>
      <c r="D29" s="639">
        <f t="shared" ref="D29:R29" si="24">SUM(D93:D94)</f>
        <v>92</v>
      </c>
      <c r="E29" s="639">
        <f t="shared" si="24"/>
        <v>200</v>
      </c>
      <c r="F29" s="639">
        <f t="shared" si="24"/>
        <v>11</v>
      </c>
      <c r="G29" s="639">
        <f t="shared" si="24"/>
        <v>45</v>
      </c>
      <c r="H29" s="639">
        <f t="shared" si="24"/>
        <v>45</v>
      </c>
      <c r="I29" s="639">
        <f t="shared" si="24"/>
        <v>90</v>
      </c>
      <c r="J29" s="639">
        <f t="shared" si="24"/>
        <v>12</v>
      </c>
      <c r="K29" s="639">
        <f t="shared" si="24"/>
        <v>37</v>
      </c>
      <c r="L29" s="639">
        <f t="shared" si="24"/>
        <v>27</v>
      </c>
      <c r="M29" s="639">
        <f t="shared" si="24"/>
        <v>64</v>
      </c>
      <c r="N29" s="639">
        <f t="shared" si="24"/>
        <v>4</v>
      </c>
      <c r="O29" s="639">
        <f t="shared" si="24"/>
        <v>190</v>
      </c>
      <c r="P29" s="639">
        <f t="shared" si="24"/>
        <v>164</v>
      </c>
      <c r="Q29" s="639">
        <f t="shared" si="24"/>
        <v>354</v>
      </c>
      <c r="R29" s="876">
        <f t="shared" si="24"/>
        <v>27</v>
      </c>
      <c r="T29" s="875" t="s">
        <v>148</v>
      </c>
      <c r="U29" s="639">
        <f>SUM(U93:U94)</f>
        <v>26</v>
      </c>
      <c r="V29" s="639">
        <f t="shared" ref="V29:AD29" si="25">SUM(V93:V94)</f>
        <v>19</v>
      </c>
      <c r="W29" s="639">
        <f t="shared" si="25"/>
        <v>45</v>
      </c>
      <c r="X29" s="639">
        <f t="shared" si="25"/>
        <v>6</v>
      </c>
      <c r="Y29" s="639">
        <f t="shared" si="25"/>
        <v>5</v>
      </c>
      <c r="Z29" s="639">
        <f t="shared" si="25"/>
        <v>11</v>
      </c>
      <c r="AA29" s="639">
        <f t="shared" si="25"/>
        <v>7</v>
      </c>
      <c r="AB29" s="639">
        <f t="shared" si="25"/>
        <v>3</v>
      </c>
      <c r="AC29" s="639">
        <f t="shared" si="25"/>
        <v>10</v>
      </c>
      <c r="AD29" s="876">
        <f t="shared" si="25"/>
        <v>66</v>
      </c>
      <c r="AG29" s="875" t="s">
        <v>148</v>
      </c>
      <c r="AH29" s="639">
        <f>SUM(AH93:AH94)</f>
        <v>12</v>
      </c>
      <c r="AI29" s="639">
        <f>SUM(AI93:AI94)</f>
        <v>3</v>
      </c>
      <c r="AJ29" s="639">
        <f>SUM(AJ93:AJ94)</f>
        <v>0</v>
      </c>
      <c r="AK29" s="639">
        <f>SUM(AK93:AK94)</f>
        <v>1</v>
      </c>
      <c r="AL29" s="876">
        <v>2</v>
      </c>
    </row>
    <row r="30" spans="1:38">
      <c r="A30" s="624"/>
      <c r="B30" s="875" t="s">
        <v>153</v>
      </c>
      <c r="C30" s="639">
        <f>+C95</f>
        <v>3</v>
      </c>
      <c r="D30" s="639">
        <f t="shared" ref="D30:R30" si="26">+D95</f>
        <v>7</v>
      </c>
      <c r="E30" s="639">
        <f t="shared" si="26"/>
        <v>10</v>
      </c>
      <c r="F30" s="639">
        <f t="shared" si="26"/>
        <v>0</v>
      </c>
      <c r="G30" s="639">
        <f t="shared" si="26"/>
        <v>5</v>
      </c>
      <c r="H30" s="639">
        <f t="shared" si="26"/>
        <v>5</v>
      </c>
      <c r="I30" s="639">
        <f t="shared" si="26"/>
        <v>10</v>
      </c>
      <c r="J30" s="639">
        <f t="shared" si="26"/>
        <v>0</v>
      </c>
      <c r="K30" s="639">
        <f t="shared" si="26"/>
        <v>7</v>
      </c>
      <c r="L30" s="639">
        <f t="shared" si="26"/>
        <v>2</v>
      </c>
      <c r="M30" s="639">
        <f t="shared" si="26"/>
        <v>9</v>
      </c>
      <c r="N30" s="639">
        <f t="shared" si="26"/>
        <v>0</v>
      </c>
      <c r="O30" s="639">
        <f t="shared" si="26"/>
        <v>15</v>
      </c>
      <c r="P30" s="639">
        <f t="shared" si="26"/>
        <v>14</v>
      </c>
      <c r="Q30" s="639">
        <f t="shared" si="26"/>
        <v>29</v>
      </c>
      <c r="R30" s="876">
        <f t="shared" si="26"/>
        <v>0</v>
      </c>
      <c r="T30" s="875" t="s">
        <v>153</v>
      </c>
      <c r="U30" s="639">
        <f>+U95</f>
        <v>1</v>
      </c>
      <c r="V30" s="639">
        <f t="shared" ref="V30:AD30" si="27">+V95</f>
        <v>0</v>
      </c>
      <c r="W30" s="639">
        <f t="shared" si="27"/>
        <v>1</v>
      </c>
      <c r="X30" s="639">
        <f t="shared" si="27"/>
        <v>1</v>
      </c>
      <c r="Y30" s="639">
        <f t="shared" si="27"/>
        <v>0</v>
      </c>
      <c r="Z30" s="639">
        <f t="shared" si="27"/>
        <v>1</v>
      </c>
      <c r="AA30" s="639">
        <f t="shared" si="27"/>
        <v>2</v>
      </c>
      <c r="AB30" s="639">
        <f t="shared" si="27"/>
        <v>1</v>
      </c>
      <c r="AC30" s="639">
        <f t="shared" si="27"/>
        <v>3</v>
      </c>
      <c r="AD30" s="876">
        <f t="shared" si="27"/>
        <v>5</v>
      </c>
      <c r="AG30" s="875" t="s">
        <v>153</v>
      </c>
      <c r="AH30" s="639">
        <f t="shared" ref="AH30:AK31" si="28">+AH95</f>
        <v>4</v>
      </c>
      <c r="AI30" s="639">
        <f t="shared" si="28"/>
        <v>1</v>
      </c>
      <c r="AJ30" s="639">
        <f t="shared" si="28"/>
        <v>0</v>
      </c>
      <c r="AK30" s="639">
        <f t="shared" si="28"/>
        <v>0</v>
      </c>
      <c r="AL30" s="876">
        <v>1</v>
      </c>
    </row>
    <row r="31" spans="1:38">
      <c r="A31" s="624"/>
      <c r="B31" s="875" t="s">
        <v>159</v>
      </c>
      <c r="C31" s="639">
        <f>+C96</f>
        <v>15</v>
      </c>
      <c r="D31" s="639">
        <f t="shared" ref="D31:R31" si="29">+D96</f>
        <v>15</v>
      </c>
      <c r="E31" s="639">
        <f t="shared" si="29"/>
        <v>30</v>
      </c>
      <c r="F31" s="639">
        <f t="shared" si="29"/>
        <v>0</v>
      </c>
      <c r="G31" s="639">
        <f t="shared" si="29"/>
        <v>19</v>
      </c>
      <c r="H31" s="639">
        <f t="shared" si="29"/>
        <v>14</v>
      </c>
      <c r="I31" s="639">
        <f t="shared" si="29"/>
        <v>33</v>
      </c>
      <c r="J31" s="639">
        <f t="shared" si="29"/>
        <v>0</v>
      </c>
      <c r="K31" s="639">
        <f t="shared" si="29"/>
        <v>20</v>
      </c>
      <c r="L31" s="639">
        <f t="shared" si="29"/>
        <v>77</v>
      </c>
      <c r="M31" s="639">
        <f t="shared" si="29"/>
        <v>97</v>
      </c>
      <c r="N31" s="639">
        <f t="shared" si="29"/>
        <v>0</v>
      </c>
      <c r="O31" s="639">
        <f t="shared" si="29"/>
        <v>54</v>
      </c>
      <c r="P31" s="639">
        <f t="shared" si="29"/>
        <v>106</v>
      </c>
      <c r="Q31" s="639">
        <f t="shared" si="29"/>
        <v>160</v>
      </c>
      <c r="R31" s="876">
        <f t="shared" si="29"/>
        <v>0</v>
      </c>
      <c r="T31" s="875" t="s">
        <v>159</v>
      </c>
      <c r="U31" s="639">
        <f>+U96</f>
        <v>2</v>
      </c>
      <c r="V31" s="639">
        <f t="shared" ref="V31:AD31" si="30">+V96</f>
        <v>14</v>
      </c>
      <c r="W31" s="639">
        <f t="shared" si="30"/>
        <v>16</v>
      </c>
      <c r="X31" s="639">
        <f t="shared" si="30"/>
        <v>2</v>
      </c>
      <c r="Y31" s="639">
        <f t="shared" si="30"/>
        <v>6</v>
      </c>
      <c r="Z31" s="639">
        <f t="shared" si="30"/>
        <v>8</v>
      </c>
      <c r="AA31" s="639">
        <f t="shared" si="30"/>
        <v>2</v>
      </c>
      <c r="AB31" s="639">
        <f t="shared" si="30"/>
        <v>2</v>
      </c>
      <c r="AC31" s="639">
        <f t="shared" si="30"/>
        <v>4</v>
      </c>
      <c r="AD31" s="876">
        <f t="shared" si="30"/>
        <v>28</v>
      </c>
      <c r="AG31" s="875" t="s">
        <v>159</v>
      </c>
      <c r="AH31" s="639">
        <f t="shared" si="28"/>
        <v>5</v>
      </c>
      <c r="AI31" s="639">
        <f t="shared" si="28"/>
        <v>3</v>
      </c>
      <c r="AJ31" s="639">
        <f t="shared" si="28"/>
        <v>0</v>
      </c>
      <c r="AK31" s="639">
        <f t="shared" si="28"/>
        <v>0</v>
      </c>
      <c r="AL31" s="876">
        <v>1</v>
      </c>
    </row>
    <row r="32" spans="1:38">
      <c r="A32" s="624"/>
      <c r="B32" s="875" t="s">
        <v>165</v>
      </c>
      <c r="C32" s="639"/>
      <c r="D32" s="639"/>
      <c r="E32" s="639"/>
      <c r="F32" s="639"/>
      <c r="G32" s="639"/>
      <c r="H32" s="639"/>
      <c r="I32" s="639"/>
      <c r="J32" s="639"/>
      <c r="K32" s="639"/>
      <c r="L32" s="639"/>
      <c r="M32" s="639"/>
      <c r="N32" s="639"/>
      <c r="O32" s="639"/>
      <c r="P32" s="639"/>
      <c r="Q32" s="639"/>
      <c r="R32" s="876"/>
      <c r="T32" s="875" t="s">
        <v>165</v>
      </c>
      <c r="U32" s="639"/>
      <c r="V32" s="639"/>
      <c r="W32" s="639"/>
      <c r="X32" s="639"/>
      <c r="Y32" s="639"/>
      <c r="Z32" s="639"/>
      <c r="AA32" s="639"/>
      <c r="AB32" s="639"/>
      <c r="AC32" s="639"/>
      <c r="AD32" s="876"/>
      <c r="AG32" s="875" t="s">
        <v>165</v>
      </c>
      <c r="AH32" s="639"/>
      <c r="AI32" s="639"/>
      <c r="AJ32" s="639"/>
      <c r="AK32" s="639"/>
      <c r="AL32" s="876"/>
    </row>
    <row r="33" spans="1:38">
      <c r="A33" s="624"/>
      <c r="B33" s="875" t="s">
        <v>169</v>
      </c>
      <c r="C33" s="639"/>
      <c r="D33" s="639"/>
      <c r="E33" s="639"/>
      <c r="F33" s="639"/>
      <c r="G33" s="639"/>
      <c r="H33" s="639"/>
      <c r="I33" s="639"/>
      <c r="J33" s="639"/>
      <c r="K33" s="639"/>
      <c r="L33" s="639"/>
      <c r="M33" s="639"/>
      <c r="N33" s="639"/>
      <c r="O33" s="639"/>
      <c r="P33" s="639"/>
      <c r="Q33" s="639"/>
      <c r="R33" s="876"/>
      <c r="T33" s="875" t="s">
        <v>169</v>
      </c>
      <c r="U33" s="639"/>
      <c r="V33" s="639"/>
      <c r="W33" s="639"/>
      <c r="X33" s="639"/>
      <c r="Y33" s="639"/>
      <c r="Z33" s="639"/>
      <c r="AA33" s="639"/>
      <c r="AB33" s="639"/>
      <c r="AC33" s="639"/>
      <c r="AD33" s="876"/>
      <c r="AG33" s="875" t="s">
        <v>169</v>
      </c>
      <c r="AH33" s="639"/>
      <c r="AI33" s="639"/>
      <c r="AJ33" s="639"/>
      <c r="AK33" s="639"/>
      <c r="AL33" s="876"/>
    </row>
    <row r="34" spans="1:38">
      <c r="A34" s="624"/>
      <c r="B34" s="875" t="s">
        <v>177</v>
      </c>
      <c r="C34" s="639"/>
      <c r="D34" s="639"/>
      <c r="E34" s="639"/>
      <c r="F34" s="639"/>
      <c r="G34" s="639"/>
      <c r="H34" s="639"/>
      <c r="I34" s="639"/>
      <c r="J34" s="639"/>
      <c r="K34" s="639"/>
      <c r="L34" s="639"/>
      <c r="M34" s="639"/>
      <c r="N34" s="639"/>
      <c r="O34" s="639"/>
      <c r="P34" s="639"/>
      <c r="Q34" s="639"/>
      <c r="R34" s="876"/>
      <c r="T34" s="875" t="s">
        <v>177</v>
      </c>
      <c r="U34" s="639"/>
      <c r="V34" s="639"/>
      <c r="W34" s="639"/>
      <c r="X34" s="639"/>
      <c r="Y34" s="639"/>
      <c r="Z34" s="639"/>
      <c r="AA34" s="639"/>
      <c r="AB34" s="639"/>
      <c r="AC34" s="639"/>
      <c r="AD34" s="876"/>
      <c r="AG34" s="875" t="s">
        <v>177</v>
      </c>
      <c r="AH34" s="639"/>
      <c r="AI34" s="639"/>
      <c r="AJ34" s="639"/>
      <c r="AK34" s="639"/>
      <c r="AL34" s="876"/>
    </row>
    <row r="35" spans="1:38">
      <c r="A35" s="624"/>
      <c r="B35" s="875" t="s">
        <v>248</v>
      </c>
      <c r="C35" s="639">
        <f>+C107</f>
        <v>39</v>
      </c>
      <c r="D35" s="639">
        <f t="shared" ref="D35:R35" si="31">+D107</f>
        <v>0</v>
      </c>
      <c r="E35" s="639">
        <f t="shared" si="31"/>
        <v>39</v>
      </c>
      <c r="F35" s="639">
        <f t="shared" si="31"/>
        <v>1</v>
      </c>
      <c r="G35" s="639">
        <f t="shared" si="31"/>
        <v>9</v>
      </c>
      <c r="H35" s="639">
        <f t="shared" si="31"/>
        <v>0</v>
      </c>
      <c r="I35" s="639">
        <f t="shared" si="31"/>
        <v>9</v>
      </c>
      <c r="J35" s="639">
        <f t="shared" si="31"/>
        <v>0</v>
      </c>
      <c r="K35" s="639">
        <f t="shared" si="31"/>
        <v>12</v>
      </c>
      <c r="L35" s="639">
        <f t="shared" si="31"/>
        <v>0</v>
      </c>
      <c r="M35" s="639">
        <f t="shared" si="31"/>
        <v>12</v>
      </c>
      <c r="N35" s="639">
        <f t="shared" si="31"/>
        <v>0</v>
      </c>
      <c r="O35" s="639">
        <f t="shared" si="31"/>
        <v>60</v>
      </c>
      <c r="P35" s="639">
        <f t="shared" si="31"/>
        <v>0</v>
      </c>
      <c r="Q35" s="639">
        <f t="shared" si="31"/>
        <v>60</v>
      </c>
      <c r="R35" s="876">
        <f t="shared" si="31"/>
        <v>1</v>
      </c>
      <c r="T35" s="875" t="s">
        <v>248</v>
      </c>
      <c r="U35" s="639">
        <f>+U107</f>
        <v>7</v>
      </c>
      <c r="V35" s="639">
        <f t="shared" ref="V35:AD35" si="32">+V107</f>
        <v>2</v>
      </c>
      <c r="W35" s="639">
        <f t="shared" si="32"/>
        <v>9</v>
      </c>
      <c r="X35" s="639">
        <f t="shared" si="32"/>
        <v>2</v>
      </c>
      <c r="Y35" s="639">
        <f t="shared" si="32"/>
        <v>2</v>
      </c>
      <c r="Z35" s="639">
        <f t="shared" si="32"/>
        <v>4</v>
      </c>
      <c r="AA35" s="639">
        <f t="shared" si="32"/>
        <v>0</v>
      </c>
      <c r="AB35" s="639">
        <f t="shared" si="32"/>
        <v>1</v>
      </c>
      <c r="AC35" s="639">
        <f t="shared" si="32"/>
        <v>1</v>
      </c>
      <c r="AD35" s="876">
        <f t="shared" si="32"/>
        <v>14</v>
      </c>
      <c r="AG35" s="875" t="s">
        <v>248</v>
      </c>
      <c r="AH35" s="639">
        <f t="shared" ref="AH35:AK37" si="33">+AH107</f>
        <v>2</v>
      </c>
      <c r="AI35" s="639">
        <f t="shared" si="33"/>
        <v>1</v>
      </c>
      <c r="AJ35" s="639">
        <f t="shared" si="33"/>
        <v>0</v>
      </c>
      <c r="AK35" s="639">
        <f t="shared" si="33"/>
        <v>0</v>
      </c>
      <c r="AL35" s="876">
        <v>1</v>
      </c>
    </row>
    <row r="36" spans="1:38">
      <c r="A36" s="624"/>
      <c r="B36" s="875" t="s">
        <v>187</v>
      </c>
      <c r="C36" s="639">
        <f>+C108</f>
        <v>17</v>
      </c>
      <c r="D36" s="639">
        <f t="shared" ref="D36:R36" si="34">+D108</f>
        <v>0</v>
      </c>
      <c r="E36" s="639">
        <f t="shared" si="34"/>
        <v>17</v>
      </c>
      <c r="F36" s="639">
        <f t="shared" si="34"/>
        <v>0</v>
      </c>
      <c r="G36" s="639">
        <f t="shared" si="34"/>
        <v>15</v>
      </c>
      <c r="H36" s="639">
        <f t="shared" si="34"/>
        <v>0</v>
      </c>
      <c r="I36" s="639">
        <f t="shared" si="34"/>
        <v>15</v>
      </c>
      <c r="J36" s="639">
        <f t="shared" si="34"/>
        <v>0</v>
      </c>
      <c r="K36" s="639">
        <f t="shared" si="34"/>
        <v>0</v>
      </c>
      <c r="L36" s="639">
        <f t="shared" si="34"/>
        <v>0</v>
      </c>
      <c r="M36" s="639">
        <f t="shared" si="34"/>
        <v>0</v>
      </c>
      <c r="N36" s="639">
        <f t="shared" si="34"/>
        <v>0</v>
      </c>
      <c r="O36" s="639">
        <f t="shared" si="34"/>
        <v>32</v>
      </c>
      <c r="P36" s="639">
        <f t="shared" si="34"/>
        <v>0</v>
      </c>
      <c r="Q36" s="639">
        <f t="shared" si="34"/>
        <v>32</v>
      </c>
      <c r="R36" s="876">
        <f t="shared" si="34"/>
        <v>0</v>
      </c>
      <c r="T36" s="875" t="s">
        <v>187</v>
      </c>
      <c r="U36" s="639">
        <f>+U108</f>
        <v>2</v>
      </c>
      <c r="V36" s="639">
        <f t="shared" ref="V36:AD36" si="35">+V108</f>
        <v>0</v>
      </c>
      <c r="W36" s="639">
        <f t="shared" si="35"/>
        <v>2</v>
      </c>
      <c r="X36" s="639">
        <f t="shared" si="35"/>
        <v>1</v>
      </c>
      <c r="Y36" s="639">
        <f t="shared" si="35"/>
        <v>0</v>
      </c>
      <c r="Z36" s="639">
        <f t="shared" si="35"/>
        <v>1</v>
      </c>
      <c r="AA36" s="639">
        <f t="shared" si="35"/>
        <v>1</v>
      </c>
      <c r="AB36" s="639">
        <f t="shared" si="35"/>
        <v>0</v>
      </c>
      <c r="AC36" s="639">
        <f t="shared" si="35"/>
        <v>1</v>
      </c>
      <c r="AD36" s="876">
        <f t="shared" si="35"/>
        <v>4</v>
      </c>
      <c r="AG36" s="875" t="s">
        <v>187</v>
      </c>
      <c r="AH36" s="639">
        <f t="shared" si="33"/>
        <v>1</v>
      </c>
      <c r="AI36" s="639">
        <f t="shared" si="33"/>
        <v>1</v>
      </c>
      <c r="AJ36" s="639">
        <f t="shared" si="33"/>
        <v>0</v>
      </c>
      <c r="AK36" s="639">
        <f t="shared" si="33"/>
        <v>0</v>
      </c>
      <c r="AL36" s="876">
        <v>1</v>
      </c>
    </row>
    <row r="37" spans="1:38">
      <c r="A37" s="624"/>
      <c r="B37" s="875" t="s">
        <v>193</v>
      </c>
      <c r="C37" s="639">
        <f>+C109</f>
        <v>6</v>
      </c>
      <c r="D37" s="639">
        <f t="shared" ref="D37:R37" si="36">+D109</f>
        <v>2</v>
      </c>
      <c r="E37" s="639">
        <f t="shared" si="36"/>
        <v>8</v>
      </c>
      <c r="F37" s="639">
        <f t="shared" si="36"/>
        <v>0</v>
      </c>
      <c r="G37" s="639">
        <f t="shared" si="36"/>
        <v>0</v>
      </c>
      <c r="H37" s="639">
        <f t="shared" si="36"/>
        <v>0</v>
      </c>
      <c r="I37" s="639">
        <f t="shared" si="36"/>
        <v>0</v>
      </c>
      <c r="J37" s="639">
        <f t="shared" si="36"/>
        <v>0</v>
      </c>
      <c r="K37" s="639">
        <f t="shared" si="36"/>
        <v>0</v>
      </c>
      <c r="L37" s="639">
        <f t="shared" si="36"/>
        <v>0</v>
      </c>
      <c r="M37" s="639">
        <f t="shared" si="36"/>
        <v>0</v>
      </c>
      <c r="N37" s="639">
        <f t="shared" si="36"/>
        <v>0</v>
      </c>
      <c r="O37" s="639">
        <f t="shared" si="36"/>
        <v>6</v>
      </c>
      <c r="P37" s="639">
        <f t="shared" si="36"/>
        <v>2</v>
      </c>
      <c r="Q37" s="639">
        <f t="shared" si="36"/>
        <v>8</v>
      </c>
      <c r="R37" s="876">
        <f t="shared" si="36"/>
        <v>0</v>
      </c>
      <c r="T37" s="875" t="s">
        <v>193</v>
      </c>
      <c r="U37" s="639">
        <f>+U109</f>
        <v>3</v>
      </c>
      <c r="V37" s="639">
        <f t="shared" ref="V37:AD37" si="37">+V109</f>
        <v>0</v>
      </c>
      <c r="W37" s="639">
        <f t="shared" si="37"/>
        <v>3</v>
      </c>
      <c r="X37" s="639">
        <f t="shared" si="37"/>
        <v>1</v>
      </c>
      <c r="Y37" s="639">
        <f t="shared" si="37"/>
        <v>0</v>
      </c>
      <c r="Z37" s="639">
        <f t="shared" si="37"/>
        <v>1</v>
      </c>
      <c r="AA37" s="639">
        <f t="shared" si="37"/>
        <v>0</v>
      </c>
      <c r="AB37" s="639">
        <f t="shared" si="37"/>
        <v>1</v>
      </c>
      <c r="AC37" s="639">
        <f t="shared" si="37"/>
        <v>1</v>
      </c>
      <c r="AD37" s="876">
        <f t="shared" si="37"/>
        <v>5</v>
      </c>
      <c r="AG37" s="875" t="s">
        <v>193</v>
      </c>
      <c r="AH37" s="639">
        <f t="shared" si="33"/>
        <v>1</v>
      </c>
      <c r="AI37" s="639">
        <f t="shared" si="33"/>
        <v>0</v>
      </c>
      <c r="AJ37" s="639">
        <f t="shared" si="33"/>
        <v>0</v>
      </c>
      <c r="AK37" s="639">
        <f t="shared" si="33"/>
        <v>0</v>
      </c>
      <c r="AL37" s="876">
        <v>1</v>
      </c>
    </row>
    <row r="38" spans="1:38">
      <c r="A38" s="624"/>
      <c r="B38" s="875" t="s">
        <v>201</v>
      </c>
      <c r="C38" s="639">
        <f>+C120+C121</f>
        <v>66</v>
      </c>
      <c r="D38" s="639">
        <f t="shared" ref="D38:R38" si="38">+D120+D121</f>
        <v>3</v>
      </c>
      <c r="E38" s="639">
        <f t="shared" si="38"/>
        <v>69</v>
      </c>
      <c r="F38" s="639">
        <f t="shared" si="38"/>
        <v>3</v>
      </c>
      <c r="G38" s="639">
        <f t="shared" si="38"/>
        <v>28</v>
      </c>
      <c r="H38" s="639">
        <f t="shared" si="38"/>
        <v>0</v>
      </c>
      <c r="I38" s="639">
        <f t="shared" si="38"/>
        <v>28</v>
      </c>
      <c r="J38" s="639">
        <f t="shared" si="38"/>
        <v>2</v>
      </c>
      <c r="K38" s="639">
        <f t="shared" si="38"/>
        <v>15</v>
      </c>
      <c r="L38" s="639">
        <f t="shared" si="38"/>
        <v>0</v>
      </c>
      <c r="M38" s="639">
        <f t="shared" si="38"/>
        <v>15</v>
      </c>
      <c r="N38" s="639">
        <f t="shared" si="38"/>
        <v>1</v>
      </c>
      <c r="O38" s="639">
        <f t="shared" si="38"/>
        <v>109</v>
      </c>
      <c r="P38" s="639">
        <f t="shared" si="38"/>
        <v>3</v>
      </c>
      <c r="Q38" s="639">
        <f t="shared" si="38"/>
        <v>112</v>
      </c>
      <c r="R38" s="876">
        <f t="shared" si="38"/>
        <v>6</v>
      </c>
      <c r="T38" s="875" t="s">
        <v>201</v>
      </c>
      <c r="U38" s="639">
        <f>+U120+U121</f>
        <v>9</v>
      </c>
      <c r="V38" s="639">
        <f t="shared" ref="V38:AD38" si="39">+V120+V121</f>
        <v>1</v>
      </c>
      <c r="W38" s="639">
        <f t="shared" si="39"/>
        <v>10</v>
      </c>
      <c r="X38" s="639">
        <f t="shared" si="39"/>
        <v>4</v>
      </c>
      <c r="Y38" s="639">
        <f t="shared" si="39"/>
        <v>0</v>
      </c>
      <c r="Z38" s="639">
        <f t="shared" si="39"/>
        <v>4</v>
      </c>
      <c r="AA38" s="639">
        <f t="shared" si="39"/>
        <v>2</v>
      </c>
      <c r="AB38" s="639">
        <f t="shared" si="39"/>
        <v>0</v>
      </c>
      <c r="AC38" s="639">
        <f t="shared" si="39"/>
        <v>2</v>
      </c>
      <c r="AD38" s="876">
        <f t="shared" si="39"/>
        <v>16</v>
      </c>
      <c r="AG38" s="875" t="s">
        <v>201</v>
      </c>
      <c r="AH38" s="639">
        <f>+AH120+AH121</f>
        <v>7</v>
      </c>
      <c r="AI38" s="639">
        <f>+AI120+AI121</f>
        <v>4</v>
      </c>
      <c r="AJ38" s="639">
        <f>+AJ120+AJ121</f>
        <v>0</v>
      </c>
      <c r="AK38" s="639">
        <f>+AK120+AK121</f>
        <v>0</v>
      </c>
      <c r="AL38" s="876">
        <v>2</v>
      </c>
    </row>
    <row r="39" spans="1:38">
      <c r="A39" s="624"/>
      <c r="B39" s="875" t="s">
        <v>207</v>
      </c>
      <c r="C39" s="639">
        <f>SUM(C122:C124)</f>
        <v>378</v>
      </c>
      <c r="D39" s="639">
        <f t="shared" ref="D39:R39" si="40">SUM(D122:D124)</f>
        <v>117</v>
      </c>
      <c r="E39" s="639">
        <f t="shared" si="40"/>
        <v>495</v>
      </c>
      <c r="F39" s="639">
        <f t="shared" si="40"/>
        <v>34</v>
      </c>
      <c r="G39" s="639">
        <f t="shared" si="40"/>
        <v>212</v>
      </c>
      <c r="H39" s="639">
        <f t="shared" si="40"/>
        <v>70</v>
      </c>
      <c r="I39" s="639">
        <f t="shared" si="40"/>
        <v>282</v>
      </c>
      <c r="J39" s="639">
        <f t="shared" si="40"/>
        <v>29</v>
      </c>
      <c r="K39" s="639">
        <f t="shared" si="40"/>
        <v>218</v>
      </c>
      <c r="L39" s="639">
        <f t="shared" si="40"/>
        <v>51</v>
      </c>
      <c r="M39" s="639">
        <f t="shared" si="40"/>
        <v>269</v>
      </c>
      <c r="N39" s="639">
        <f t="shared" si="40"/>
        <v>63</v>
      </c>
      <c r="O39" s="639">
        <f t="shared" si="40"/>
        <v>808</v>
      </c>
      <c r="P39" s="639">
        <f t="shared" si="40"/>
        <v>238</v>
      </c>
      <c r="Q39" s="639">
        <f t="shared" si="40"/>
        <v>1046</v>
      </c>
      <c r="R39" s="876">
        <f t="shared" si="40"/>
        <v>126</v>
      </c>
      <c r="T39" s="875" t="s">
        <v>207</v>
      </c>
      <c r="U39" s="639">
        <f>SUM(U122:U124)</f>
        <v>44</v>
      </c>
      <c r="V39" s="639">
        <f t="shared" ref="V39:AD39" si="41">SUM(V122:V124)</f>
        <v>12</v>
      </c>
      <c r="W39" s="639">
        <f t="shared" si="41"/>
        <v>56</v>
      </c>
      <c r="X39" s="639">
        <f t="shared" si="41"/>
        <v>9</v>
      </c>
      <c r="Y39" s="639">
        <f t="shared" si="41"/>
        <v>6</v>
      </c>
      <c r="Z39" s="639">
        <f t="shared" si="41"/>
        <v>15</v>
      </c>
      <c r="AA39" s="639">
        <f t="shared" si="41"/>
        <v>4</v>
      </c>
      <c r="AB39" s="639">
        <f t="shared" si="41"/>
        <v>4</v>
      </c>
      <c r="AC39" s="639">
        <f t="shared" si="41"/>
        <v>8</v>
      </c>
      <c r="AD39" s="876">
        <f t="shared" si="41"/>
        <v>79</v>
      </c>
      <c r="AG39" s="875" t="s">
        <v>207</v>
      </c>
      <c r="AH39" s="639">
        <f>SUM(AH122:AH124)</f>
        <v>17</v>
      </c>
      <c r="AI39" s="639">
        <f>SUM(AI122:AI124)</f>
        <v>10</v>
      </c>
      <c r="AJ39" s="639">
        <f>SUM(AJ122:AJ124)</f>
        <v>0</v>
      </c>
      <c r="AK39" s="639">
        <f>SUM(AK122:AK124)</f>
        <v>0</v>
      </c>
      <c r="AL39" s="876">
        <v>3</v>
      </c>
    </row>
    <row r="40" spans="1:38">
      <c r="A40" s="624"/>
      <c r="B40" s="875" t="s">
        <v>213</v>
      </c>
      <c r="C40" s="639">
        <f>SUM(C125:C128)</f>
        <v>67</v>
      </c>
      <c r="D40" s="639">
        <f t="shared" ref="D40:R40" si="42">SUM(D125:D128)</f>
        <v>115</v>
      </c>
      <c r="E40" s="639">
        <f t="shared" si="42"/>
        <v>182</v>
      </c>
      <c r="F40" s="639">
        <f t="shared" si="42"/>
        <v>11</v>
      </c>
      <c r="G40" s="639">
        <f t="shared" si="42"/>
        <v>79</v>
      </c>
      <c r="H40" s="639">
        <f t="shared" si="42"/>
        <v>97</v>
      </c>
      <c r="I40" s="639">
        <f t="shared" si="42"/>
        <v>176</v>
      </c>
      <c r="J40" s="639">
        <f t="shared" si="42"/>
        <v>5</v>
      </c>
      <c r="K40" s="639">
        <f t="shared" si="42"/>
        <v>36</v>
      </c>
      <c r="L40" s="639">
        <f t="shared" si="42"/>
        <v>43</v>
      </c>
      <c r="M40" s="639">
        <f t="shared" si="42"/>
        <v>79</v>
      </c>
      <c r="N40" s="639">
        <f t="shared" si="42"/>
        <v>1</v>
      </c>
      <c r="O40" s="639">
        <f t="shared" si="42"/>
        <v>182</v>
      </c>
      <c r="P40" s="639">
        <f t="shared" si="42"/>
        <v>255</v>
      </c>
      <c r="Q40" s="639">
        <f t="shared" si="42"/>
        <v>437</v>
      </c>
      <c r="R40" s="876">
        <f t="shared" si="42"/>
        <v>17</v>
      </c>
      <c r="T40" s="875" t="s">
        <v>213</v>
      </c>
      <c r="U40" s="639">
        <f>SUM(U125:U128)</f>
        <v>13</v>
      </c>
      <c r="V40" s="639">
        <f t="shared" ref="V40:AD40" si="43">SUM(V125:V128)</f>
        <v>16</v>
      </c>
      <c r="W40" s="639">
        <f t="shared" si="43"/>
        <v>29</v>
      </c>
      <c r="X40" s="639">
        <f t="shared" si="43"/>
        <v>10</v>
      </c>
      <c r="Y40" s="639">
        <f t="shared" si="43"/>
        <v>4</v>
      </c>
      <c r="Z40" s="639">
        <f t="shared" si="43"/>
        <v>14</v>
      </c>
      <c r="AA40" s="639">
        <f t="shared" si="43"/>
        <v>3</v>
      </c>
      <c r="AB40" s="639">
        <f t="shared" si="43"/>
        <v>1</v>
      </c>
      <c r="AC40" s="639">
        <f t="shared" si="43"/>
        <v>4</v>
      </c>
      <c r="AD40" s="876">
        <f t="shared" si="43"/>
        <v>47</v>
      </c>
      <c r="AG40" s="875" t="s">
        <v>213</v>
      </c>
      <c r="AH40" s="639">
        <f>SUM(AH125:AH128)</f>
        <v>17</v>
      </c>
      <c r="AI40" s="639">
        <f>SUM(AI125:AI128)</f>
        <v>8</v>
      </c>
      <c r="AJ40" s="639">
        <f>SUM(AJ125:AJ128)</f>
        <v>0</v>
      </c>
      <c r="AK40" s="639">
        <f>SUM(AK125:AK128)</f>
        <v>0</v>
      </c>
      <c r="AL40" s="876">
        <v>4</v>
      </c>
    </row>
    <row r="41" spans="1:38">
      <c r="A41" s="624"/>
      <c r="B41" s="875" t="s">
        <v>221</v>
      </c>
      <c r="C41" s="639"/>
      <c r="D41" s="639"/>
      <c r="E41" s="639"/>
      <c r="F41" s="639"/>
      <c r="G41" s="639"/>
      <c r="H41" s="639"/>
      <c r="I41" s="639"/>
      <c r="J41" s="639"/>
      <c r="K41" s="639"/>
      <c r="L41" s="639"/>
      <c r="M41" s="639"/>
      <c r="N41" s="639"/>
      <c r="O41" s="639"/>
      <c r="P41" s="639"/>
      <c r="Q41" s="639"/>
      <c r="R41" s="876"/>
      <c r="T41" s="875" t="s">
        <v>221</v>
      </c>
      <c r="U41" s="639"/>
      <c r="V41" s="639"/>
      <c r="W41" s="639"/>
      <c r="X41" s="639"/>
      <c r="Y41" s="639"/>
      <c r="Z41" s="639"/>
      <c r="AA41" s="639"/>
      <c r="AB41" s="639"/>
      <c r="AC41" s="639"/>
      <c r="AD41" s="876"/>
      <c r="AG41" s="875" t="s">
        <v>221</v>
      </c>
      <c r="AH41" s="639"/>
      <c r="AI41" s="639"/>
      <c r="AJ41" s="639"/>
      <c r="AK41" s="639"/>
      <c r="AL41" s="876"/>
    </row>
    <row r="42" spans="1:38">
      <c r="A42" s="624"/>
      <c r="B42" s="875" t="s">
        <v>226</v>
      </c>
      <c r="C42" s="639"/>
      <c r="D42" s="639"/>
      <c r="E42" s="639"/>
      <c r="F42" s="639"/>
      <c r="G42" s="639"/>
      <c r="H42" s="639"/>
      <c r="I42" s="639"/>
      <c r="J42" s="639"/>
      <c r="K42" s="639"/>
      <c r="L42" s="639"/>
      <c r="M42" s="639"/>
      <c r="N42" s="639"/>
      <c r="O42" s="639"/>
      <c r="P42" s="639"/>
      <c r="Q42" s="639"/>
      <c r="R42" s="876"/>
      <c r="T42" s="875" t="s">
        <v>226</v>
      </c>
      <c r="U42" s="639"/>
      <c r="V42" s="639"/>
      <c r="W42" s="639"/>
      <c r="X42" s="639"/>
      <c r="Y42" s="639"/>
      <c r="Z42" s="639"/>
      <c r="AA42" s="639"/>
      <c r="AB42" s="639"/>
      <c r="AC42" s="639"/>
      <c r="AD42" s="876"/>
      <c r="AG42" s="875" t="s">
        <v>226</v>
      </c>
      <c r="AH42" s="639"/>
      <c r="AI42" s="639"/>
      <c r="AJ42" s="639"/>
      <c r="AK42" s="639"/>
      <c r="AL42" s="876"/>
    </row>
    <row r="43" spans="1:38">
      <c r="A43" s="624"/>
      <c r="B43" s="875" t="s">
        <v>230</v>
      </c>
      <c r="C43" s="639">
        <f>+C139+C140</f>
        <v>67</v>
      </c>
      <c r="D43" s="639">
        <f t="shared" ref="D43:R43" si="44">+D139+D140</f>
        <v>24</v>
      </c>
      <c r="E43" s="639">
        <f t="shared" si="44"/>
        <v>91</v>
      </c>
      <c r="F43" s="639">
        <f t="shared" si="44"/>
        <v>2</v>
      </c>
      <c r="G43" s="639">
        <f t="shared" si="44"/>
        <v>17</v>
      </c>
      <c r="H43" s="639">
        <f t="shared" si="44"/>
        <v>0</v>
      </c>
      <c r="I43" s="639">
        <f t="shared" si="44"/>
        <v>17</v>
      </c>
      <c r="J43" s="639">
        <f t="shared" si="44"/>
        <v>0</v>
      </c>
      <c r="K43" s="639">
        <f t="shared" si="44"/>
        <v>23</v>
      </c>
      <c r="L43" s="639">
        <f t="shared" si="44"/>
        <v>0</v>
      </c>
      <c r="M43" s="639">
        <f t="shared" si="44"/>
        <v>23</v>
      </c>
      <c r="N43" s="639">
        <f t="shared" si="44"/>
        <v>0</v>
      </c>
      <c r="O43" s="639">
        <f t="shared" si="44"/>
        <v>107</v>
      </c>
      <c r="P43" s="639">
        <f t="shared" si="44"/>
        <v>24</v>
      </c>
      <c r="Q43" s="639">
        <f t="shared" si="44"/>
        <v>131</v>
      </c>
      <c r="R43" s="876">
        <f t="shared" si="44"/>
        <v>2</v>
      </c>
      <c r="T43" s="875" t="s">
        <v>230</v>
      </c>
      <c r="U43" s="639">
        <f>+U139+U140</f>
        <v>8</v>
      </c>
      <c r="V43" s="639">
        <f t="shared" ref="V43:AD43" si="45">+V139+V140</f>
        <v>2</v>
      </c>
      <c r="W43" s="639">
        <f t="shared" si="45"/>
        <v>10</v>
      </c>
      <c r="X43" s="639">
        <f t="shared" si="45"/>
        <v>7</v>
      </c>
      <c r="Y43" s="639">
        <f t="shared" si="45"/>
        <v>0</v>
      </c>
      <c r="Z43" s="639">
        <f t="shared" si="45"/>
        <v>7</v>
      </c>
      <c r="AA43" s="639">
        <f t="shared" si="45"/>
        <v>3</v>
      </c>
      <c r="AB43" s="639">
        <f t="shared" si="45"/>
        <v>1</v>
      </c>
      <c r="AC43" s="639">
        <f t="shared" si="45"/>
        <v>4</v>
      </c>
      <c r="AD43" s="876">
        <f t="shared" si="45"/>
        <v>21</v>
      </c>
      <c r="AG43" s="875" t="s">
        <v>230</v>
      </c>
      <c r="AH43" s="639">
        <f>+AH139+AH140</f>
        <v>6</v>
      </c>
      <c r="AI43" s="639">
        <f>+AI139+AI140</f>
        <v>3</v>
      </c>
      <c r="AJ43" s="639">
        <f>+AJ139+AJ140</f>
        <v>0</v>
      </c>
      <c r="AK43" s="639">
        <f>+AK139+AK140</f>
        <v>0</v>
      </c>
      <c r="AL43" s="876">
        <v>2</v>
      </c>
    </row>
    <row r="44" spans="1:38" ht="10.5" thickBot="1">
      <c r="A44" s="624"/>
      <c r="B44" s="877" t="s">
        <v>240</v>
      </c>
      <c r="C44" s="878">
        <f>+C141</f>
        <v>55</v>
      </c>
      <c r="D44" s="878">
        <f t="shared" ref="D44:R44" si="46">+D141</f>
        <v>15</v>
      </c>
      <c r="E44" s="878">
        <f t="shared" si="46"/>
        <v>70</v>
      </c>
      <c r="F44" s="878">
        <f t="shared" si="46"/>
        <v>0</v>
      </c>
      <c r="G44" s="878">
        <f t="shared" si="46"/>
        <v>31</v>
      </c>
      <c r="H44" s="878">
        <f t="shared" si="46"/>
        <v>7</v>
      </c>
      <c r="I44" s="878">
        <f t="shared" si="46"/>
        <v>38</v>
      </c>
      <c r="J44" s="878">
        <f t="shared" si="46"/>
        <v>0</v>
      </c>
      <c r="K44" s="878">
        <f t="shared" si="46"/>
        <v>27</v>
      </c>
      <c r="L44" s="878">
        <f t="shared" si="46"/>
        <v>4</v>
      </c>
      <c r="M44" s="878">
        <f t="shared" si="46"/>
        <v>31</v>
      </c>
      <c r="N44" s="878">
        <f t="shared" si="46"/>
        <v>0</v>
      </c>
      <c r="O44" s="878">
        <f t="shared" si="46"/>
        <v>113</v>
      </c>
      <c r="P44" s="878">
        <f t="shared" si="46"/>
        <v>26</v>
      </c>
      <c r="Q44" s="878">
        <f t="shared" si="46"/>
        <v>139</v>
      </c>
      <c r="R44" s="879">
        <f t="shared" si="46"/>
        <v>0</v>
      </c>
      <c r="T44" s="877" t="s">
        <v>240</v>
      </c>
      <c r="U44" s="878">
        <f>+U141</f>
        <v>8</v>
      </c>
      <c r="V44" s="878">
        <f t="shared" ref="V44:AD44" si="47">+V141</f>
        <v>4</v>
      </c>
      <c r="W44" s="878">
        <f t="shared" si="47"/>
        <v>12</v>
      </c>
      <c r="X44" s="878">
        <f t="shared" si="47"/>
        <v>4</v>
      </c>
      <c r="Y44" s="878">
        <f t="shared" si="47"/>
        <v>2</v>
      </c>
      <c r="Z44" s="878">
        <f t="shared" si="47"/>
        <v>6</v>
      </c>
      <c r="AA44" s="878">
        <f t="shared" si="47"/>
        <v>1</v>
      </c>
      <c r="AB44" s="878">
        <f t="shared" si="47"/>
        <v>0</v>
      </c>
      <c r="AC44" s="878">
        <f t="shared" si="47"/>
        <v>1</v>
      </c>
      <c r="AD44" s="879">
        <f t="shared" si="47"/>
        <v>19</v>
      </c>
      <c r="AG44" s="877" t="s">
        <v>240</v>
      </c>
      <c r="AH44" s="878">
        <f>+AH141</f>
        <v>3</v>
      </c>
      <c r="AI44" s="878">
        <f>+AI141</f>
        <v>2</v>
      </c>
      <c r="AJ44" s="878">
        <f>+AJ141</f>
        <v>0</v>
      </c>
      <c r="AK44" s="878">
        <f>+AK141</f>
        <v>1</v>
      </c>
      <c r="AL44" s="879">
        <v>1</v>
      </c>
    </row>
    <row r="45" spans="1:38" ht="7.5" customHeight="1">
      <c r="A45" s="624"/>
      <c r="B45" s="624"/>
      <c r="C45" s="658"/>
      <c r="D45" s="658"/>
      <c r="E45" s="658"/>
      <c r="F45" s="658"/>
      <c r="G45" s="658"/>
      <c r="H45" s="658"/>
      <c r="I45" s="658"/>
      <c r="J45" s="658"/>
      <c r="K45" s="658"/>
      <c r="L45" s="658"/>
      <c r="M45" s="658"/>
      <c r="N45" s="658"/>
      <c r="O45" s="658"/>
      <c r="P45" s="658"/>
      <c r="Q45" s="658"/>
      <c r="R45" s="658"/>
      <c r="U45" s="658"/>
      <c r="V45" s="658"/>
      <c r="W45" s="658"/>
      <c r="X45" s="658"/>
      <c r="Y45" s="658"/>
      <c r="Z45" s="658"/>
      <c r="AA45" s="658"/>
      <c r="AB45" s="658"/>
      <c r="AC45" s="658"/>
      <c r="AD45" s="658"/>
    </row>
    <row r="46" spans="1:38">
      <c r="A46" s="657" t="s">
        <v>654</v>
      </c>
      <c r="B46" s="657"/>
      <c r="C46" s="657"/>
      <c r="D46" s="657"/>
      <c r="E46" s="657"/>
      <c r="F46" s="657"/>
      <c r="G46" s="657"/>
      <c r="H46" s="657"/>
      <c r="I46" s="657"/>
      <c r="J46" s="657"/>
      <c r="K46" s="657"/>
      <c r="L46" s="657"/>
      <c r="M46" s="657"/>
      <c r="N46" s="657"/>
      <c r="O46" s="657"/>
      <c r="P46" s="657"/>
      <c r="Q46" s="657"/>
      <c r="R46" s="657"/>
      <c r="S46" s="668" t="s">
        <v>655</v>
      </c>
      <c r="T46" s="668"/>
      <c r="U46" s="668"/>
      <c r="V46" s="668"/>
      <c r="W46" s="668"/>
      <c r="X46" s="668"/>
      <c r="Y46" s="668"/>
      <c r="Z46" s="654"/>
      <c r="AA46" s="668"/>
      <c r="AB46" s="668"/>
      <c r="AC46" s="668"/>
      <c r="AD46" s="668"/>
      <c r="AE46" s="659"/>
      <c r="AF46" s="592" t="s">
        <v>656</v>
      </c>
      <c r="AG46" s="657"/>
      <c r="AH46" s="657"/>
      <c r="AI46" s="657"/>
      <c r="AJ46" s="657"/>
      <c r="AK46" s="657"/>
    </row>
    <row r="47" spans="1:38" ht="9.75" customHeight="1">
      <c r="A47" s="657" t="s">
        <v>328</v>
      </c>
      <c r="B47" s="657"/>
      <c r="C47" s="657"/>
      <c r="D47" s="657"/>
      <c r="E47" s="657"/>
      <c r="F47" s="657"/>
      <c r="G47" s="657"/>
      <c r="H47" s="657"/>
      <c r="I47" s="657"/>
      <c r="J47" s="657"/>
      <c r="K47" s="657"/>
      <c r="L47" s="657"/>
      <c r="M47" s="657"/>
      <c r="N47" s="657"/>
      <c r="O47" s="657"/>
      <c r="P47" s="657"/>
      <c r="Q47" s="657"/>
      <c r="R47" s="657"/>
      <c r="S47" s="668" t="s">
        <v>328</v>
      </c>
      <c r="T47" s="668"/>
      <c r="U47" s="668"/>
      <c r="V47" s="668"/>
      <c r="W47" s="668"/>
      <c r="X47" s="668"/>
      <c r="Y47" s="668"/>
      <c r="Z47" s="654"/>
      <c r="AA47" s="668"/>
      <c r="AB47" s="668"/>
      <c r="AC47" s="668"/>
      <c r="AD47" s="668"/>
      <c r="AE47" s="659"/>
      <c r="AF47" s="592" t="s">
        <v>619</v>
      </c>
      <c r="AG47" s="657"/>
      <c r="AH47" s="657"/>
      <c r="AI47" s="657"/>
      <c r="AJ47" s="657"/>
      <c r="AK47" s="657"/>
    </row>
    <row r="48" spans="1:38" ht="9" customHeight="1">
      <c r="A48" s="625" t="s">
        <v>60</v>
      </c>
      <c r="B48" s="657"/>
      <c r="C48" s="657"/>
      <c r="D48" s="657"/>
      <c r="E48" s="657"/>
      <c r="F48" s="657"/>
      <c r="G48" s="657"/>
      <c r="H48" s="657"/>
      <c r="I48" s="657"/>
      <c r="J48" s="657"/>
      <c r="K48" s="657"/>
      <c r="L48" s="657"/>
      <c r="M48" s="657"/>
      <c r="N48" s="657"/>
      <c r="O48" s="657"/>
      <c r="P48" s="657"/>
      <c r="Q48" s="657"/>
      <c r="R48" s="657"/>
      <c r="S48" s="625" t="s">
        <v>60</v>
      </c>
      <c r="AF48" s="625" t="s">
        <v>60</v>
      </c>
    </row>
    <row r="49" spans="1:37" ht="6" customHeight="1">
      <c r="A49" s="624"/>
    </row>
    <row r="50" spans="1:37" ht="11.25" customHeight="1">
      <c r="A50" s="965" t="s">
        <v>288</v>
      </c>
      <c r="B50" s="965" t="s">
        <v>72</v>
      </c>
      <c r="C50" s="979" t="s">
        <v>297</v>
      </c>
      <c r="D50" s="979"/>
      <c r="E50" s="979"/>
      <c r="F50" s="979"/>
      <c r="G50" s="979" t="s">
        <v>298</v>
      </c>
      <c r="H50" s="979"/>
      <c r="I50" s="979"/>
      <c r="J50" s="979"/>
      <c r="K50" s="979" t="s">
        <v>299</v>
      </c>
      <c r="L50" s="979"/>
      <c r="M50" s="980"/>
      <c r="N50" s="980"/>
      <c r="O50" s="979" t="s">
        <v>110</v>
      </c>
      <c r="P50" s="979"/>
      <c r="Q50" s="979"/>
      <c r="R50" s="979"/>
      <c r="S50" s="964" t="s">
        <v>288</v>
      </c>
      <c r="T50" s="964" t="s">
        <v>72</v>
      </c>
      <c r="U50" s="975" t="s">
        <v>588</v>
      </c>
      <c r="V50" s="975"/>
      <c r="W50" s="975"/>
      <c r="X50" s="967" t="s">
        <v>589</v>
      </c>
      <c r="Y50" s="968"/>
      <c r="Z50" s="969"/>
      <c r="AA50" s="970" t="s">
        <v>590</v>
      </c>
      <c r="AB50" s="971"/>
      <c r="AC50" s="972"/>
      <c r="AD50" s="973" t="s">
        <v>343</v>
      </c>
      <c r="AF50" s="954" t="s">
        <v>288</v>
      </c>
      <c r="AG50" s="956" t="s">
        <v>614</v>
      </c>
      <c r="AH50" s="956" t="s">
        <v>617</v>
      </c>
      <c r="AI50" s="954" t="s">
        <v>604</v>
      </c>
      <c r="AJ50" s="954" t="s">
        <v>605</v>
      </c>
      <c r="AK50" s="956" t="s">
        <v>618</v>
      </c>
    </row>
    <row r="51" spans="1:37" ht="23.25" customHeight="1">
      <c r="A51" s="966"/>
      <c r="B51" s="966"/>
      <c r="C51" s="661" t="s">
        <v>364</v>
      </c>
      <c r="D51" s="661" t="s">
        <v>269</v>
      </c>
      <c r="E51" s="662" t="s">
        <v>568</v>
      </c>
      <c r="F51" s="661" t="s">
        <v>302</v>
      </c>
      <c r="G51" s="661" t="s">
        <v>364</v>
      </c>
      <c r="H51" s="661" t="s">
        <v>269</v>
      </c>
      <c r="I51" s="662" t="s">
        <v>568</v>
      </c>
      <c r="J51" s="661" t="s">
        <v>302</v>
      </c>
      <c r="K51" s="661" t="s">
        <v>364</v>
      </c>
      <c r="L51" s="661" t="s">
        <v>269</v>
      </c>
      <c r="M51" s="662" t="s">
        <v>568</v>
      </c>
      <c r="N51" s="661" t="s">
        <v>302</v>
      </c>
      <c r="O51" s="661" t="s">
        <v>364</v>
      </c>
      <c r="P51" s="661" t="s">
        <v>269</v>
      </c>
      <c r="Q51" s="662" t="s">
        <v>568</v>
      </c>
      <c r="R51" s="661" t="s">
        <v>302</v>
      </c>
      <c r="S51" s="964"/>
      <c r="T51" s="964"/>
      <c r="U51" s="494" t="s">
        <v>338</v>
      </c>
      <c r="V51" s="494" t="s">
        <v>339</v>
      </c>
      <c r="W51" s="494" t="s">
        <v>110</v>
      </c>
      <c r="X51" s="495" t="s">
        <v>338</v>
      </c>
      <c r="Y51" s="495" t="s">
        <v>339</v>
      </c>
      <c r="Z51" s="495" t="s">
        <v>110</v>
      </c>
      <c r="AA51" s="495" t="s">
        <v>338</v>
      </c>
      <c r="AB51" s="495" t="s">
        <v>339</v>
      </c>
      <c r="AC51" s="495" t="s">
        <v>110</v>
      </c>
      <c r="AD51" s="974"/>
      <c r="AF51" s="955"/>
      <c r="AG51" s="957"/>
      <c r="AH51" s="957"/>
      <c r="AI51" s="955"/>
      <c r="AJ51" s="955"/>
      <c r="AK51" s="957"/>
    </row>
    <row r="52" spans="1:37" ht="7.5" customHeight="1">
      <c r="A52" s="649"/>
      <c r="B52" s="649"/>
      <c r="C52" s="664"/>
      <c r="D52" s="664"/>
      <c r="E52" s="664"/>
      <c r="F52" s="664"/>
      <c r="G52" s="664"/>
      <c r="H52" s="664"/>
      <c r="I52" s="664"/>
      <c r="J52" s="664"/>
      <c r="K52" s="664"/>
      <c r="L52" s="664"/>
      <c r="M52" s="664"/>
      <c r="N52" s="664"/>
      <c r="O52" s="664"/>
      <c r="P52" s="664"/>
      <c r="Q52" s="664"/>
      <c r="R52" s="664"/>
      <c r="S52" s="645"/>
      <c r="T52" s="645"/>
      <c r="U52" s="645"/>
      <c r="V52" s="645"/>
      <c r="W52" s="645"/>
      <c r="X52" s="645"/>
      <c r="Y52" s="645"/>
      <c r="Z52" s="645"/>
      <c r="AA52" s="645"/>
      <c r="AB52" s="645"/>
      <c r="AC52" s="645"/>
      <c r="AD52" s="645"/>
      <c r="AF52" s="663"/>
      <c r="AG52" s="663"/>
      <c r="AH52" s="663"/>
      <c r="AI52" s="663"/>
      <c r="AJ52" s="663"/>
      <c r="AK52" s="663"/>
    </row>
    <row r="53" spans="1:37" s="636" customFormat="1" ht="9.75" customHeight="1">
      <c r="A53" s="666"/>
      <c r="B53" s="633" t="s">
        <v>58</v>
      </c>
      <c r="C53" s="635">
        <f>SUM(C55:C67)</f>
        <v>474</v>
      </c>
      <c r="D53" s="635">
        <f t="shared" ref="D53:R53" si="48">SUM(D55:D67)</f>
        <v>460</v>
      </c>
      <c r="E53" s="635">
        <f t="shared" si="48"/>
        <v>934</v>
      </c>
      <c r="F53" s="635">
        <f t="shared" si="48"/>
        <v>39</v>
      </c>
      <c r="G53" s="635">
        <f t="shared" si="48"/>
        <v>319</v>
      </c>
      <c r="H53" s="635">
        <f t="shared" si="48"/>
        <v>352</v>
      </c>
      <c r="I53" s="635">
        <f t="shared" si="48"/>
        <v>671</v>
      </c>
      <c r="J53" s="635">
        <f t="shared" si="48"/>
        <v>18</v>
      </c>
      <c r="K53" s="635">
        <f t="shared" si="48"/>
        <v>211</v>
      </c>
      <c r="L53" s="635">
        <f t="shared" si="48"/>
        <v>271</v>
      </c>
      <c r="M53" s="635">
        <f t="shared" si="48"/>
        <v>482</v>
      </c>
      <c r="N53" s="635">
        <f t="shared" si="48"/>
        <v>49</v>
      </c>
      <c r="O53" s="635">
        <f t="shared" si="48"/>
        <v>1004</v>
      </c>
      <c r="P53" s="635">
        <f t="shared" si="48"/>
        <v>1083</v>
      </c>
      <c r="Q53" s="635">
        <f t="shared" si="48"/>
        <v>2087</v>
      </c>
      <c r="R53" s="635">
        <f t="shared" si="48"/>
        <v>106</v>
      </c>
      <c r="S53" s="645"/>
      <c r="T53" s="633" t="s">
        <v>58</v>
      </c>
      <c r="U53" s="635">
        <f t="shared" ref="U53:AD53" si="49">SUM(U55:U67)</f>
        <v>104</v>
      </c>
      <c r="V53" s="635">
        <f t="shared" si="49"/>
        <v>98</v>
      </c>
      <c r="W53" s="635">
        <f t="shared" si="49"/>
        <v>202</v>
      </c>
      <c r="X53" s="635">
        <f t="shared" si="49"/>
        <v>38</v>
      </c>
      <c r="Y53" s="635">
        <f t="shared" si="49"/>
        <v>33</v>
      </c>
      <c r="Z53" s="635">
        <f t="shared" si="49"/>
        <v>71</v>
      </c>
      <c r="AA53" s="635">
        <f t="shared" si="49"/>
        <v>21</v>
      </c>
      <c r="AB53" s="635">
        <f t="shared" si="49"/>
        <v>24</v>
      </c>
      <c r="AC53" s="635">
        <f t="shared" si="49"/>
        <v>45</v>
      </c>
      <c r="AD53" s="635">
        <f t="shared" si="49"/>
        <v>318</v>
      </c>
      <c r="AF53" s="635"/>
      <c r="AG53" s="635" t="s">
        <v>58</v>
      </c>
      <c r="AH53" s="635">
        <f>SUM(AH55:AH67)</f>
        <v>73</v>
      </c>
      <c r="AI53" s="635">
        <f>SUM(AI55:AI67)</f>
        <v>31</v>
      </c>
      <c r="AJ53" s="635">
        <f>SUM(AJ55:AJ67)</f>
        <v>3</v>
      </c>
      <c r="AK53" s="635">
        <f>SUM(AK55:AK67)</f>
        <v>2</v>
      </c>
    </row>
    <row r="54" spans="1:37" ht="5.25" customHeight="1">
      <c r="A54" s="665"/>
      <c r="B54" s="665"/>
      <c r="C54" s="639"/>
      <c r="D54" s="639"/>
      <c r="E54" s="639"/>
      <c r="F54" s="639"/>
      <c r="G54" s="639"/>
      <c r="H54" s="639"/>
      <c r="I54" s="639"/>
      <c r="J54" s="639"/>
      <c r="K54" s="639"/>
      <c r="L54" s="639"/>
      <c r="M54" s="639"/>
      <c r="N54" s="639"/>
      <c r="O54" s="639"/>
      <c r="P54" s="639"/>
      <c r="Q54" s="639"/>
      <c r="R54" s="639"/>
      <c r="S54" s="645"/>
      <c r="T54" s="633"/>
      <c r="U54" s="635"/>
      <c r="V54" s="635"/>
      <c r="W54" s="635"/>
      <c r="X54" s="635"/>
      <c r="Y54" s="635"/>
      <c r="Z54" s="635"/>
      <c r="AA54" s="635"/>
      <c r="AB54" s="635"/>
      <c r="AC54" s="635"/>
      <c r="AD54" s="635"/>
      <c r="AF54" s="645"/>
      <c r="AG54" s="645"/>
      <c r="AH54" s="645"/>
      <c r="AI54" s="645"/>
      <c r="AJ54" s="645"/>
      <c r="AK54" s="645"/>
    </row>
    <row r="55" spans="1:37" ht="10.5">
      <c r="A55" s="715" t="s">
        <v>374</v>
      </c>
      <c r="B55" s="645" t="s">
        <v>573</v>
      </c>
      <c r="C55" s="639">
        <v>18</v>
      </c>
      <c r="D55" s="639">
        <v>40</v>
      </c>
      <c r="E55" s="635">
        <f t="shared" ref="E55:E67" si="50">+C55+D55</f>
        <v>58</v>
      </c>
      <c r="F55" s="639">
        <v>7</v>
      </c>
      <c r="G55" s="639">
        <v>16</v>
      </c>
      <c r="H55" s="639">
        <v>69</v>
      </c>
      <c r="I55" s="635">
        <f t="shared" ref="I55:I67" si="51">+G55+H55</f>
        <v>85</v>
      </c>
      <c r="J55" s="639">
        <v>0</v>
      </c>
      <c r="K55" s="639">
        <v>13</v>
      </c>
      <c r="L55" s="639">
        <v>60</v>
      </c>
      <c r="M55" s="635">
        <f t="shared" ref="M55:M67" si="52">+K55+L55</f>
        <v>73</v>
      </c>
      <c r="N55" s="639">
        <v>7</v>
      </c>
      <c r="O55" s="639">
        <f t="shared" ref="O55:O67" si="53">+C55+G55+K55</f>
        <v>47</v>
      </c>
      <c r="P55" s="639">
        <f t="shared" ref="P55:P67" si="54">+D55+H55+L55</f>
        <v>169</v>
      </c>
      <c r="Q55" s="635">
        <f t="shared" ref="Q55:Q67" si="55">+E55+I55+M55</f>
        <v>216</v>
      </c>
      <c r="R55" s="639">
        <f t="shared" ref="R55:R67" si="56">+F55+J55+N55</f>
        <v>14</v>
      </c>
      <c r="S55" s="715" t="s">
        <v>374</v>
      </c>
      <c r="T55" s="645" t="s">
        <v>573</v>
      </c>
      <c r="U55" s="639">
        <v>3</v>
      </c>
      <c r="V55" s="639">
        <v>13</v>
      </c>
      <c r="W55" s="639">
        <v>16</v>
      </c>
      <c r="X55" s="639">
        <v>2</v>
      </c>
      <c r="Y55" s="639">
        <v>5</v>
      </c>
      <c r="Z55" s="639">
        <v>7</v>
      </c>
      <c r="AA55" s="639">
        <v>1</v>
      </c>
      <c r="AB55" s="639">
        <v>1</v>
      </c>
      <c r="AC55" s="639">
        <v>2</v>
      </c>
      <c r="AD55" s="639">
        <v>25</v>
      </c>
      <c r="AF55" s="645" t="s">
        <v>374</v>
      </c>
      <c r="AG55" s="645" t="s">
        <v>573</v>
      </c>
      <c r="AH55" s="639">
        <v>8</v>
      </c>
      <c r="AI55" s="639">
        <v>2</v>
      </c>
      <c r="AJ55" s="639"/>
      <c r="AK55" s="639"/>
    </row>
    <row r="56" spans="1:37" ht="10.5">
      <c r="A56" s="715" t="s">
        <v>374</v>
      </c>
      <c r="B56" s="645" t="s">
        <v>574</v>
      </c>
      <c r="C56" s="639">
        <v>42</v>
      </c>
      <c r="D56" s="639">
        <v>27</v>
      </c>
      <c r="E56" s="635">
        <f t="shared" si="50"/>
        <v>69</v>
      </c>
      <c r="F56" s="639">
        <v>0</v>
      </c>
      <c r="G56" s="639">
        <v>42</v>
      </c>
      <c r="H56" s="639">
        <v>19</v>
      </c>
      <c r="I56" s="635">
        <f t="shared" si="51"/>
        <v>61</v>
      </c>
      <c r="J56" s="639">
        <v>0</v>
      </c>
      <c r="K56" s="639">
        <v>38</v>
      </c>
      <c r="L56" s="639">
        <v>28</v>
      </c>
      <c r="M56" s="635">
        <f t="shared" si="52"/>
        <v>66</v>
      </c>
      <c r="N56" s="639">
        <v>13</v>
      </c>
      <c r="O56" s="639">
        <f t="shared" si="53"/>
        <v>122</v>
      </c>
      <c r="P56" s="639">
        <f t="shared" si="54"/>
        <v>74</v>
      </c>
      <c r="Q56" s="635">
        <f t="shared" si="55"/>
        <v>196</v>
      </c>
      <c r="R56" s="639">
        <f t="shared" si="56"/>
        <v>13</v>
      </c>
      <c r="S56" s="715" t="s">
        <v>374</v>
      </c>
      <c r="T56" s="645" t="s">
        <v>574</v>
      </c>
      <c r="U56" s="639">
        <v>19</v>
      </c>
      <c r="V56" s="639">
        <v>10</v>
      </c>
      <c r="W56" s="639">
        <v>29</v>
      </c>
      <c r="X56" s="639">
        <v>2</v>
      </c>
      <c r="Y56" s="639">
        <v>7</v>
      </c>
      <c r="Z56" s="639">
        <v>9</v>
      </c>
      <c r="AA56" s="639">
        <v>0</v>
      </c>
      <c r="AB56" s="639">
        <v>5</v>
      </c>
      <c r="AC56" s="639">
        <v>5</v>
      </c>
      <c r="AD56" s="639">
        <v>43</v>
      </c>
      <c r="AF56" s="645" t="s">
        <v>374</v>
      </c>
      <c r="AG56" s="645" t="s">
        <v>574</v>
      </c>
      <c r="AH56" s="639">
        <v>4</v>
      </c>
      <c r="AI56" s="639">
        <v>7</v>
      </c>
      <c r="AJ56" s="639">
        <v>2</v>
      </c>
      <c r="AK56" s="639">
        <v>1</v>
      </c>
    </row>
    <row r="57" spans="1:37" ht="10.5">
      <c r="A57" s="715" t="s">
        <v>374</v>
      </c>
      <c r="B57" s="645" t="s">
        <v>575</v>
      </c>
      <c r="C57" s="639">
        <v>38</v>
      </c>
      <c r="D57" s="639">
        <v>129</v>
      </c>
      <c r="E57" s="635">
        <f t="shared" si="50"/>
        <v>167</v>
      </c>
      <c r="F57" s="639">
        <v>1</v>
      </c>
      <c r="G57" s="639">
        <v>27</v>
      </c>
      <c r="H57" s="639">
        <v>65</v>
      </c>
      <c r="I57" s="635">
        <f t="shared" si="51"/>
        <v>92</v>
      </c>
      <c r="J57" s="639">
        <v>0</v>
      </c>
      <c r="K57" s="639">
        <v>13</v>
      </c>
      <c r="L57" s="639">
        <v>50</v>
      </c>
      <c r="M57" s="635">
        <f t="shared" si="52"/>
        <v>63</v>
      </c>
      <c r="N57" s="639">
        <v>0</v>
      </c>
      <c r="O57" s="639">
        <f t="shared" si="53"/>
        <v>78</v>
      </c>
      <c r="P57" s="639">
        <f t="shared" si="54"/>
        <v>244</v>
      </c>
      <c r="Q57" s="635">
        <f t="shared" si="55"/>
        <v>322</v>
      </c>
      <c r="R57" s="639">
        <f t="shared" si="56"/>
        <v>1</v>
      </c>
      <c r="S57" s="715" t="s">
        <v>374</v>
      </c>
      <c r="T57" s="645" t="s">
        <v>575</v>
      </c>
      <c r="U57" s="639">
        <v>11</v>
      </c>
      <c r="V57" s="639">
        <v>24</v>
      </c>
      <c r="W57" s="639">
        <v>35</v>
      </c>
      <c r="X57" s="639">
        <v>3</v>
      </c>
      <c r="Y57" s="639">
        <v>9</v>
      </c>
      <c r="Z57" s="639">
        <v>12</v>
      </c>
      <c r="AA57" s="639">
        <v>5</v>
      </c>
      <c r="AB57" s="639">
        <v>9</v>
      </c>
      <c r="AC57" s="639">
        <v>14</v>
      </c>
      <c r="AD57" s="639">
        <v>61</v>
      </c>
      <c r="AF57" s="645" t="s">
        <v>374</v>
      </c>
      <c r="AG57" s="645" t="s">
        <v>575</v>
      </c>
      <c r="AH57" s="639">
        <v>9</v>
      </c>
      <c r="AI57" s="639">
        <v>8</v>
      </c>
      <c r="AJ57" s="639"/>
      <c r="AK57" s="639"/>
    </row>
    <row r="58" spans="1:37" ht="10.5">
      <c r="A58" s="715" t="s">
        <v>374</v>
      </c>
      <c r="B58" s="645" t="s">
        <v>578</v>
      </c>
      <c r="C58" s="639">
        <v>37</v>
      </c>
      <c r="D58" s="639">
        <v>2</v>
      </c>
      <c r="E58" s="635">
        <f t="shared" si="50"/>
        <v>39</v>
      </c>
      <c r="F58" s="639">
        <v>9</v>
      </c>
      <c r="G58" s="639">
        <v>27</v>
      </c>
      <c r="H58" s="639">
        <v>0</v>
      </c>
      <c r="I58" s="635">
        <f t="shared" si="51"/>
        <v>27</v>
      </c>
      <c r="J58" s="639">
        <v>0</v>
      </c>
      <c r="K58" s="639">
        <v>21</v>
      </c>
      <c r="L58" s="639">
        <v>0</v>
      </c>
      <c r="M58" s="635">
        <f t="shared" si="52"/>
        <v>21</v>
      </c>
      <c r="N58" s="639">
        <v>0</v>
      </c>
      <c r="O58" s="639">
        <f t="shared" si="53"/>
        <v>85</v>
      </c>
      <c r="P58" s="639">
        <f t="shared" si="54"/>
        <v>2</v>
      </c>
      <c r="Q58" s="635">
        <f t="shared" si="55"/>
        <v>87</v>
      </c>
      <c r="R58" s="639">
        <f t="shared" si="56"/>
        <v>9</v>
      </c>
      <c r="S58" s="715" t="s">
        <v>374</v>
      </c>
      <c r="T58" s="645" t="s">
        <v>578</v>
      </c>
      <c r="U58" s="639">
        <v>7</v>
      </c>
      <c r="V58" s="639">
        <v>2</v>
      </c>
      <c r="W58" s="639">
        <v>9</v>
      </c>
      <c r="X58" s="639">
        <v>5</v>
      </c>
      <c r="Y58" s="639">
        <v>0</v>
      </c>
      <c r="Z58" s="639">
        <v>5</v>
      </c>
      <c r="AA58" s="639">
        <v>1</v>
      </c>
      <c r="AB58" s="639">
        <v>0</v>
      </c>
      <c r="AC58" s="639">
        <v>1</v>
      </c>
      <c r="AD58" s="639">
        <v>15</v>
      </c>
      <c r="AF58" s="645" t="s">
        <v>374</v>
      </c>
      <c r="AG58" s="645" t="s">
        <v>577</v>
      </c>
      <c r="AH58" s="639">
        <v>6</v>
      </c>
      <c r="AI58" s="639">
        <v>2</v>
      </c>
      <c r="AJ58" s="639"/>
      <c r="AK58" s="639"/>
    </row>
    <row r="59" spans="1:37" ht="10.5">
      <c r="A59" s="715" t="s">
        <v>374</v>
      </c>
      <c r="B59" s="645" t="s">
        <v>577</v>
      </c>
      <c r="C59" s="639">
        <v>31</v>
      </c>
      <c r="D59" s="639">
        <v>29</v>
      </c>
      <c r="E59" s="635">
        <f t="shared" si="50"/>
        <v>60</v>
      </c>
      <c r="F59" s="639">
        <v>5</v>
      </c>
      <c r="G59" s="639">
        <v>7</v>
      </c>
      <c r="H59" s="639">
        <v>12</v>
      </c>
      <c r="I59" s="635">
        <f t="shared" si="51"/>
        <v>19</v>
      </c>
      <c r="J59" s="639">
        <v>3</v>
      </c>
      <c r="K59" s="639">
        <v>4</v>
      </c>
      <c r="L59" s="639">
        <v>8</v>
      </c>
      <c r="M59" s="635">
        <f t="shared" si="52"/>
        <v>12</v>
      </c>
      <c r="N59" s="639">
        <v>4</v>
      </c>
      <c r="O59" s="639">
        <f t="shared" si="53"/>
        <v>42</v>
      </c>
      <c r="P59" s="639">
        <f t="shared" si="54"/>
        <v>49</v>
      </c>
      <c r="Q59" s="635">
        <f t="shared" si="55"/>
        <v>91</v>
      </c>
      <c r="R59" s="639">
        <f t="shared" si="56"/>
        <v>12</v>
      </c>
      <c r="S59" s="715" t="s">
        <v>374</v>
      </c>
      <c r="T59" s="645" t="s">
        <v>577</v>
      </c>
      <c r="U59" s="639">
        <v>2</v>
      </c>
      <c r="V59" s="639">
        <v>5</v>
      </c>
      <c r="W59" s="639">
        <v>7</v>
      </c>
      <c r="X59" s="639">
        <v>4</v>
      </c>
      <c r="Y59" s="639">
        <v>5</v>
      </c>
      <c r="Z59" s="639">
        <v>9</v>
      </c>
      <c r="AA59" s="639">
        <v>2</v>
      </c>
      <c r="AB59" s="639">
        <v>1</v>
      </c>
      <c r="AC59" s="639">
        <v>3</v>
      </c>
      <c r="AD59" s="639">
        <v>19</v>
      </c>
      <c r="AF59" s="645" t="s">
        <v>374</v>
      </c>
      <c r="AG59" s="645" t="s">
        <v>576</v>
      </c>
      <c r="AH59" s="639">
        <v>6</v>
      </c>
      <c r="AI59" s="639"/>
      <c r="AJ59" s="639"/>
      <c r="AK59" s="639"/>
    </row>
    <row r="60" spans="1:37" ht="10.5">
      <c r="A60" s="715" t="s">
        <v>374</v>
      </c>
      <c r="B60" s="645" t="s">
        <v>576</v>
      </c>
      <c r="C60" s="639">
        <v>54</v>
      </c>
      <c r="D60" s="639">
        <v>50</v>
      </c>
      <c r="E60" s="635">
        <f t="shared" si="50"/>
        <v>104</v>
      </c>
      <c r="F60" s="639">
        <v>0</v>
      </c>
      <c r="G60" s="639">
        <v>40</v>
      </c>
      <c r="H60" s="639">
        <v>45</v>
      </c>
      <c r="I60" s="635">
        <f t="shared" si="51"/>
        <v>85</v>
      </c>
      <c r="J60" s="639">
        <v>8</v>
      </c>
      <c r="K60" s="639">
        <v>19</v>
      </c>
      <c r="L60" s="639">
        <v>22</v>
      </c>
      <c r="M60" s="635">
        <f t="shared" si="52"/>
        <v>41</v>
      </c>
      <c r="N60" s="639">
        <v>8</v>
      </c>
      <c r="O60" s="639">
        <f t="shared" si="53"/>
        <v>113</v>
      </c>
      <c r="P60" s="639">
        <f t="shared" si="54"/>
        <v>117</v>
      </c>
      <c r="Q60" s="635">
        <f t="shared" si="55"/>
        <v>230</v>
      </c>
      <c r="R60" s="639">
        <f t="shared" si="56"/>
        <v>16</v>
      </c>
      <c r="S60" s="715" t="s">
        <v>374</v>
      </c>
      <c r="T60" s="645" t="s">
        <v>576</v>
      </c>
      <c r="U60" s="639">
        <v>9</v>
      </c>
      <c r="V60" s="639">
        <v>5</v>
      </c>
      <c r="W60" s="639">
        <v>14</v>
      </c>
      <c r="X60" s="639">
        <v>2</v>
      </c>
      <c r="Y60" s="639">
        <v>0</v>
      </c>
      <c r="Z60" s="639">
        <v>2</v>
      </c>
      <c r="AA60" s="639">
        <v>0</v>
      </c>
      <c r="AB60" s="639">
        <v>1</v>
      </c>
      <c r="AC60" s="639">
        <v>1</v>
      </c>
      <c r="AD60" s="639">
        <v>17</v>
      </c>
      <c r="AF60" s="645" t="s">
        <v>374</v>
      </c>
      <c r="AG60" s="645" t="s">
        <v>606</v>
      </c>
      <c r="AH60" s="639">
        <v>2</v>
      </c>
      <c r="AI60" s="639"/>
      <c r="AJ60" s="639"/>
      <c r="AK60" s="639"/>
    </row>
    <row r="61" spans="1:37" ht="10.5">
      <c r="A61" s="715" t="s">
        <v>374</v>
      </c>
      <c r="B61" s="645" t="s">
        <v>579</v>
      </c>
      <c r="C61" s="639">
        <v>65</v>
      </c>
      <c r="D61" s="639">
        <v>2</v>
      </c>
      <c r="E61" s="635">
        <f t="shared" si="50"/>
        <v>67</v>
      </c>
      <c r="F61" s="639">
        <v>0</v>
      </c>
      <c r="G61" s="639">
        <v>26</v>
      </c>
      <c r="H61" s="639">
        <v>19</v>
      </c>
      <c r="I61" s="635">
        <f t="shared" si="51"/>
        <v>45</v>
      </c>
      <c r="J61" s="639">
        <v>1</v>
      </c>
      <c r="K61" s="639">
        <v>28</v>
      </c>
      <c r="L61" s="639">
        <v>5</v>
      </c>
      <c r="M61" s="635">
        <f t="shared" si="52"/>
        <v>33</v>
      </c>
      <c r="N61" s="639">
        <v>0</v>
      </c>
      <c r="O61" s="639">
        <f t="shared" si="53"/>
        <v>119</v>
      </c>
      <c r="P61" s="639">
        <f t="shared" si="54"/>
        <v>26</v>
      </c>
      <c r="Q61" s="635">
        <f t="shared" si="55"/>
        <v>145</v>
      </c>
      <c r="R61" s="639">
        <f t="shared" si="56"/>
        <v>1</v>
      </c>
      <c r="S61" s="715" t="s">
        <v>374</v>
      </c>
      <c r="T61" s="645" t="s">
        <v>591</v>
      </c>
      <c r="U61" s="639">
        <v>12</v>
      </c>
      <c r="V61" s="639">
        <v>7</v>
      </c>
      <c r="W61" s="639">
        <v>19</v>
      </c>
      <c r="X61" s="639">
        <v>8</v>
      </c>
      <c r="Y61" s="639">
        <v>1</v>
      </c>
      <c r="Z61" s="639">
        <v>9</v>
      </c>
      <c r="AA61" s="639">
        <v>3</v>
      </c>
      <c r="AB61" s="639">
        <v>2</v>
      </c>
      <c r="AC61" s="639">
        <v>5</v>
      </c>
      <c r="AD61" s="639">
        <v>33</v>
      </c>
      <c r="AF61" s="645" t="s">
        <v>374</v>
      </c>
      <c r="AG61" s="645" t="s">
        <v>579</v>
      </c>
      <c r="AH61" s="639">
        <v>6</v>
      </c>
      <c r="AI61" s="639">
        <v>4</v>
      </c>
      <c r="AJ61" s="639"/>
      <c r="AK61" s="639"/>
    </row>
    <row r="62" spans="1:37" ht="10.5">
      <c r="A62" s="715" t="s">
        <v>374</v>
      </c>
      <c r="B62" s="645" t="s">
        <v>580</v>
      </c>
      <c r="C62" s="639">
        <v>37</v>
      </c>
      <c r="D62" s="639">
        <v>13</v>
      </c>
      <c r="E62" s="635">
        <f t="shared" si="50"/>
        <v>50</v>
      </c>
      <c r="F62" s="639">
        <v>0</v>
      </c>
      <c r="G62" s="639">
        <v>17</v>
      </c>
      <c r="H62" s="639">
        <v>16</v>
      </c>
      <c r="I62" s="635">
        <f t="shared" si="51"/>
        <v>33</v>
      </c>
      <c r="J62" s="639">
        <v>0</v>
      </c>
      <c r="K62" s="639">
        <v>13</v>
      </c>
      <c r="L62" s="639">
        <v>2</v>
      </c>
      <c r="M62" s="635">
        <f t="shared" si="52"/>
        <v>15</v>
      </c>
      <c r="N62" s="639">
        <v>0</v>
      </c>
      <c r="O62" s="639">
        <f t="shared" si="53"/>
        <v>67</v>
      </c>
      <c r="P62" s="639">
        <f t="shared" si="54"/>
        <v>31</v>
      </c>
      <c r="Q62" s="635">
        <f t="shared" si="55"/>
        <v>98</v>
      </c>
      <c r="R62" s="639">
        <f t="shared" si="56"/>
        <v>0</v>
      </c>
      <c r="S62" s="715" t="s">
        <v>374</v>
      </c>
      <c r="T62" s="645" t="s">
        <v>580</v>
      </c>
      <c r="U62" s="639">
        <v>3</v>
      </c>
      <c r="V62" s="639">
        <v>0</v>
      </c>
      <c r="W62" s="639">
        <v>3</v>
      </c>
      <c r="X62" s="639">
        <v>1</v>
      </c>
      <c r="Y62" s="639">
        <v>0</v>
      </c>
      <c r="Z62" s="639">
        <v>1</v>
      </c>
      <c r="AA62" s="639">
        <v>0</v>
      </c>
      <c r="AB62" s="639">
        <v>0</v>
      </c>
      <c r="AC62" s="639">
        <v>0</v>
      </c>
      <c r="AD62" s="639">
        <v>4</v>
      </c>
      <c r="AF62" s="645" t="s">
        <v>374</v>
      </c>
      <c r="AG62" s="645" t="s">
        <v>580</v>
      </c>
      <c r="AH62" s="639">
        <v>3</v>
      </c>
      <c r="AI62" s="639">
        <v>1</v>
      </c>
      <c r="AJ62" s="639"/>
      <c r="AK62" s="639"/>
    </row>
    <row r="63" spans="1:37" ht="10.5">
      <c r="A63" s="715" t="s">
        <v>374</v>
      </c>
      <c r="B63" s="645" t="s">
        <v>581</v>
      </c>
      <c r="C63" s="639">
        <v>80</v>
      </c>
      <c r="D63" s="639">
        <v>67</v>
      </c>
      <c r="E63" s="635">
        <f t="shared" si="50"/>
        <v>147</v>
      </c>
      <c r="F63" s="639">
        <v>3</v>
      </c>
      <c r="G63" s="639">
        <v>47</v>
      </c>
      <c r="H63" s="639">
        <v>38</v>
      </c>
      <c r="I63" s="635">
        <f t="shared" si="51"/>
        <v>85</v>
      </c>
      <c r="J63" s="639">
        <v>3</v>
      </c>
      <c r="K63" s="639">
        <v>24</v>
      </c>
      <c r="L63" s="639">
        <v>42</v>
      </c>
      <c r="M63" s="635">
        <f t="shared" si="52"/>
        <v>66</v>
      </c>
      <c r="N63" s="639">
        <v>14</v>
      </c>
      <c r="O63" s="639">
        <f t="shared" si="53"/>
        <v>151</v>
      </c>
      <c r="P63" s="639">
        <f t="shared" si="54"/>
        <v>147</v>
      </c>
      <c r="Q63" s="635">
        <f t="shared" si="55"/>
        <v>298</v>
      </c>
      <c r="R63" s="639">
        <f t="shared" si="56"/>
        <v>20</v>
      </c>
      <c r="S63" s="715" t="s">
        <v>374</v>
      </c>
      <c r="T63" s="645" t="s">
        <v>581</v>
      </c>
      <c r="U63" s="639">
        <v>15</v>
      </c>
      <c r="V63" s="639">
        <v>11</v>
      </c>
      <c r="W63" s="639">
        <v>26</v>
      </c>
      <c r="X63" s="639">
        <v>3</v>
      </c>
      <c r="Y63" s="639">
        <v>0</v>
      </c>
      <c r="Z63" s="639">
        <v>3</v>
      </c>
      <c r="AA63" s="639">
        <v>5</v>
      </c>
      <c r="AB63" s="639">
        <v>3</v>
      </c>
      <c r="AC63" s="639">
        <v>8</v>
      </c>
      <c r="AD63" s="639">
        <v>37</v>
      </c>
      <c r="AF63" s="645" t="s">
        <v>374</v>
      </c>
      <c r="AG63" s="645" t="s">
        <v>581</v>
      </c>
      <c r="AH63" s="639">
        <v>10</v>
      </c>
      <c r="AI63" s="639">
        <v>1</v>
      </c>
      <c r="AJ63" s="639">
        <v>1</v>
      </c>
      <c r="AK63" s="639">
        <v>1</v>
      </c>
    </row>
    <row r="64" spans="1:37" ht="10.5">
      <c r="A64" s="715" t="s">
        <v>305</v>
      </c>
      <c r="B64" s="645" t="s">
        <v>602</v>
      </c>
      <c r="C64" s="639">
        <v>35</v>
      </c>
      <c r="D64" s="639">
        <v>16</v>
      </c>
      <c r="E64" s="635">
        <f t="shared" si="50"/>
        <v>51</v>
      </c>
      <c r="F64" s="639">
        <v>0</v>
      </c>
      <c r="G64" s="639">
        <v>50</v>
      </c>
      <c r="H64" s="639">
        <v>26</v>
      </c>
      <c r="I64" s="635">
        <f t="shared" si="51"/>
        <v>76</v>
      </c>
      <c r="J64" s="639">
        <v>0</v>
      </c>
      <c r="K64" s="639">
        <v>17</v>
      </c>
      <c r="L64" s="639">
        <v>10</v>
      </c>
      <c r="M64" s="635">
        <f t="shared" si="52"/>
        <v>27</v>
      </c>
      <c r="N64" s="639">
        <v>0</v>
      </c>
      <c r="O64" s="639">
        <f t="shared" si="53"/>
        <v>102</v>
      </c>
      <c r="P64" s="639">
        <f t="shared" si="54"/>
        <v>52</v>
      </c>
      <c r="Q64" s="635">
        <f t="shared" si="55"/>
        <v>154</v>
      </c>
      <c r="R64" s="639">
        <f t="shared" si="56"/>
        <v>0</v>
      </c>
      <c r="S64" s="715" t="s">
        <v>305</v>
      </c>
      <c r="T64" s="645" t="s">
        <v>602</v>
      </c>
      <c r="U64" s="639">
        <v>13</v>
      </c>
      <c r="V64" s="639">
        <v>4</v>
      </c>
      <c r="W64" s="639">
        <v>17</v>
      </c>
      <c r="X64" s="639">
        <v>2</v>
      </c>
      <c r="Y64" s="639">
        <v>0</v>
      </c>
      <c r="Z64" s="639">
        <v>2</v>
      </c>
      <c r="AA64" s="639">
        <v>0</v>
      </c>
      <c r="AB64" s="639">
        <v>0</v>
      </c>
      <c r="AC64" s="639">
        <v>0</v>
      </c>
      <c r="AD64" s="639">
        <v>19</v>
      </c>
      <c r="AF64" s="645" t="s">
        <v>615</v>
      </c>
      <c r="AG64" s="677" t="s">
        <v>602</v>
      </c>
      <c r="AH64" s="639">
        <v>6</v>
      </c>
      <c r="AI64" s="639">
        <v>2</v>
      </c>
      <c r="AJ64" s="639"/>
      <c r="AK64" s="639"/>
    </row>
    <row r="65" spans="1:37" ht="10.5">
      <c r="A65" s="715" t="s">
        <v>305</v>
      </c>
      <c r="B65" s="645" t="s">
        <v>582</v>
      </c>
      <c r="C65" s="639">
        <v>26</v>
      </c>
      <c r="D65" s="639">
        <v>20</v>
      </c>
      <c r="E65" s="635">
        <f t="shared" si="50"/>
        <v>46</v>
      </c>
      <c r="F65" s="639">
        <v>11</v>
      </c>
      <c r="G65" s="639">
        <v>17</v>
      </c>
      <c r="H65" s="639">
        <v>12</v>
      </c>
      <c r="I65" s="635">
        <f t="shared" si="51"/>
        <v>29</v>
      </c>
      <c r="J65" s="639">
        <v>3</v>
      </c>
      <c r="K65" s="639">
        <v>7</v>
      </c>
      <c r="L65" s="639">
        <v>10</v>
      </c>
      <c r="M65" s="635">
        <f t="shared" si="52"/>
        <v>17</v>
      </c>
      <c r="N65" s="639">
        <v>3</v>
      </c>
      <c r="O65" s="639">
        <f t="shared" si="53"/>
        <v>50</v>
      </c>
      <c r="P65" s="639">
        <f t="shared" si="54"/>
        <v>42</v>
      </c>
      <c r="Q65" s="635">
        <f t="shared" si="55"/>
        <v>92</v>
      </c>
      <c r="R65" s="639">
        <f t="shared" si="56"/>
        <v>17</v>
      </c>
      <c r="S65" s="715" t="s">
        <v>305</v>
      </c>
      <c r="T65" s="645" t="s">
        <v>582</v>
      </c>
      <c r="U65" s="639">
        <v>4</v>
      </c>
      <c r="V65" s="639">
        <v>2</v>
      </c>
      <c r="W65" s="639">
        <v>6</v>
      </c>
      <c r="X65" s="639">
        <v>1</v>
      </c>
      <c r="Y65" s="639">
        <v>0</v>
      </c>
      <c r="Z65" s="639">
        <v>1</v>
      </c>
      <c r="AA65" s="639">
        <v>1</v>
      </c>
      <c r="AB65" s="639">
        <v>0</v>
      </c>
      <c r="AC65" s="639">
        <v>1</v>
      </c>
      <c r="AD65" s="639">
        <v>8</v>
      </c>
      <c r="AF65" s="645" t="s">
        <v>615</v>
      </c>
      <c r="AG65" s="677" t="s">
        <v>582</v>
      </c>
      <c r="AH65" s="639">
        <v>2</v>
      </c>
      <c r="AI65" s="639">
        <v>1</v>
      </c>
      <c r="AJ65" s="639"/>
      <c r="AK65" s="639"/>
    </row>
    <row r="66" spans="1:37" ht="10.5">
      <c r="A66" s="715" t="s">
        <v>305</v>
      </c>
      <c r="B66" s="645" t="s">
        <v>583</v>
      </c>
      <c r="C66" s="639">
        <v>3</v>
      </c>
      <c r="D66" s="639">
        <v>55</v>
      </c>
      <c r="E66" s="635">
        <f t="shared" si="50"/>
        <v>58</v>
      </c>
      <c r="F66" s="639">
        <v>3</v>
      </c>
      <c r="G66" s="639">
        <v>0</v>
      </c>
      <c r="H66" s="639">
        <v>28</v>
      </c>
      <c r="I66" s="635">
        <f t="shared" si="51"/>
        <v>28</v>
      </c>
      <c r="J66" s="639">
        <v>0</v>
      </c>
      <c r="K66" s="639">
        <v>3</v>
      </c>
      <c r="L66" s="639">
        <v>26</v>
      </c>
      <c r="M66" s="635">
        <f t="shared" si="52"/>
        <v>29</v>
      </c>
      <c r="N66" s="639">
        <v>0</v>
      </c>
      <c r="O66" s="639">
        <f t="shared" si="53"/>
        <v>6</v>
      </c>
      <c r="P66" s="639">
        <f t="shared" si="54"/>
        <v>109</v>
      </c>
      <c r="Q66" s="635">
        <f t="shared" si="55"/>
        <v>115</v>
      </c>
      <c r="R66" s="639">
        <f t="shared" si="56"/>
        <v>3</v>
      </c>
      <c r="S66" s="715" t="s">
        <v>305</v>
      </c>
      <c r="T66" s="645" t="s">
        <v>583</v>
      </c>
      <c r="U66" s="639">
        <v>3</v>
      </c>
      <c r="V66" s="639">
        <v>12</v>
      </c>
      <c r="W66" s="639">
        <v>15</v>
      </c>
      <c r="X66" s="639">
        <v>4</v>
      </c>
      <c r="Y66" s="639">
        <v>6</v>
      </c>
      <c r="Z66" s="639">
        <v>10</v>
      </c>
      <c r="AA66" s="639">
        <v>2</v>
      </c>
      <c r="AB66" s="639">
        <v>2</v>
      </c>
      <c r="AC66" s="639">
        <v>4</v>
      </c>
      <c r="AD66" s="639">
        <v>29</v>
      </c>
      <c r="AF66" s="645" t="s">
        <v>615</v>
      </c>
      <c r="AG66" s="645" t="s">
        <v>607</v>
      </c>
      <c r="AH66" s="639">
        <v>5</v>
      </c>
      <c r="AI66" s="639">
        <v>1</v>
      </c>
      <c r="AJ66" s="639"/>
      <c r="AK66" s="639"/>
    </row>
    <row r="67" spans="1:37" ht="10.5">
      <c r="A67" s="716" t="s">
        <v>305</v>
      </c>
      <c r="B67" s="642" t="s">
        <v>584</v>
      </c>
      <c r="C67" s="640">
        <v>8</v>
      </c>
      <c r="D67" s="640">
        <v>10</v>
      </c>
      <c r="E67" s="626">
        <f t="shared" si="50"/>
        <v>18</v>
      </c>
      <c r="F67" s="640">
        <v>0</v>
      </c>
      <c r="G67" s="640">
        <v>3</v>
      </c>
      <c r="H67" s="640">
        <v>3</v>
      </c>
      <c r="I67" s="626">
        <f t="shared" si="51"/>
        <v>6</v>
      </c>
      <c r="J67" s="640">
        <v>0</v>
      </c>
      <c r="K67" s="640">
        <v>11</v>
      </c>
      <c r="L67" s="640">
        <v>8</v>
      </c>
      <c r="M67" s="626">
        <f t="shared" si="52"/>
        <v>19</v>
      </c>
      <c r="N67" s="640">
        <v>0</v>
      </c>
      <c r="O67" s="640">
        <f t="shared" si="53"/>
        <v>22</v>
      </c>
      <c r="P67" s="640">
        <f t="shared" si="54"/>
        <v>21</v>
      </c>
      <c r="Q67" s="626">
        <f t="shared" si="55"/>
        <v>43</v>
      </c>
      <c r="R67" s="640">
        <f t="shared" si="56"/>
        <v>0</v>
      </c>
      <c r="S67" s="716" t="s">
        <v>305</v>
      </c>
      <c r="T67" s="642" t="s">
        <v>584</v>
      </c>
      <c r="U67" s="640">
        <v>3</v>
      </c>
      <c r="V67" s="640">
        <v>3</v>
      </c>
      <c r="W67" s="640">
        <v>6</v>
      </c>
      <c r="X67" s="640">
        <v>1</v>
      </c>
      <c r="Y67" s="640">
        <v>0</v>
      </c>
      <c r="Z67" s="640">
        <v>1</v>
      </c>
      <c r="AA67" s="640">
        <v>1</v>
      </c>
      <c r="AB67" s="640">
        <v>0</v>
      </c>
      <c r="AC67" s="640">
        <v>1</v>
      </c>
      <c r="AD67" s="640">
        <v>8</v>
      </c>
      <c r="AF67" s="642" t="s">
        <v>615</v>
      </c>
      <c r="AG67" s="642" t="s">
        <v>584</v>
      </c>
      <c r="AH67" s="640">
        <v>6</v>
      </c>
      <c r="AI67" s="640">
        <v>2</v>
      </c>
      <c r="AJ67" s="640"/>
      <c r="AK67" s="640"/>
    </row>
    <row r="68" spans="1:37" ht="9" customHeight="1">
      <c r="A68" s="658"/>
      <c r="B68" s="658"/>
      <c r="C68" s="624"/>
      <c r="D68" s="624"/>
      <c r="E68" s="624"/>
      <c r="F68" s="624"/>
      <c r="G68" s="624"/>
      <c r="H68" s="624"/>
      <c r="I68" s="624"/>
      <c r="J68" s="624"/>
      <c r="K68" s="624"/>
      <c r="L68" s="624"/>
      <c r="M68" s="624"/>
      <c r="N68" s="624"/>
      <c r="S68" s="658"/>
      <c r="AF68" s="676"/>
      <c r="AG68" s="675"/>
      <c r="AH68" s="675"/>
      <c r="AI68" s="676"/>
      <c r="AJ68" s="676"/>
      <c r="AK68" s="675"/>
    </row>
    <row r="69" spans="1:37" ht="11.25" customHeight="1">
      <c r="A69" s="657" t="s">
        <v>657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68" t="s">
        <v>658</v>
      </c>
      <c r="T69" s="668"/>
      <c r="U69" s="668"/>
      <c r="V69" s="668"/>
      <c r="W69" s="668"/>
      <c r="X69" s="668"/>
      <c r="Y69" s="668"/>
      <c r="Z69" s="654"/>
      <c r="AA69" s="668"/>
      <c r="AB69" s="668"/>
      <c r="AC69" s="668"/>
      <c r="AD69" s="668"/>
      <c r="AF69" s="592" t="s">
        <v>659</v>
      </c>
      <c r="AG69" s="657"/>
      <c r="AH69" s="657"/>
      <c r="AI69" s="657"/>
      <c r="AJ69" s="657"/>
      <c r="AK69" s="657"/>
    </row>
    <row r="70" spans="1:37" ht="9" customHeight="1">
      <c r="A70" s="657" t="s">
        <v>328</v>
      </c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68" t="s">
        <v>328</v>
      </c>
      <c r="T70" s="668"/>
      <c r="U70" s="668"/>
      <c r="V70" s="668"/>
      <c r="W70" s="668"/>
      <c r="X70" s="668"/>
      <c r="Y70" s="668"/>
      <c r="Z70" s="654"/>
      <c r="AA70" s="668"/>
      <c r="AB70" s="668"/>
      <c r="AC70" s="668"/>
      <c r="AD70" s="668"/>
      <c r="AF70" s="592" t="s">
        <v>619</v>
      </c>
      <c r="AG70" s="657"/>
      <c r="AH70" s="657"/>
      <c r="AI70" s="657"/>
      <c r="AJ70" s="657"/>
      <c r="AK70" s="657"/>
    </row>
    <row r="71" spans="1:37" ht="11.25" customHeight="1">
      <c r="A71" s="625" t="s">
        <v>61</v>
      </c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25" t="s">
        <v>61</v>
      </c>
      <c r="AF71" s="625" t="s">
        <v>61</v>
      </c>
      <c r="AG71" s="628"/>
      <c r="AH71" s="628"/>
      <c r="AI71" s="628"/>
      <c r="AJ71" s="628"/>
      <c r="AK71" s="628"/>
    </row>
    <row r="72" spans="1:37" ht="4.5" customHeight="1">
      <c r="A72" s="624"/>
      <c r="B72" s="656"/>
      <c r="C72" s="656"/>
      <c r="D72" s="656"/>
      <c r="E72" s="656"/>
      <c r="F72" s="656"/>
      <c r="G72" s="656"/>
      <c r="H72" s="656"/>
      <c r="I72" s="656"/>
      <c r="J72" s="656"/>
      <c r="K72" s="656"/>
      <c r="L72" s="656"/>
      <c r="M72" s="656"/>
      <c r="N72" s="656"/>
      <c r="O72" s="656"/>
      <c r="P72" s="656"/>
      <c r="Q72" s="656"/>
      <c r="R72" s="656"/>
      <c r="S72" s="658"/>
      <c r="AF72" s="624"/>
      <c r="AG72" s="624"/>
      <c r="AH72" s="624"/>
      <c r="AI72" s="624"/>
      <c r="AJ72" s="624"/>
      <c r="AK72" s="624"/>
    </row>
    <row r="73" spans="1:37" ht="11.25" customHeight="1">
      <c r="A73" s="965" t="s">
        <v>288</v>
      </c>
      <c r="B73" s="965" t="s">
        <v>72</v>
      </c>
      <c r="C73" s="979" t="s">
        <v>297</v>
      </c>
      <c r="D73" s="979"/>
      <c r="E73" s="979"/>
      <c r="F73" s="979"/>
      <c r="G73" s="979" t="s">
        <v>298</v>
      </c>
      <c r="H73" s="979"/>
      <c r="I73" s="979"/>
      <c r="J73" s="979"/>
      <c r="K73" s="979" t="s">
        <v>299</v>
      </c>
      <c r="L73" s="979"/>
      <c r="M73" s="980"/>
      <c r="N73" s="980"/>
      <c r="O73" s="979" t="s">
        <v>110</v>
      </c>
      <c r="P73" s="979"/>
      <c r="Q73" s="979"/>
      <c r="R73" s="979"/>
      <c r="S73" s="965" t="s">
        <v>288</v>
      </c>
      <c r="T73" s="965" t="s">
        <v>72</v>
      </c>
      <c r="U73" s="967" t="s">
        <v>588</v>
      </c>
      <c r="V73" s="968"/>
      <c r="W73" s="969"/>
      <c r="X73" s="967" t="s">
        <v>589</v>
      </c>
      <c r="Y73" s="968"/>
      <c r="Z73" s="969"/>
      <c r="AA73" s="970" t="s">
        <v>590</v>
      </c>
      <c r="AB73" s="971"/>
      <c r="AC73" s="972"/>
      <c r="AD73" s="973" t="s">
        <v>343</v>
      </c>
      <c r="AF73" s="954" t="s">
        <v>288</v>
      </c>
      <c r="AG73" s="956" t="s">
        <v>614</v>
      </c>
      <c r="AH73" s="956" t="s">
        <v>617</v>
      </c>
      <c r="AI73" s="954" t="s">
        <v>604</v>
      </c>
      <c r="AJ73" s="954" t="s">
        <v>605</v>
      </c>
      <c r="AK73" s="956" t="s">
        <v>618</v>
      </c>
    </row>
    <row r="74" spans="1:37" ht="23.25" customHeight="1">
      <c r="A74" s="966"/>
      <c r="B74" s="966"/>
      <c r="C74" s="661" t="s">
        <v>364</v>
      </c>
      <c r="D74" s="661" t="s">
        <v>269</v>
      </c>
      <c r="E74" s="662" t="s">
        <v>568</v>
      </c>
      <c r="F74" s="661" t="s">
        <v>302</v>
      </c>
      <c r="G74" s="661" t="s">
        <v>364</v>
      </c>
      <c r="H74" s="661" t="s">
        <v>269</v>
      </c>
      <c r="I74" s="662" t="s">
        <v>568</v>
      </c>
      <c r="J74" s="661" t="s">
        <v>302</v>
      </c>
      <c r="K74" s="661" t="s">
        <v>364</v>
      </c>
      <c r="L74" s="661" t="s">
        <v>269</v>
      </c>
      <c r="M74" s="662" t="s">
        <v>568</v>
      </c>
      <c r="N74" s="661" t="s">
        <v>302</v>
      </c>
      <c r="O74" s="661" t="s">
        <v>364</v>
      </c>
      <c r="P74" s="661" t="s">
        <v>269</v>
      </c>
      <c r="Q74" s="662" t="s">
        <v>568</v>
      </c>
      <c r="R74" s="661" t="s">
        <v>302</v>
      </c>
      <c r="S74" s="966"/>
      <c r="T74" s="966"/>
      <c r="U74" s="494" t="s">
        <v>338</v>
      </c>
      <c r="V74" s="494" t="s">
        <v>339</v>
      </c>
      <c r="W74" s="494" t="s">
        <v>110</v>
      </c>
      <c r="X74" s="495" t="s">
        <v>338</v>
      </c>
      <c r="Y74" s="495" t="s">
        <v>339</v>
      </c>
      <c r="Z74" s="495" t="s">
        <v>110</v>
      </c>
      <c r="AA74" s="495" t="s">
        <v>338</v>
      </c>
      <c r="AB74" s="495" t="s">
        <v>339</v>
      </c>
      <c r="AC74" s="495" t="s">
        <v>110</v>
      </c>
      <c r="AD74" s="974"/>
      <c r="AF74" s="955"/>
      <c r="AG74" s="957"/>
      <c r="AH74" s="957"/>
      <c r="AI74" s="955"/>
      <c r="AJ74" s="955"/>
      <c r="AK74" s="957"/>
    </row>
    <row r="75" spans="1:37" ht="6.75" customHeight="1">
      <c r="A75" s="649"/>
      <c r="B75" s="649"/>
      <c r="C75" s="664"/>
      <c r="D75" s="664"/>
      <c r="E75" s="664"/>
      <c r="F75" s="664"/>
      <c r="G75" s="664"/>
      <c r="H75" s="664"/>
      <c r="I75" s="664"/>
      <c r="J75" s="664"/>
      <c r="K75" s="664"/>
      <c r="L75" s="664"/>
      <c r="M75" s="664"/>
      <c r="N75" s="664"/>
      <c r="O75" s="664"/>
      <c r="P75" s="664"/>
      <c r="Q75" s="664"/>
      <c r="R75" s="664"/>
      <c r="S75" s="664"/>
      <c r="T75" s="663"/>
      <c r="U75" s="663"/>
      <c r="V75" s="663"/>
      <c r="W75" s="663"/>
      <c r="X75" s="663"/>
      <c r="Y75" s="663"/>
      <c r="Z75" s="663"/>
      <c r="AA75" s="663"/>
      <c r="AB75" s="663"/>
      <c r="AC75" s="663"/>
      <c r="AD75" s="663"/>
      <c r="AF75" s="663"/>
      <c r="AG75" s="663"/>
      <c r="AH75" s="663"/>
      <c r="AI75" s="663"/>
      <c r="AJ75" s="663"/>
      <c r="AK75" s="663"/>
    </row>
    <row r="76" spans="1:37" s="636" customFormat="1" ht="10.5">
      <c r="A76" s="666"/>
      <c r="B76" s="633" t="s">
        <v>58</v>
      </c>
      <c r="C76" s="635">
        <f>SUM(C78:C82)</f>
        <v>354</v>
      </c>
      <c r="D76" s="635">
        <f t="shared" ref="D76:R76" si="57">SUM(D78:D82)</f>
        <v>45</v>
      </c>
      <c r="E76" s="635">
        <f t="shared" si="57"/>
        <v>399</v>
      </c>
      <c r="F76" s="635">
        <f t="shared" si="57"/>
        <v>5</v>
      </c>
      <c r="G76" s="635">
        <f t="shared" si="57"/>
        <v>249</v>
      </c>
      <c r="H76" s="635">
        <f t="shared" si="57"/>
        <v>29</v>
      </c>
      <c r="I76" s="635">
        <f t="shared" si="57"/>
        <v>278</v>
      </c>
      <c r="J76" s="635">
        <f t="shared" si="57"/>
        <v>14</v>
      </c>
      <c r="K76" s="635">
        <f t="shared" si="57"/>
        <v>50</v>
      </c>
      <c r="L76" s="635">
        <f t="shared" si="57"/>
        <v>51</v>
      </c>
      <c r="M76" s="635">
        <f t="shared" si="57"/>
        <v>101</v>
      </c>
      <c r="N76" s="635">
        <f t="shared" si="57"/>
        <v>4</v>
      </c>
      <c r="O76" s="635">
        <f t="shared" si="57"/>
        <v>653</v>
      </c>
      <c r="P76" s="635">
        <f t="shared" si="57"/>
        <v>125</v>
      </c>
      <c r="Q76" s="635">
        <f t="shared" si="57"/>
        <v>778</v>
      </c>
      <c r="R76" s="635">
        <f t="shared" si="57"/>
        <v>23</v>
      </c>
      <c r="S76" s="639"/>
      <c r="T76" s="633" t="s">
        <v>58</v>
      </c>
      <c r="U76" s="635">
        <f t="shared" ref="U76:AD76" si="58">SUM(U78:U82)</f>
        <v>31</v>
      </c>
      <c r="V76" s="635">
        <f t="shared" si="58"/>
        <v>12</v>
      </c>
      <c r="W76" s="635">
        <f t="shared" si="58"/>
        <v>43</v>
      </c>
      <c r="X76" s="635">
        <f t="shared" si="58"/>
        <v>9</v>
      </c>
      <c r="Y76" s="635">
        <f t="shared" si="58"/>
        <v>5</v>
      </c>
      <c r="Z76" s="635">
        <f t="shared" si="58"/>
        <v>14</v>
      </c>
      <c r="AA76" s="635">
        <f t="shared" si="58"/>
        <v>4</v>
      </c>
      <c r="AB76" s="635">
        <f t="shared" si="58"/>
        <v>8</v>
      </c>
      <c r="AC76" s="635">
        <f t="shared" si="58"/>
        <v>12</v>
      </c>
      <c r="AD76" s="635">
        <f t="shared" si="58"/>
        <v>69</v>
      </c>
      <c r="AF76" s="645"/>
      <c r="AG76" s="633" t="s">
        <v>58</v>
      </c>
      <c r="AH76" s="635">
        <f>SUM(AH78:AH82)</f>
        <v>21</v>
      </c>
      <c r="AI76" s="635">
        <f>SUM(AI78:AI82)</f>
        <v>8</v>
      </c>
      <c r="AJ76" s="635">
        <f>SUM(AJ78:AJ82)</f>
        <v>0</v>
      </c>
      <c r="AK76" s="635">
        <f>SUM(AK78:AK82)</f>
        <v>0</v>
      </c>
    </row>
    <row r="77" spans="1:37" s="636" customFormat="1" ht="5.25" customHeight="1">
      <c r="A77" s="633"/>
      <c r="B77" s="633"/>
      <c r="C77" s="635"/>
      <c r="D77" s="635"/>
      <c r="E77" s="635"/>
      <c r="F77" s="635"/>
      <c r="G77" s="635"/>
      <c r="H77" s="635"/>
      <c r="I77" s="635"/>
      <c r="J77" s="635"/>
      <c r="K77" s="635"/>
      <c r="L77" s="635"/>
      <c r="M77" s="635"/>
      <c r="N77" s="635"/>
      <c r="O77" s="635"/>
      <c r="P77" s="635"/>
      <c r="Q77" s="635"/>
      <c r="R77" s="635"/>
      <c r="S77" s="715"/>
      <c r="T77" s="633"/>
      <c r="U77" s="635"/>
      <c r="V77" s="635"/>
      <c r="W77" s="635"/>
      <c r="X77" s="635"/>
      <c r="Y77" s="635"/>
      <c r="Z77" s="635"/>
      <c r="AA77" s="635"/>
      <c r="AB77" s="635"/>
      <c r="AC77" s="635"/>
      <c r="AD77" s="635"/>
      <c r="AF77" s="645"/>
      <c r="AG77" s="677"/>
      <c r="AH77" s="639"/>
      <c r="AI77" s="639"/>
      <c r="AJ77" s="645"/>
      <c r="AK77" s="645"/>
    </row>
    <row r="78" spans="1:37" ht="10.5">
      <c r="A78" s="715" t="s">
        <v>308</v>
      </c>
      <c r="B78" s="645" t="s">
        <v>389</v>
      </c>
      <c r="C78" s="639">
        <v>254</v>
      </c>
      <c r="D78" s="639">
        <v>6</v>
      </c>
      <c r="E78" s="635">
        <f>+C78+D78</f>
        <v>260</v>
      </c>
      <c r="F78" s="639">
        <v>0</v>
      </c>
      <c r="G78" s="639">
        <v>179</v>
      </c>
      <c r="H78" s="639">
        <v>6</v>
      </c>
      <c r="I78" s="635">
        <f>+G78+H78</f>
        <v>185</v>
      </c>
      <c r="J78" s="639">
        <v>14</v>
      </c>
      <c r="K78" s="639">
        <v>30</v>
      </c>
      <c r="L78" s="639">
        <v>29</v>
      </c>
      <c r="M78" s="635">
        <f>+K78+L78</f>
        <v>59</v>
      </c>
      <c r="N78" s="639">
        <v>0</v>
      </c>
      <c r="O78" s="639">
        <f t="shared" ref="O78:R82" si="59">+C78+G78+K78</f>
        <v>463</v>
      </c>
      <c r="P78" s="639">
        <f t="shared" si="59"/>
        <v>41</v>
      </c>
      <c r="Q78" s="635">
        <f t="shared" si="59"/>
        <v>504</v>
      </c>
      <c r="R78" s="639">
        <f t="shared" si="59"/>
        <v>14</v>
      </c>
      <c r="S78" s="715" t="s">
        <v>308</v>
      </c>
      <c r="T78" s="645" t="s">
        <v>389</v>
      </c>
      <c r="U78" s="639">
        <v>3</v>
      </c>
      <c r="V78" s="639">
        <v>3</v>
      </c>
      <c r="W78" s="639">
        <v>6</v>
      </c>
      <c r="X78" s="639">
        <v>3</v>
      </c>
      <c r="Y78" s="639">
        <v>2</v>
      </c>
      <c r="Z78" s="639">
        <v>5</v>
      </c>
      <c r="AA78" s="639">
        <v>0</v>
      </c>
      <c r="AB78" s="639">
        <v>1</v>
      </c>
      <c r="AC78" s="639">
        <v>1</v>
      </c>
      <c r="AD78" s="639">
        <v>12</v>
      </c>
      <c r="AF78" s="645" t="s">
        <v>308</v>
      </c>
      <c r="AG78" s="645" t="s">
        <v>609</v>
      </c>
      <c r="AH78" s="639">
        <v>3</v>
      </c>
      <c r="AI78" s="639"/>
      <c r="AJ78" s="645"/>
      <c r="AK78" s="645"/>
    </row>
    <row r="79" spans="1:37" ht="10.5">
      <c r="A79" s="715" t="s">
        <v>308</v>
      </c>
      <c r="B79" s="645" t="s">
        <v>390</v>
      </c>
      <c r="C79" s="639">
        <v>3</v>
      </c>
      <c r="D79" s="639">
        <v>21</v>
      </c>
      <c r="E79" s="635">
        <f>+C79+D79</f>
        <v>24</v>
      </c>
      <c r="F79" s="639">
        <v>0</v>
      </c>
      <c r="G79" s="639">
        <v>0</v>
      </c>
      <c r="H79" s="639">
        <v>10</v>
      </c>
      <c r="I79" s="635">
        <f>+G79+H79</f>
        <v>10</v>
      </c>
      <c r="J79" s="639">
        <v>0</v>
      </c>
      <c r="K79" s="639">
        <v>1</v>
      </c>
      <c r="L79" s="639">
        <v>11</v>
      </c>
      <c r="M79" s="635">
        <f>+K79+L79</f>
        <v>12</v>
      </c>
      <c r="N79" s="639">
        <v>0</v>
      </c>
      <c r="O79" s="639">
        <f t="shared" si="59"/>
        <v>4</v>
      </c>
      <c r="P79" s="639">
        <f t="shared" si="59"/>
        <v>42</v>
      </c>
      <c r="Q79" s="635">
        <f t="shared" si="59"/>
        <v>46</v>
      </c>
      <c r="R79" s="639">
        <f t="shared" si="59"/>
        <v>0</v>
      </c>
      <c r="S79" s="715" t="s">
        <v>308</v>
      </c>
      <c r="T79" s="645" t="s">
        <v>390</v>
      </c>
      <c r="U79" s="639">
        <v>1</v>
      </c>
      <c r="V79" s="639">
        <v>4</v>
      </c>
      <c r="W79" s="639">
        <v>5</v>
      </c>
      <c r="X79" s="639">
        <v>1</v>
      </c>
      <c r="Y79" s="639">
        <v>2</v>
      </c>
      <c r="Z79" s="639">
        <v>3</v>
      </c>
      <c r="AA79" s="639">
        <v>1</v>
      </c>
      <c r="AB79" s="639">
        <v>3</v>
      </c>
      <c r="AC79" s="639">
        <v>4</v>
      </c>
      <c r="AD79" s="639">
        <v>12</v>
      </c>
      <c r="AF79" s="645" t="s">
        <v>308</v>
      </c>
      <c r="AG79" s="645" t="s">
        <v>389</v>
      </c>
      <c r="AH79" s="639">
        <v>8</v>
      </c>
      <c r="AI79" s="639">
        <v>3</v>
      </c>
      <c r="AJ79" s="645"/>
      <c r="AK79" s="645"/>
    </row>
    <row r="80" spans="1:37" ht="11.25" customHeight="1">
      <c r="A80" s="715" t="s">
        <v>309</v>
      </c>
      <c r="B80" s="645" t="s">
        <v>603</v>
      </c>
      <c r="C80" s="639">
        <v>34</v>
      </c>
      <c r="D80" s="639">
        <v>1</v>
      </c>
      <c r="E80" s="635">
        <f>+C80+D80</f>
        <v>35</v>
      </c>
      <c r="F80" s="639">
        <v>5</v>
      </c>
      <c r="G80" s="639">
        <v>0</v>
      </c>
      <c r="H80" s="639">
        <v>0</v>
      </c>
      <c r="I80" s="635">
        <f>+G80+H80</f>
        <v>0</v>
      </c>
      <c r="J80" s="639">
        <v>0</v>
      </c>
      <c r="K80" s="639">
        <v>0</v>
      </c>
      <c r="L80" s="639">
        <v>0</v>
      </c>
      <c r="M80" s="635">
        <f>+K80+L80</f>
        <v>0</v>
      </c>
      <c r="N80" s="639">
        <v>0</v>
      </c>
      <c r="O80" s="639">
        <f t="shared" si="59"/>
        <v>34</v>
      </c>
      <c r="P80" s="639">
        <f t="shared" si="59"/>
        <v>1</v>
      </c>
      <c r="Q80" s="635">
        <f t="shared" si="59"/>
        <v>35</v>
      </c>
      <c r="R80" s="639">
        <f t="shared" si="59"/>
        <v>5</v>
      </c>
      <c r="S80" s="715" t="s">
        <v>309</v>
      </c>
      <c r="T80" s="645" t="s">
        <v>603</v>
      </c>
      <c r="U80" s="639">
        <v>2</v>
      </c>
      <c r="V80" s="639">
        <v>0</v>
      </c>
      <c r="W80" s="639">
        <v>2</v>
      </c>
      <c r="X80" s="639">
        <v>1</v>
      </c>
      <c r="Y80" s="639">
        <v>0</v>
      </c>
      <c r="Z80" s="639">
        <v>1</v>
      </c>
      <c r="AA80" s="639">
        <v>1</v>
      </c>
      <c r="AB80" s="639">
        <v>0</v>
      </c>
      <c r="AC80" s="639">
        <v>1</v>
      </c>
      <c r="AD80" s="639">
        <v>4</v>
      </c>
      <c r="AF80" s="679" t="s">
        <v>309</v>
      </c>
      <c r="AG80" s="678" t="s">
        <v>608</v>
      </c>
      <c r="AH80" s="437">
        <v>2</v>
      </c>
      <c r="AI80" s="437">
        <v>2</v>
      </c>
      <c r="AJ80" s="679"/>
      <c r="AK80" s="678"/>
    </row>
    <row r="81" spans="1:37" ht="11.25" customHeight="1">
      <c r="A81" s="715" t="s">
        <v>309</v>
      </c>
      <c r="B81" s="645" t="s">
        <v>392</v>
      </c>
      <c r="C81" s="639">
        <v>29</v>
      </c>
      <c r="D81" s="639">
        <v>10</v>
      </c>
      <c r="E81" s="635">
        <f>+C81+D81</f>
        <v>39</v>
      </c>
      <c r="F81" s="639">
        <v>0</v>
      </c>
      <c r="G81" s="639">
        <v>23</v>
      </c>
      <c r="H81" s="639">
        <v>12</v>
      </c>
      <c r="I81" s="635">
        <f>+G81+H81</f>
        <v>35</v>
      </c>
      <c r="J81" s="639">
        <v>0</v>
      </c>
      <c r="K81" s="639">
        <v>11</v>
      </c>
      <c r="L81" s="639">
        <v>10</v>
      </c>
      <c r="M81" s="635">
        <f>+K81+L81</f>
        <v>21</v>
      </c>
      <c r="N81" s="639">
        <v>4</v>
      </c>
      <c r="O81" s="639">
        <f t="shared" si="59"/>
        <v>63</v>
      </c>
      <c r="P81" s="639">
        <f t="shared" si="59"/>
        <v>32</v>
      </c>
      <c r="Q81" s="635">
        <f t="shared" si="59"/>
        <v>95</v>
      </c>
      <c r="R81" s="639">
        <f t="shared" si="59"/>
        <v>4</v>
      </c>
      <c r="S81" s="715" t="s">
        <v>309</v>
      </c>
      <c r="T81" s="645" t="s">
        <v>392</v>
      </c>
      <c r="U81" s="639">
        <v>8</v>
      </c>
      <c r="V81" s="639">
        <v>3</v>
      </c>
      <c r="W81" s="639">
        <v>11</v>
      </c>
      <c r="X81" s="639">
        <v>2</v>
      </c>
      <c r="Y81" s="639">
        <v>0</v>
      </c>
      <c r="Z81" s="639">
        <v>2</v>
      </c>
      <c r="AA81" s="639">
        <v>0</v>
      </c>
      <c r="AB81" s="639">
        <v>2</v>
      </c>
      <c r="AC81" s="639">
        <v>2</v>
      </c>
      <c r="AD81" s="639">
        <v>15</v>
      </c>
      <c r="AF81" s="679" t="s">
        <v>309</v>
      </c>
      <c r="AG81" s="678" t="s">
        <v>392</v>
      </c>
      <c r="AH81" s="437">
        <v>5</v>
      </c>
      <c r="AI81" s="437"/>
      <c r="AJ81" s="679"/>
      <c r="AK81" s="678"/>
    </row>
    <row r="82" spans="1:37" ht="10.5">
      <c r="A82" s="716" t="s">
        <v>309</v>
      </c>
      <c r="B82" s="642" t="s">
        <v>391</v>
      </c>
      <c r="C82" s="640">
        <v>34</v>
      </c>
      <c r="D82" s="640">
        <v>7</v>
      </c>
      <c r="E82" s="626">
        <f>+C82+D82</f>
        <v>41</v>
      </c>
      <c r="F82" s="640">
        <v>0</v>
      </c>
      <c r="G82" s="640">
        <v>47</v>
      </c>
      <c r="H82" s="640">
        <v>1</v>
      </c>
      <c r="I82" s="626">
        <f>+G82+H82</f>
        <v>48</v>
      </c>
      <c r="J82" s="640">
        <v>0</v>
      </c>
      <c r="K82" s="640">
        <v>8</v>
      </c>
      <c r="L82" s="640">
        <v>1</v>
      </c>
      <c r="M82" s="626">
        <f>+K82+L82</f>
        <v>9</v>
      </c>
      <c r="N82" s="640">
        <v>0</v>
      </c>
      <c r="O82" s="640">
        <f t="shared" si="59"/>
        <v>89</v>
      </c>
      <c r="P82" s="640">
        <f t="shared" si="59"/>
        <v>9</v>
      </c>
      <c r="Q82" s="626">
        <f t="shared" si="59"/>
        <v>98</v>
      </c>
      <c r="R82" s="640">
        <f t="shared" si="59"/>
        <v>0</v>
      </c>
      <c r="S82" s="716" t="s">
        <v>309</v>
      </c>
      <c r="T82" s="642" t="s">
        <v>593</v>
      </c>
      <c r="U82" s="640">
        <v>17</v>
      </c>
      <c r="V82" s="640">
        <v>2</v>
      </c>
      <c r="W82" s="640">
        <v>19</v>
      </c>
      <c r="X82" s="640">
        <v>2</v>
      </c>
      <c r="Y82" s="640">
        <v>1</v>
      </c>
      <c r="Z82" s="640">
        <v>3</v>
      </c>
      <c r="AA82" s="640">
        <v>2</v>
      </c>
      <c r="AB82" s="640">
        <v>2</v>
      </c>
      <c r="AC82" s="640">
        <v>4</v>
      </c>
      <c r="AD82" s="640">
        <v>26</v>
      </c>
      <c r="AF82" s="642" t="s">
        <v>309</v>
      </c>
      <c r="AG82" s="642" t="s">
        <v>391</v>
      </c>
      <c r="AH82" s="640">
        <v>3</v>
      </c>
      <c r="AI82" s="640">
        <v>3</v>
      </c>
      <c r="AJ82" s="642"/>
      <c r="AK82" s="642"/>
    </row>
    <row r="83" spans="1:37" ht="7.5" customHeight="1">
      <c r="A83" s="658"/>
      <c r="B83" s="658"/>
      <c r="C83" s="624"/>
      <c r="D83" s="624"/>
      <c r="E83" s="624"/>
      <c r="F83" s="624"/>
      <c r="G83" s="624"/>
      <c r="H83" s="624"/>
      <c r="I83" s="624"/>
      <c r="J83" s="624"/>
      <c r="K83" s="624"/>
      <c r="L83" s="624"/>
      <c r="M83" s="624"/>
      <c r="N83" s="624"/>
      <c r="S83" s="658"/>
      <c r="AF83" s="624"/>
      <c r="AG83" s="628"/>
      <c r="AH83" s="628"/>
      <c r="AI83" s="628"/>
      <c r="AJ83" s="628"/>
      <c r="AK83" s="628"/>
    </row>
    <row r="84" spans="1:37">
      <c r="A84" s="657" t="s">
        <v>660</v>
      </c>
      <c r="B84" s="657"/>
      <c r="C84" s="657"/>
      <c r="D84" s="657"/>
      <c r="E84" s="657"/>
      <c r="F84" s="657"/>
      <c r="G84" s="657"/>
      <c r="H84" s="657"/>
      <c r="I84" s="657"/>
      <c r="J84" s="657"/>
      <c r="K84" s="657"/>
      <c r="L84" s="657"/>
      <c r="M84" s="657"/>
      <c r="N84" s="657"/>
      <c r="O84" s="657"/>
      <c r="P84" s="657"/>
      <c r="Q84" s="657"/>
      <c r="R84" s="657"/>
      <c r="S84" s="668" t="s">
        <v>661</v>
      </c>
      <c r="T84" s="668"/>
      <c r="U84" s="668"/>
      <c r="V84" s="668"/>
      <c r="W84" s="668"/>
      <c r="X84" s="668"/>
      <c r="Y84" s="668"/>
      <c r="Z84" s="654"/>
      <c r="AA84" s="668"/>
      <c r="AB84" s="668"/>
      <c r="AC84" s="668"/>
      <c r="AD84" s="668"/>
      <c r="AF84" s="592" t="s">
        <v>662</v>
      </c>
      <c r="AG84" s="657"/>
      <c r="AH84" s="657"/>
      <c r="AI84" s="657"/>
      <c r="AJ84" s="657"/>
      <c r="AK84" s="657"/>
    </row>
    <row r="85" spans="1:37" ht="9.75" customHeight="1">
      <c r="A85" s="657" t="s">
        <v>328</v>
      </c>
      <c r="B85" s="657"/>
      <c r="C85" s="657"/>
      <c r="D85" s="657"/>
      <c r="E85" s="657"/>
      <c r="F85" s="657"/>
      <c r="G85" s="657"/>
      <c r="H85" s="657"/>
      <c r="I85" s="657"/>
      <c r="J85" s="657"/>
      <c r="K85" s="657"/>
      <c r="L85" s="657"/>
      <c r="M85" s="657"/>
      <c r="N85" s="657"/>
      <c r="O85" s="657"/>
      <c r="P85" s="657"/>
      <c r="Q85" s="657"/>
      <c r="R85" s="657"/>
      <c r="S85" s="668" t="s">
        <v>328</v>
      </c>
      <c r="T85" s="668"/>
      <c r="U85" s="668"/>
      <c r="V85" s="668"/>
      <c r="W85" s="668"/>
      <c r="X85" s="668"/>
      <c r="Y85" s="668"/>
      <c r="Z85" s="654"/>
      <c r="AA85" s="668"/>
      <c r="AB85" s="668"/>
      <c r="AC85" s="668"/>
      <c r="AD85" s="668"/>
      <c r="AF85" s="592" t="s">
        <v>619</v>
      </c>
      <c r="AG85" s="657"/>
      <c r="AH85" s="657"/>
      <c r="AI85" s="657"/>
      <c r="AJ85" s="657"/>
      <c r="AK85" s="657"/>
    </row>
    <row r="86" spans="1:37" ht="9.75" customHeight="1">
      <c r="A86" s="625" t="s">
        <v>569</v>
      </c>
      <c r="B86" s="656"/>
      <c r="C86" s="656"/>
      <c r="D86" s="656"/>
      <c r="E86" s="656"/>
      <c r="F86" s="656"/>
      <c r="G86" s="656"/>
      <c r="H86" s="656"/>
      <c r="I86" s="656"/>
      <c r="J86" s="656"/>
      <c r="K86" s="656"/>
      <c r="L86" s="656"/>
      <c r="M86" s="656"/>
      <c r="N86" s="656"/>
      <c r="O86" s="656"/>
      <c r="P86" s="656"/>
      <c r="Q86" s="656"/>
      <c r="R86" s="656"/>
      <c r="S86" s="625" t="s">
        <v>569</v>
      </c>
      <c r="AF86" s="625" t="s">
        <v>569</v>
      </c>
      <c r="AG86" s="624"/>
      <c r="AH86" s="624"/>
      <c r="AI86" s="624"/>
      <c r="AJ86" s="624"/>
      <c r="AK86" s="624"/>
    </row>
    <row r="87" spans="1:37" ht="4.5" customHeight="1">
      <c r="B87" s="656"/>
      <c r="C87" s="656"/>
      <c r="D87" s="656"/>
      <c r="E87" s="656"/>
      <c r="F87" s="656"/>
      <c r="G87" s="656"/>
      <c r="H87" s="656"/>
      <c r="I87" s="656"/>
      <c r="J87" s="656"/>
      <c r="K87" s="656"/>
      <c r="L87" s="656"/>
      <c r="M87" s="656"/>
      <c r="N87" s="656"/>
      <c r="O87" s="656"/>
      <c r="P87" s="656"/>
      <c r="Q87" s="656"/>
      <c r="R87" s="656"/>
      <c r="S87" s="658"/>
      <c r="AF87" s="624"/>
      <c r="AG87" s="624"/>
      <c r="AH87" s="624"/>
      <c r="AI87" s="624"/>
      <c r="AJ87" s="624"/>
      <c r="AK87" s="624"/>
    </row>
    <row r="88" spans="1:37" ht="11.25" customHeight="1">
      <c r="A88" s="965" t="s">
        <v>288</v>
      </c>
      <c r="B88" s="965" t="s">
        <v>72</v>
      </c>
      <c r="C88" s="979" t="s">
        <v>297</v>
      </c>
      <c r="D88" s="979"/>
      <c r="E88" s="979"/>
      <c r="F88" s="979"/>
      <c r="G88" s="979" t="s">
        <v>298</v>
      </c>
      <c r="H88" s="979"/>
      <c r="I88" s="979"/>
      <c r="J88" s="979"/>
      <c r="K88" s="979" t="s">
        <v>299</v>
      </c>
      <c r="L88" s="979"/>
      <c r="M88" s="980"/>
      <c r="N88" s="980"/>
      <c r="O88" s="979" t="s">
        <v>110</v>
      </c>
      <c r="P88" s="979"/>
      <c r="Q88" s="979"/>
      <c r="R88" s="979"/>
      <c r="S88" s="965" t="s">
        <v>288</v>
      </c>
      <c r="T88" s="965" t="s">
        <v>72</v>
      </c>
      <c r="U88" s="967" t="s">
        <v>588</v>
      </c>
      <c r="V88" s="968"/>
      <c r="W88" s="969"/>
      <c r="X88" s="967" t="s">
        <v>589</v>
      </c>
      <c r="Y88" s="968"/>
      <c r="Z88" s="969"/>
      <c r="AA88" s="970" t="s">
        <v>590</v>
      </c>
      <c r="AB88" s="971"/>
      <c r="AC88" s="972"/>
      <c r="AD88" s="973" t="s">
        <v>343</v>
      </c>
      <c r="AF88" s="954" t="s">
        <v>288</v>
      </c>
      <c r="AG88" s="956" t="s">
        <v>614</v>
      </c>
      <c r="AH88" s="956" t="s">
        <v>617</v>
      </c>
      <c r="AI88" s="954" t="s">
        <v>604</v>
      </c>
      <c r="AJ88" s="954" t="s">
        <v>605</v>
      </c>
      <c r="AK88" s="956" t="s">
        <v>618</v>
      </c>
    </row>
    <row r="89" spans="1:37" ht="22.5" customHeight="1">
      <c r="A89" s="966"/>
      <c r="B89" s="966"/>
      <c r="C89" s="661" t="s">
        <v>364</v>
      </c>
      <c r="D89" s="661" t="s">
        <v>269</v>
      </c>
      <c r="E89" s="662" t="s">
        <v>568</v>
      </c>
      <c r="F89" s="661" t="s">
        <v>302</v>
      </c>
      <c r="G89" s="661" t="s">
        <v>364</v>
      </c>
      <c r="H89" s="661" t="s">
        <v>269</v>
      </c>
      <c r="I89" s="662" t="s">
        <v>568</v>
      </c>
      <c r="J89" s="661" t="s">
        <v>302</v>
      </c>
      <c r="K89" s="661" t="s">
        <v>364</v>
      </c>
      <c r="L89" s="661" t="s">
        <v>269</v>
      </c>
      <c r="M89" s="662" t="s">
        <v>568</v>
      </c>
      <c r="N89" s="661" t="s">
        <v>302</v>
      </c>
      <c r="O89" s="661" t="s">
        <v>364</v>
      </c>
      <c r="P89" s="661" t="s">
        <v>269</v>
      </c>
      <c r="Q89" s="662" t="s">
        <v>568</v>
      </c>
      <c r="R89" s="661" t="s">
        <v>302</v>
      </c>
      <c r="S89" s="966"/>
      <c r="T89" s="966"/>
      <c r="U89" s="494" t="s">
        <v>338</v>
      </c>
      <c r="V89" s="494" t="s">
        <v>339</v>
      </c>
      <c r="W89" s="494" t="s">
        <v>110</v>
      </c>
      <c r="X89" s="495" t="s">
        <v>338</v>
      </c>
      <c r="Y89" s="495" t="s">
        <v>339</v>
      </c>
      <c r="Z89" s="495" t="s">
        <v>110</v>
      </c>
      <c r="AA89" s="495" t="s">
        <v>338</v>
      </c>
      <c r="AB89" s="495" t="s">
        <v>339</v>
      </c>
      <c r="AC89" s="495" t="s">
        <v>110</v>
      </c>
      <c r="AD89" s="974"/>
      <c r="AF89" s="955"/>
      <c r="AG89" s="957"/>
      <c r="AH89" s="957"/>
      <c r="AI89" s="955"/>
      <c r="AJ89" s="955"/>
      <c r="AK89" s="957"/>
    </row>
    <row r="90" spans="1:37" ht="7.5" customHeight="1">
      <c r="A90" s="627"/>
      <c r="B90" s="649"/>
      <c r="C90" s="664"/>
      <c r="D90" s="664"/>
      <c r="E90" s="664"/>
      <c r="F90" s="664"/>
      <c r="G90" s="664"/>
      <c r="H90" s="664"/>
      <c r="I90" s="664"/>
      <c r="J90" s="664"/>
      <c r="K90" s="664"/>
      <c r="L90" s="664"/>
      <c r="M90" s="664"/>
      <c r="N90" s="664"/>
      <c r="O90" s="664"/>
      <c r="P90" s="664"/>
      <c r="Q90" s="664"/>
      <c r="R90" s="664"/>
      <c r="S90" s="664"/>
      <c r="T90" s="663"/>
      <c r="U90" s="663"/>
      <c r="V90" s="663"/>
      <c r="W90" s="663"/>
      <c r="X90" s="663"/>
      <c r="Y90" s="663"/>
      <c r="Z90" s="663"/>
      <c r="AA90" s="663"/>
      <c r="AB90" s="663"/>
      <c r="AC90" s="663"/>
      <c r="AD90" s="663"/>
      <c r="AF90" s="663"/>
      <c r="AG90" s="663"/>
      <c r="AH90" s="663"/>
      <c r="AI90" s="663"/>
      <c r="AJ90" s="663"/>
      <c r="AK90" s="663"/>
    </row>
    <row r="91" spans="1:37" s="636" customFormat="1" ht="9.75" customHeight="1">
      <c r="A91" s="635"/>
      <c r="B91" s="633" t="s">
        <v>58</v>
      </c>
      <c r="C91" s="635">
        <f>SUM(C93:C96)</f>
        <v>126</v>
      </c>
      <c r="D91" s="635">
        <f t="shared" ref="D91:R91" si="60">SUM(D93:D96)</f>
        <v>114</v>
      </c>
      <c r="E91" s="635">
        <f t="shared" si="60"/>
        <v>240</v>
      </c>
      <c r="F91" s="635">
        <f t="shared" si="60"/>
        <v>11</v>
      </c>
      <c r="G91" s="635">
        <f t="shared" si="60"/>
        <v>69</v>
      </c>
      <c r="H91" s="635">
        <f t="shared" si="60"/>
        <v>64</v>
      </c>
      <c r="I91" s="635">
        <f t="shared" si="60"/>
        <v>133</v>
      </c>
      <c r="J91" s="635">
        <f t="shared" si="60"/>
        <v>12</v>
      </c>
      <c r="K91" s="635">
        <f t="shared" si="60"/>
        <v>64</v>
      </c>
      <c r="L91" s="635">
        <f t="shared" si="60"/>
        <v>106</v>
      </c>
      <c r="M91" s="635">
        <f t="shared" si="60"/>
        <v>170</v>
      </c>
      <c r="N91" s="635">
        <f t="shared" si="60"/>
        <v>4</v>
      </c>
      <c r="O91" s="635">
        <f t="shared" si="60"/>
        <v>259</v>
      </c>
      <c r="P91" s="635">
        <f t="shared" si="60"/>
        <v>284</v>
      </c>
      <c r="Q91" s="635">
        <f t="shared" si="60"/>
        <v>543</v>
      </c>
      <c r="R91" s="635">
        <f t="shared" si="60"/>
        <v>27</v>
      </c>
      <c r="S91" s="639"/>
      <c r="T91" s="633" t="s">
        <v>58</v>
      </c>
      <c r="U91" s="635">
        <f t="shared" ref="U91:AD91" si="61">SUM(U93:U96)</f>
        <v>29</v>
      </c>
      <c r="V91" s="635">
        <f t="shared" si="61"/>
        <v>33</v>
      </c>
      <c r="W91" s="635">
        <f t="shared" si="61"/>
        <v>62</v>
      </c>
      <c r="X91" s="635">
        <f t="shared" si="61"/>
        <v>9</v>
      </c>
      <c r="Y91" s="635">
        <f t="shared" si="61"/>
        <v>11</v>
      </c>
      <c r="Z91" s="635">
        <f t="shared" si="61"/>
        <v>20</v>
      </c>
      <c r="AA91" s="635">
        <f t="shared" si="61"/>
        <v>11</v>
      </c>
      <c r="AB91" s="635">
        <f t="shared" si="61"/>
        <v>6</v>
      </c>
      <c r="AC91" s="635">
        <f t="shared" si="61"/>
        <v>17</v>
      </c>
      <c r="AD91" s="635">
        <f t="shared" si="61"/>
        <v>99</v>
      </c>
      <c r="AF91" s="645"/>
      <c r="AG91" s="633" t="s">
        <v>58</v>
      </c>
      <c r="AH91" s="635">
        <f>SUM(AH93:AH96)</f>
        <v>21</v>
      </c>
      <c r="AI91" s="635">
        <f>SUM(AI93:AI96)</f>
        <v>7</v>
      </c>
      <c r="AJ91" s="635">
        <f>SUM(AJ93:AJ96)</f>
        <v>0</v>
      </c>
      <c r="AK91" s="635">
        <f>SUM(AK93:AK96)</f>
        <v>1</v>
      </c>
    </row>
    <row r="92" spans="1:37" s="636" customFormat="1" ht="5.25" customHeight="1">
      <c r="A92" s="635"/>
      <c r="B92" s="633"/>
      <c r="C92" s="635"/>
      <c r="D92" s="635"/>
      <c r="E92" s="635"/>
      <c r="F92" s="635"/>
      <c r="G92" s="635"/>
      <c r="H92" s="635"/>
      <c r="I92" s="635"/>
      <c r="J92" s="635"/>
      <c r="K92" s="635"/>
      <c r="L92" s="635"/>
      <c r="M92" s="635"/>
      <c r="N92" s="635"/>
      <c r="O92" s="635"/>
      <c r="P92" s="635"/>
      <c r="Q92" s="635"/>
      <c r="R92" s="635"/>
      <c r="S92" s="639"/>
      <c r="T92" s="633"/>
      <c r="U92" s="635"/>
      <c r="V92" s="635"/>
      <c r="W92" s="635"/>
      <c r="X92" s="635"/>
      <c r="Y92" s="635"/>
      <c r="Z92" s="635"/>
      <c r="AA92" s="635"/>
      <c r="AB92" s="635"/>
      <c r="AC92" s="635"/>
      <c r="AD92" s="635"/>
      <c r="AF92" s="645"/>
      <c r="AG92" s="677"/>
      <c r="AH92" s="645"/>
      <c r="AI92" s="645"/>
      <c r="AJ92" s="645"/>
      <c r="AK92" s="645"/>
    </row>
    <row r="93" spans="1:37" ht="12" customHeight="1">
      <c r="A93" s="715" t="s">
        <v>312</v>
      </c>
      <c r="B93" s="645" t="s">
        <v>587</v>
      </c>
      <c r="C93" s="639">
        <v>86</v>
      </c>
      <c r="D93" s="639">
        <v>30</v>
      </c>
      <c r="E93" s="635">
        <f>+C93+D93</f>
        <v>116</v>
      </c>
      <c r="F93" s="639">
        <v>1</v>
      </c>
      <c r="G93" s="639">
        <v>14</v>
      </c>
      <c r="H93" s="639">
        <v>2</v>
      </c>
      <c r="I93" s="635">
        <f>+G93+H93</f>
        <v>16</v>
      </c>
      <c r="J93" s="639">
        <v>7</v>
      </c>
      <c r="K93" s="639">
        <v>6</v>
      </c>
      <c r="L93" s="639">
        <v>0</v>
      </c>
      <c r="M93" s="635">
        <f>+K93+L93</f>
        <v>6</v>
      </c>
      <c r="N93" s="639">
        <v>0</v>
      </c>
      <c r="O93" s="639">
        <f t="shared" ref="O93:R96" si="62">+C93+G93+K93</f>
        <v>106</v>
      </c>
      <c r="P93" s="639">
        <f t="shared" si="62"/>
        <v>32</v>
      </c>
      <c r="Q93" s="635">
        <f t="shared" si="62"/>
        <v>138</v>
      </c>
      <c r="R93" s="639">
        <f t="shared" si="62"/>
        <v>8</v>
      </c>
      <c r="S93" s="715" t="s">
        <v>312</v>
      </c>
      <c r="T93" s="645" t="s">
        <v>587</v>
      </c>
      <c r="U93" s="639">
        <v>14</v>
      </c>
      <c r="V93" s="639">
        <v>6</v>
      </c>
      <c r="W93" s="639">
        <v>20</v>
      </c>
      <c r="X93" s="639">
        <v>3</v>
      </c>
      <c r="Y93" s="639">
        <v>2</v>
      </c>
      <c r="Z93" s="639">
        <v>5</v>
      </c>
      <c r="AA93" s="639">
        <v>4</v>
      </c>
      <c r="AB93" s="639">
        <v>1</v>
      </c>
      <c r="AC93" s="639">
        <v>5</v>
      </c>
      <c r="AD93" s="639">
        <v>30</v>
      </c>
      <c r="AF93" s="610" t="s">
        <v>312</v>
      </c>
      <c r="AG93" s="610" t="s">
        <v>611</v>
      </c>
      <c r="AH93" s="639">
        <v>6</v>
      </c>
      <c r="AI93" s="639">
        <v>1</v>
      </c>
      <c r="AJ93" s="639"/>
      <c r="AK93" s="639">
        <v>1</v>
      </c>
    </row>
    <row r="94" spans="1:37" ht="12" customHeight="1">
      <c r="A94" s="715" t="s">
        <v>312</v>
      </c>
      <c r="B94" s="645" t="s">
        <v>396</v>
      </c>
      <c r="C94" s="639">
        <v>22</v>
      </c>
      <c r="D94" s="639">
        <v>62</v>
      </c>
      <c r="E94" s="635">
        <f>+C94+D94</f>
        <v>84</v>
      </c>
      <c r="F94" s="639">
        <v>10</v>
      </c>
      <c r="G94" s="639">
        <v>31</v>
      </c>
      <c r="H94" s="639">
        <v>43</v>
      </c>
      <c r="I94" s="635">
        <f>+G94+H94</f>
        <v>74</v>
      </c>
      <c r="J94" s="639">
        <v>5</v>
      </c>
      <c r="K94" s="639">
        <v>31</v>
      </c>
      <c r="L94" s="639">
        <v>27</v>
      </c>
      <c r="M94" s="635">
        <f>+K94+L94</f>
        <v>58</v>
      </c>
      <c r="N94" s="639">
        <v>4</v>
      </c>
      <c r="O94" s="639">
        <f t="shared" si="62"/>
        <v>84</v>
      </c>
      <c r="P94" s="639">
        <f t="shared" si="62"/>
        <v>132</v>
      </c>
      <c r="Q94" s="635">
        <f t="shared" si="62"/>
        <v>216</v>
      </c>
      <c r="R94" s="639">
        <f t="shared" si="62"/>
        <v>19</v>
      </c>
      <c r="S94" s="715" t="s">
        <v>312</v>
      </c>
      <c r="T94" s="645" t="s">
        <v>396</v>
      </c>
      <c r="U94" s="639">
        <v>12</v>
      </c>
      <c r="V94" s="639">
        <v>13</v>
      </c>
      <c r="W94" s="639">
        <v>25</v>
      </c>
      <c r="X94" s="639">
        <v>3</v>
      </c>
      <c r="Y94" s="639">
        <v>3</v>
      </c>
      <c r="Z94" s="639">
        <v>6</v>
      </c>
      <c r="AA94" s="639">
        <v>3</v>
      </c>
      <c r="AB94" s="639">
        <v>2</v>
      </c>
      <c r="AC94" s="639">
        <v>5</v>
      </c>
      <c r="AD94" s="639">
        <v>36</v>
      </c>
      <c r="AF94" s="610" t="s">
        <v>312</v>
      </c>
      <c r="AG94" s="610" t="s">
        <v>396</v>
      </c>
      <c r="AH94" s="639">
        <v>6</v>
      </c>
      <c r="AI94" s="639">
        <v>2</v>
      </c>
      <c r="AJ94" s="639"/>
      <c r="AK94" s="639"/>
    </row>
    <row r="95" spans="1:37" ht="12" customHeight="1">
      <c r="A95" s="715" t="s">
        <v>380</v>
      </c>
      <c r="B95" s="610" t="s">
        <v>399</v>
      </c>
      <c r="C95" s="639">
        <v>3</v>
      </c>
      <c r="D95" s="639">
        <v>7</v>
      </c>
      <c r="E95" s="635">
        <f>+C95+D95</f>
        <v>10</v>
      </c>
      <c r="F95" s="639">
        <v>0</v>
      </c>
      <c r="G95" s="639">
        <v>5</v>
      </c>
      <c r="H95" s="639">
        <v>5</v>
      </c>
      <c r="I95" s="635">
        <f>+G95+H95</f>
        <v>10</v>
      </c>
      <c r="J95" s="639">
        <v>0</v>
      </c>
      <c r="K95" s="639">
        <v>7</v>
      </c>
      <c r="L95" s="639">
        <v>2</v>
      </c>
      <c r="M95" s="635">
        <f>+K95+L95</f>
        <v>9</v>
      </c>
      <c r="N95" s="639">
        <v>0</v>
      </c>
      <c r="O95" s="639">
        <f t="shared" si="62"/>
        <v>15</v>
      </c>
      <c r="P95" s="639">
        <f t="shared" si="62"/>
        <v>14</v>
      </c>
      <c r="Q95" s="635">
        <f t="shared" si="62"/>
        <v>29</v>
      </c>
      <c r="R95" s="639">
        <f t="shared" si="62"/>
        <v>0</v>
      </c>
      <c r="S95" s="715" t="s">
        <v>313</v>
      </c>
      <c r="T95" s="645" t="s">
        <v>399</v>
      </c>
      <c r="U95" s="639">
        <v>1</v>
      </c>
      <c r="V95" s="639">
        <v>0</v>
      </c>
      <c r="W95" s="639">
        <v>1</v>
      </c>
      <c r="X95" s="639">
        <v>1</v>
      </c>
      <c r="Y95" s="639">
        <v>0</v>
      </c>
      <c r="Z95" s="639">
        <v>1</v>
      </c>
      <c r="AA95" s="639">
        <v>2</v>
      </c>
      <c r="AB95" s="639">
        <v>1</v>
      </c>
      <c r="AC95" s="639">
        <v>3</v>
      </c>
      <c r="AD95" s="639">
        <v>5</v>
      </c>
      <c r="AF95" s="680" t="s">
        <v>380</v>
      </c>
      <c r="AG95" s="681" t="s">
        <v>612</v>
      </c>
      <c r="AH95" s="682">
        <v>4</v>
      </c>
      <c r="AI95" s="683">
        <v>1</v>
      </c>
      <c r="AJ95" s="683"/>
      <c r="AK95" s="682"/>
    </row>
    <row r="96" spans="1:37" ht="12" customHeight="1">
      <c r="A96" s="716" t="s">
        <v>311</v>
      </c>
      <c r="B96" s="642" t="s">
        <v>397</v>
      </c>
      <c r="C96" s="640">
        <v>15</v>
      </c>
      <c r="D96" s="640">
        <v>15</v>
      </c>
      <c r="E96" s="626">
        <f>+C96+D96</f>
        <v>30</v>
      </c>
      <c r="F96" s="640">
        <v>0</v>
      </c>
      <c r="G96" s="640">
        <v>19</v>
      </c>
      <c r="H96" s="640">
        <v>14</v>
      </c>
      <c r="I96" s="626">
        <f>+G96+H96</f>
        <v>33</v>
      </c>
      <c r="J96" s="640">
        <v>0</v>
      </c>
      <c r="K96" s="640">
        <v>20</v>
      </c>
      <c r="L96" s="640">
        <v>77</v>
      </c>
      <c r="M96" s="626">
        <f>+K96+L96</f>
        <v>97</v>
      </c>
      <c r="N96" s="640">
        <v>0</v>
      </c>
      <c r="O96" s="640">
        <f t="shared" si="62"/>
        <v>54</v>
      </c>
      <c r="P96" s="640">
        <f t="shared" si="62"/>
        <v>106</v>
      </c>
      <c r="Q96" s="626">
        <f t="shared" si="62"/>
        <v>160</v>
      </c>
      <c r="R96" s="640">
        <f t="shared" si="62"/>
        <v>0</v>
      </c>
      <c r="S96" s="716" t="s">
        <v>311</v>
      </c>
      <c r="T96" s="642" t="s">
        <v>397</v>
      </c>
      <c r="U96" s="640">
        <v>2</v>
      </c>
      <c r="V96" s="640">
        <v>14</v>
      </c>
      <c r="W96" s="640">
        <v>16</v>
      </c>
      <c r="X96" s="640">
        <v>2</v>
      </c>
      <c r="Y96" s="640">
        <v>6</v>
      </c>
      <c r="Z96" s="640">
        <v>8</v>
      </c>
      <c r="AA96" s="640">
        <v>2</v>
      </c>
      <c r="AB96" s="640">
        <v>2</v>
      </c>
      <c r="AC96" s="640">
        <v>4</v>
      </c>
      <c r="AD96" s="640">
        <v>28</v>
      </c>
      <c r="AF96" s="684" t="s">
        <v>311</v>
      </c>
      <c r="AG96" s="685" t="s">
        <v>397</v>
      </c>
      <c r="AH96" s="559">
        <v>5</v>
      </c>
      <c r="AI96" s="673">
        <v>3</v>
      </c>
      <c r="AJ96" s="673"/>
      <c r="AK96" s="559"/>
    </row>
    <row r="97" spans="1:37" ht="6" customHeight="1">
      <c r="A97" s="658"/>
      <c r="B97" s="658"/>
      <c r="C97" s="624"/>
      <c r="D97" s="624"/>
      <c r="E97" s="624"/>
      <c r="F97" s="624"/>
      <c r="G97" s="624"/>
      <c r="H97" s="624"/>
      <c r="I97" s="624"/>
      <c r="J97" s="624"/>
      <c r="K97" s="624"/>
      <c r="L97" s="624"/>
      <c r="M97" s="624"/>
      <c r="N97" s="624"/>
      <c r="S97" s="658"/>
      <c r="AF97" s="659"/>
      <c r="AG97" s="659"/>
      <c r="AH97" s="659"/>
      <c r="AI97" s="659"/>
      <c r="AJ97" s="659"/>
      <c r="AK97" s="659"/>
    </row>
    <row r="98" spans="1:37">
      <c r="A98" s="657" t="s">
        <v>663</v>
      </c>
      <c r="B98" s="657"/>
      <c r="C98" s="657"/>
      <c r="D98" s="657"/>
      <c r="E98" s="657"/>
      <c r="F98" s="657"/>
      <c r="G98" s="657"/>
      <c r="H98" s="657"/>
      <c r="I98" s="657"/>
      <c r="J98" s="657"/>
      <c r="K98" s="657"/>
      <c r="L98" s="657"/>
      <c r="M98" s="657"/>
      <c r="N98" s="657"/>
      <c r="O98" s="657"/>
      <c r="P98" s="657"/>
      <c r="Q98" s="657"/>
      <c r="R98" s="657"/>
      <c r="S98" s="668" t="s">
        <v>664</v>
      </c>
      <c r="T98" s="668"/>
      <c r="U98" s="668"/>
      <c r="V98" s="668"/>
      <c r="W98" s="668"/>
      <c r="X98" s="668"/>
      <c r="Y98" s="668"/>
      <c r="Z98" s="654"/>
      <c r="AA98" s="668"/>
      <c r="AB98" s="668"/>
      <c r="AC98" s="668"/>
      <c r="AD98" s="668"/>
      <c r="AF98" s="592" t="s">
        <v>0</v>
      </c>
      <c r="AG98" s="657"/>
      <c r="AH98" s="657"/>
      <c r="AI98" s="657"/>
      <c r="AJ98" s="657"/>
      <c r="AK98" s="657"/>
    </row>
    <row r="99" spans="1:37">
      <c r="A99" s="657" t="s">
        <v>328</v>
      </c>
      <c r="B99" s="657"/>
      <c r="C99" s="657"/>
      <c r="D99" s="657"/>
      <c r="E99" s="657"/>
      <c r="F99" s="657"/>
      <c r="G99" s="657"/>
      <c r="H99" s="657"/>
      <c r="I99" s="657"/>
      <c r="J99" s="657"/>
      <c r="K99" s="657"/>
      <c r="L99" s="657"/>
      <c r="M99" s="657"/>
      <c r="N99" s="657"/>
      <c r="O99" s="657"/>
      <c r="P99" s="657"/>
      <c r="Q99" s="657"/>
      <c r="R99" s="657"/>
      <c r="S99" s="668" t="s">
        <v>328</v>
      </c>
      <c r="T99" s="668"/>
      <c r="U99" s="668"/>
      <c r="V99" s="668"/>
      <c r="W99" s="668"/>
      <c r="X99" s="668"/>
      <c r="Y99" s="668"/>
      <c r="Z99" s="654"/>
      <c r="AA99" s="668"/>
      <c r="AB99" s="668"/>
      <c r="AC99" s="668"/>
      <c r="AD99" s="668"/>
      <c r="AF99" s="592" t="s">
        <v>619</v>
      </c>
      <c r="AG99" s="657"/>
      <c r="AH99" s="657"/>
      <c r="AI99" s="657"/>
      <c r="AJ99" s="657"/>
      <c r="AK99" s="657"/>
    </row>
    <row r="100" spans="1:37" ht="11.25" customHeight="1">
      <c r="A100" s="659" t="s">
        <v>570</v>
      </c>
      <c r="B100" s="656"/>
      <c r="C100" s="656"/>
      <c r="D100" s="656"/>
      <c r="E100" s="656"/>
      <c r="F100" s="656"/>
      <c r="G100" s="656"/>
      <c r="H100" s="656"/>
      <c r="I100" s="656"/>
      <c r="J100" s="656"/>
      <c r="K100" s="656"/>
      <c r="L100" s="656"/>
      <c r="M100" s="656"/>
      <c r="N100" s="656"/>
      <c r="O100" s="656"/>
      <c r="P100" s="656"/>
      <c r="Q100" s="656"/>
      <c r="R100" s="656"/>
      <c r="S100" s="659" t="s">
        <v>570</v>
      </c>
      <c r="AF100" s="659" t="s">
        <v>570</v>
      </c>
      <c r="AG100" s="624"/>
      <c r="AH100" s="624"/>
      <c r="AI100" s="624"/>
      <c r="AJ100" s="624"/>
      <c r="AK100" s="624"/>
    </row>
    <row r="101" spans="1:37" ht="5.25" customHeight="1">
      <c r="B101" s="656"/>
      <c r="C101" s="656"/>
      <c r="D101" s="656"/>
      <c r="E101" s="656"/>
      <c r="F101" s="656"/>
      <c r="G101" s="656"/>
      <c r="H101" s="656"/>
      <c r="I101" s="656"/>
      <c r="J101" s="656"/>
      <c r="K101" s="656"/>
      <c r="L101" s="656"/>
      <c r="M101" s="656"/>
      <c r="N101" s="656"/>
      <c r="O101" s="656"/>
      <c r="P101" s="656"/>
      <c r="Q101" s="656"/>
      <c r="R101" s="656"/>
      <c r="S101" s="658"/>
      <c r="AF101" s="624"/>
      <c r="AG101" s="624"/>
      <c r="AH101" s="624"/>
      <c r="AI101" s="624"/>
      <c r="AJ101" s="624"/>
      <c r="AK101" s="624"/>
    </row>
    <row r="102" spans="1:37" ht="11.25" customHeight="1">
      <c r="A102" s="965" t="s">
        <v>288</v>
      </c>
      <c r="B102" s="965" t="s">
        <v>72</v>
      </c>
      <c r="C102" s="979" t="s">
        <v>297</v>
      </c>
      <c r="D102" s="979"/>
      <c r="E102" s="979"/>
      <c r="F102" s="979"/>
      <c r="G102" s="979" t="s">
        <v>298</v>
      </c>
      <c r="H102" s="979"/>
      <c r="I102" s="979"/>
      <c r="J102" s="979"/>
      <c r="K102" s="979" t="s">
        <v>299</v>
      </c>
      <c r="L102" s="979"/>
      <c r="M102" s="980"/>
      <c r="N102" s="980"/>
      <c r="O102" s="979" t="s">
        <v>110</v>
      </c>
      <c r="P102" s="979"/>
      <c r="Q102" s="979"/>
      <c r="R102" s="979"/>
      <c r="S102" s="965" t="s">
        <v>288</v>
      </c>
      <c r="T102" s="965" t="s">
        <v>72</v>
      </c>
      <c r="U102" s="967" t="s">
        <v>588</v>
      </c>
      <c r="V102" s="968"/>
      <c r="W102" s="969"/>
      <c r="X102" s="967" t="s">
        <v>589</v>
      </c>
      <c r="Y102" s="968"/>
      <c r="Z102" s="969"/>
      <c r="AA102" s="970" t="s">
        <v>590</v>
      </c>
      <c r="AB102" s="971"/>
      <c r="AC102" s="972"/>
      <c r="AD102" s="973" t="s">
        <v>343</v>
      </c>
      <c r="AF102" s="954" t="s">
        <v>288</v>
      </c>
      <c r="AG102" s="956" t="s">
        <v>614</v>
      </c>
      <c r="AH102" s="956" t="s">
        <v>617</v>
      </c>
      <c r="AI102" s="954" t="s">
        <v>604</v>
      </c>
      <c r="AJ102" s="954" t="s">
        <v>605</v>
      </c>
      <c r="AK102" s="956" t="s">
        <v>618</v>
      </c>
    </row>
    <row r="103" spans="1:37" ht="19.5" customHeight="1">
      <c r="A103" s="966"/>
      <c r="B103" s="966"/>
      <c r="C103" s="661" t="s">
        <v>364</v>
      </c>
      <c r="D103" s="661" t="s">
        <v>269</v>
      </c>
      <c r="E103" s="662" t="s">
        <v>568</v>
      </c>
      <c r="F103" s="661" t="s">
        <v>302</v>
      </c>
      <c r="G103" s="661" t="s">
        <v>364</v>
      </c>
      <c r="H103" s="661" t="s">
        <v>269</v>
      </c>
      <c r="I103" s="662" t="s">
        <v>568</v>
      </c>
      <c r="J103" s="661" t="s">
        <v>302</v>
      </c>
      <c r="K103" s="661" t="s">
        <v>364</v>
      </c>
      <c r="L103" s="661" t="s">
        <v>269</v>
      </c>
      <c r="M103" s="662" t="s">
        <v>568</v>
      </c>
      <c r="N103" s="661" t="s">
        <v>302</v>
      </c>
      <c r="O103" s="661" t="s">
        <v>364</v>
      </c>
      <c r="P103" s="661" t="s">
        <v>269</v>
      </c>
      <c r="Q103" s="662" t="s">
        <v>568</v>
      </c>
      <c r="R103" s="661" t="s">
        <v>302</v>
      </c>
      <c r="S103" s="966"/>
      <c r="T103" s="966"/>
      <c r="U103" s="494" t="s">
        <v>338</v>
      </c>
      <c r="V103" s="494" t="s">
        <v>339</v>
      </c>
      <c r="W103" s="494" t="s">
        <v>110</v>
      </c>
      <c r="X103" s="495" t="s">
        <v>338</v>
      </c>
      <c r="Y103" s="495" t="s">
        <v>339</v>
      </c>
      <c r="Z103" s="495" t="s">
        <v>110</v>
      </c>
      <c r="AA103" s="495" t="s">
        <v>338</v>
      </c>
      <c r="AB103" s="495" t="s">
        <v>339</v>
      </c>
      <c r="AC103" s="495" t="s">
        <v>110</v>
      </c>
      <c r="AD103" s="974"/>
      <c r="AF103" s="955"/>
      <c r="AG103" s="957"/>
      <c r="AH103" s="957"/>
      <c r="AI103" s="955"/>
      <c r="AJ103" s="955"/>
      <c r="AK103" s="957"/>
    </row>
    <row r="104" spans="1:37" ht="7.5" customHeight="1">
      <c r="A104" s="627"/>
      <c r="B104" s="649"/>
      <c r="C104" s="664"/>
      <c r="D104" s="664"/>
      <c r="E104" s="632"/>
      <c r="F104" s="664"/>
      <c r="G104" s="664"/>
      <c r="H104" s="664"/>
      <c r="I104" s="632"/>
      <c r="J104" s="664"/>
      <c r="K104" s="664"/>
      <c r="L104" s="664"/>
      <c r="M104" s="632"/>
      <c r="N104" s="664"/>
      <c r="O104" s="664"/>
      <c r="P104" s="664"/>
      <c r="Q104" s="632"/>
      <c r="R104" s="664"/>
      <c r="S104" s="664"/>
      <c r="T104" s="663"/>
      <c r="U104" s="663"/>
      <c r="V104" s="663"/>
      <c r="W104" s="663"/>
      <c r="X104" s="663"/>
      <c r="Y104" s="663"/>
      <c r="Z104" s="663"/>
      <c r="AA104" s="663"/>
      <c r="AB104" s="663"/>
      <c r="AC104" s="663"/>
      <c r="AD104" s="663"/>
      <c r="AF104" s="663"/>
      <c r="AG104" s="663"/>
      <c r="AH104" s="663"/>
      <c r="AI104" s="663"/>
      <c r="AJ104" s="663"/>
      <c r="AK104" s="663"/>
    </row>
    <row r="105" spans="1:37" s="636" customFormat="1" ht="10.5">
      <c r="A105" s="635"/>
      <c r="B105" s="633" t="s">
        <v>58</v>
      </c>
      <c r="C105" s="635">
        <f>SUM(C107:C109)</f>
        <v>62</v>
      </c>
      <c r="D105" s="635">
        <f t="shared" ref="D105:R105" si="63">SUM(D107:D109)</f>
        <v>2</v>
      </c>
      <c r="E105" s="635">
        <f t="shared" si="63"/>
        <v>64</v>
      </c>
      <c r="F105" s="635">
        <f t="shared" si="63"/>
        <v>1</v>
      </c>
      <c r="G105" s="635">
        <f t="shared" si="63"/>
        <v>24</v>
      </c>
      <c r="H105" s="635">
        <f t="shared" si="63"/>
        <v>0</v>
      </c>
      <c r="I105" s="635">
        <f t="shared" si="63"/>
        <v>24</v>
      </c>
      <c r="J105" s="635">
        <f t="shared" si="63"/>
        <v>0</v>
      </c>
      <c r="K105" s="635">
        <f t="shared" si="63"/>
        <v>12</v>
      </c>
      <c r="L105" s="635">
        <f t="shared" si="63"/>
        <v>0</v>
      </c>
      <c r="M105" s="635">
        <f t="shared" si="63"/>
        <v>12</v>
      </c>
      <c r="N105" s="635">
        <f t="shared" si="63"/>
        <v>0</v>
      </c>
      <c r="O105" s="635">
        <f t="shared" si="63"/>
        <v>98</v>
      </c>
      <c r="P105" s="635">
        <f t="shared" si="63"/>
        <v>2</v>
      </c>
      <c r="Q105" s="635">
        <f t="shared" si="63"/>
        <v>100</v>
      </c>
      <c r="R105" s="635">
        <f t="shared" si="63"/>
        <v>1</v>
      </c>
      <c r="S105" s="639"/>
      <c r="T105" s="633" t="s">
        <v>58</v>
      </c>
      <c r="U105" s="635">
        <f t="shared" ref="U105:AD105" si="64">SUM(U107:U109)</f>
        <v>12</v>
      </c>
      <c r="V105" s="635">
        <f t="shared" si="64"/>
        <v>2</v>
      </c>
      <c r="W105" s="635">
        <f t="shared" si="64"/>
        <v>14</v>
      </c>
      <c r="X105" s="635">
        <f t="shared" si="64"/>
        <v>4</v>
      </c>
      <c r="Y105" s="635">
        <f t="shared" si="64"/>
        <v>2</v>
      </c>
      <c r="Z105" s="635">
        <f t="shared" si="64"/>
        <v>6</v>
      </c>
      <c r="AA105" s="635">
        <f t="shared" si="64"/>
        <v>1</v>
      </c>
      <c r="AB105" s="635">
        <f t="shared" si="64"/>
        <v>2</v>
      </c>
      <c r="AC105" s="635">
        <f t="shared" si="64"/>
        <v>3</v>
      </c>
      <c r="AD105" s="635">
        <f t="shared" si="64"/>
        <v>23</v>
      </c>
      <c r="AF105" s="645"/>
      <c r="AG105" s="633" t="s">
        <v>58</v>
      </c>
      <c r="AH105" s="635">
        <f>SUM(AH107:AH109)</f>
        <v>4</v>
      </c>
      <c r="AI105" s="635">
        <f>SUM(AI107:AI109)</f>
        <v>2</v>
      </c>
      <c r="AJ105" s="635">
        <f>SUM(AJ107:AJ109)</f>
        <v>0</v>
      </c>
      <c r="AK105" s="635">
        <f>SUM(AK107:AK109)</f>
        <v>0</v>
      </c>
    </row>
    <row r="106" spans="1:37" ht="6.75" customHeight="1">
      <c r="A106" s="639"/>
      <c r="B106" s="665"/>
      <c r="C106" s="639"/>
      <c r="D106" s="639"/>
      <c r="E106" s="635"/>
      <c r="F106" s="639"/>
      <c r="G106" s="639"/>
      <c r="H106" s="639"/>
      <c r="I106" s="635"/>
      <c r="J106" s="639"/>
      <c r="K106" s="639"/>
      <c r="L106" s="639"/>
      <c r="M106" s="635"/>
      <c r="N106" s="639"/>
      <c r="O106" s="639"/>
      <c r="P106" s="639"/>
      <c r="Q106" s="635"/>
      <c r="R106" s="639"/>
      <c r="S106" s="639"/>
      <c r="T106" s="633"/>
      <c r="U106" s="635"/>
      <c r="V106" s="635"/>
      <c r="W106" s="635"/>
      <c r="X106" s="635"/>
      <c r="Y106" s="635"/>
      <c r="Z106" s="635"/>
      <c r="AA106" s="635"/>
      <c r="AB106" s="635"/>
      <c r="AC106" s="635"/>
      <c r="AD106" s="635"/>
      <c r="AF106" s="645"/>
      <c r="AG106" s="645"/>
      <c r="AH106" s="645"/>
      <c r="AI106" s="645"/>
      <c r="AJ106" s="645"/>
      <c r="AK106" s="645"/>
    </row>
    <row r="107" spans="1:37" ht="10.5">
      <c r="A107" s="715" t="s">
        <v>315</v>
      </c>
      <c r="B107" s="610" t="s">
        <v>402</v>
      </c>
      <c r="C107" s="639">
        <v>39</v>
      </c>
      <c r="D107" s="639">
        <v>0</v>
      </c>
      <c r="E107" s="635">
        <f>C107+D107</f>
        <v>39</v>
      </c>
      <c r="F107" s="639">
        <v>1</v>
      </c>
      <c r="G107" s="639">
        <v>9</v>
      </c>
      <c r="H107" s="639">
        <v>0</v>
      </c>
      <c r="I107" s="635">
        <f>G107+H107</f>
        <v>9</v>
      </c>
      <c r="J107" s="639">
        <v>0</v>
      </c>
      <c r="K107" s="639">
        <v>12</v>
      </c>
      <c r="L107" s="639">
        <v>0</v>
      </c>
      <c r="M107" s="635">
        <f>K107+L107</f>
        <v>12</v>
      </c>
      <c r="N107" s="639">
        <v>0</v>
      </c>
      <c r="O107" s="639">
        <f t="shared" ref="O107:R109" si="65">+C107+G107+K107</f>
        <v>60</v>
      </c>
      <c r="P107" s="639">
        <f t="shared" si="65"/>
        <v>0</v>
      </c>
      <c r="Q107" s="635">
        <f t="shared" si="65"/>
        <v>60</v>
      </c>
      <c r="R107" s="639">
        <f t="shared" si="65"/>
        <v>1</v>
      </c>
      <c r="S107" s="610" t="s">
        <v>315</v>
      </c>
      <c r="T107" s="645" t="s">
        <v>402</v>
      </c>
      <c r="U107" s="639">
        <v>7</v>
      </c>
      <c r="V107" s="639">
        <v>2</v>
      </c>
      <c r="W107" s="639">
        <v>9</v>
      </c>
      <c r="X107" s="639">
        <v>2</v>
      </c>
      <c r="Y107" s="639">
        <v>2</v>
      </c>
      <c r="Z107" s="639">
        <v>4</v>
      </c>
      <c r="AA107" s="639">
        <v>0</v>
      </c>
      <c r="AB107" s="639">
        <v>1</v>
      </c>
      <c r="AC107" s="639">
        <v>1</v>
      </c>
      <c r="AD107" s="639">
        <v>14</v>
      </c>
      <c r="AF107" s="645" t="s">
        <v>315</v>
      </c>
      <c r="AG107" s="645" t="s">
        <v>402</v>
      </c>
      <c r="AH107" s="639">
        <v>2</v>
      </c>
      <c r="AI107" s="639">
        <v>1</v>
      </c>
      <c r="AJ107" s="645"/>
      <c r="AK107" s="645"/>
    </row>
    <row r="108" spans="1:37" ht="11.25" customHeight="1">
      <c r="A108" s="715" t="s">
        <v>317</v>
      </c>
      <c r="B108" s="610" t="s">
        <v>405</v>
      </c>
      <c r="C108" s="639">
        <v>17</v>
      </c>
      <c r="D108" s="639">
        <v>0</v>
      </c>
      <c r="E108" s="635">
        <f>C108+D108</f>
        <v>17</v>
      </c>
      <c r="F108" s="639">
        <v>0</v>
      </c>
      <c r="G108" s="639">
        <v>15</v>
      </c>
      <c r="H108" s="639">
        <v>0</v>
      </c>
      <c r="I108" s="635">
        <f>G108+H108</f>
        <v>15</v>
      </c>
      <c r="J108" s="639">
        <v>0</v>
      </c>
      <c r="K108" s="639">
        <v>0</v>
      </c>
      <c r="L108" s="639">
        <v>0</v>
      </c>
      <c r="M108" s="635">
        <f>K108+L108</f>
        <v>0</v>
      </c>
      <c r="N108" s="639">
        <v>0</v>
      </c>
      <c r="O108" s="639">
        <f t="shared" si="65"/>
        <v>32</v>
      </c>
      <c r="P108" s="639">
        <f t="shared" si="65"/>
        <v>0</v>
      </c>
      <c r="Q108" s="635">
        <f t="shared" si="65"/>
        <v>32</v>
      </c>
      <c r="R108" s="639">
        <f t="shared" si="65"/>
        <v>0</v>
      </c>
      <c r="S108" s="610" t="s">
        <v>317</v>
      </c>
      <c r="T108" s="645" t="s">
        <v>405</v>
      </c>
      <c r="U108" s="639">
        <v>2</v>
      </c>
      <c r="V108" s="639">
        <v>0</v>
      </c>
      <c r="W108" s="639">
        <v>2</v>
      </c>
      <c r="X108" s="639">
        <v>1</v>
      </c>
      <c r="Y108" s="639">
        <v>0</v>
      </c>
      <c r="Z108" s="639">
        <v>1</v>
      </c>
      <c r="AA108" s="639">
        <v>1</v>
      </c>
      <c r="AB108" s="639">
        <v>0</v>
      </c>
      <c r="AC108" s="639">
        <v>1</v>
      </c>
      <c r="AD108" s="639">
        <v>4</v>
      </c>
      <c r="AF108" s="679" t="s">
        <v>317</v>
      </c>
      <c r="AG108" s="678" t="s">
        <v>405</v>
      </c>
      <c r="AH108" s="437">
        <v>1</v>
      </c>
      <c r="AI108" s="437">
        <v>1</v>
      </c>
      <c r="AJ108" s="679"/>
      <c r="AK108" s="678"/>
    </row>
    <row r="109" spans="1:37" ht="11.25" customHeight="1">
      <c r="A109" s="716" t="s">
        <v>316</v>
      </c>
      <c r="B109" s="599" t="s">
        <v>404</v>
      </c>
      <c r="C109" s="640">
        <v>6</v>
      </c>
      <c r="D109" s="640">
        <v>2</v>
      </c>
      <c r="E109" s="626">
        <f>C109+D109</f>
        <v>8</v>
      </c>
      <c r="F109" s="640">
        <v>0</v>
      </c>
      <c r="G109" s="640">
        <v>0</v>
      </c>
      <c r="H109" s="640">
        <v>0</v>
      </c>
      <c r="I109" s="626">
        <f>G109+H109</f>
        <v>0</v>
      </c>
      <c r="J109" s="640">
        <v>0</v>
      </c>
      <c r="K109" s="640">
        <v>0</v>
      </c>
      <c r="L109" s="640">
        <v>0</v>
      </c>
      <c r="M109" s="626">
        <f>K109+L109</f>
        <v>0</v>
      </c>
      <c r="N109" s="640">
        <v>0</v>
      </c>
      <c r="O109" s="640">
        <f t="shared" si="65"/>
        <v>6</v>
      </c>
      <c r="P109" s="640">
        <f t="shared" si="65"/>
        <v>2</v>
      </c>
      <c r="Q109" s="626">
        <f t="shared" si="65"/>
        <v>8</v>
      </c>
      <c r="R109" s="640">
        <f t="shared" si="65"/>
        <v>0</v>
      </c>
      <c r="S109" s="599" t="s">
        <v>316</v>
      </c>
      <c r="T109" s="642" t="s">
        <v>404</v>
      </c>
      <c r="U109" s="640">
        <v>3</v>
      </c>
      <c r="V109" s="640">
        <v>0</v>
      </c>
      <c r="W109" s="640">
        <v>3</v>
      </c>
      <c r="X109" s="640">
        <v>1</v>
      </c>
      <c r="Y109" s="640">
        <v>0</v>
      </c>
      <c r="Z109" s="640">
        <v>1</v>
      </c>
      <c r="AA109" s="640">
        <v>0</v>
      </c>
      <c r="AB109" s="640">
        <v>1</v>
      </c>
      <c r="AC109" s="640">
        <v>1</v>
      </c>
      <c r="AD109" s="640">
        <v>5</v>
      </c>
      <c r="AF109" s="686" t="s">
        <v>316</v>
      </c>
      <c r="AG109" s="687" t="s">
        <v>404</v>
      </c>
      <c r="AH109" s="473">
        <v>1</v>
      </c>
      <c r="AI109" s="473"/>
      <c r="AJ109" s="686"/>
      <c r="AK109" s="687"/>
    </row>
    <row r="110" spans="1:37" ht="9" customHeight="1">
      <c r="A110" s="658"/>
      <c r="B110" s="658"/>
      <c r="C110" s="624"/>
      <c r="D110" s="624"/>
      <c r="E110" s="624"/>
      <c r="F110" s="624"/>
      <c r="G110" s="624"/>
      <c r="H110" s="624"/>
      <c r="I110" s="624"/>
      <c r="J110" s="624"/>
      <c r="K110" s="624"/>
      <c r="L110" s="624"/>
      <c r="M110" s="624"/>
      <c r="N110" s="624"/>
      <c r="S110" s="658"/>
      <c r="AF110" s="624"/>
      <c r="AG110" s="624"/>
      <c r="AH110" s="624"/>
      <c r="AI110" s="624"/>
      <c r="AJ110" s="624"/>
      <c r="AK110" s="624"/>
    </row>
    <row r="111" spans="1:37">
      <c r="A111" s="657" t="s">
        <v>1</v>
      </c>
      <c r="B111" s="657"/>
      <c r="C111" s="657"/>
      <c r="D111" s="657"/>
      <c r="E111" s="657"/>
      <c r="F111" s="657"/>
      <c r="G111" s="657"/>
      <c r="H111" s="657"/>
      <c r="I111" s="657"/>
      <c r="J111" s="657"/>
      <c r="K111" s="657"/>
      <c r="L111" s="657"/>
      <c r="M111" s="657"/>
      <c r="N111" s="657"/>
      <c r="O111" s="657"/>
      <c r="P111" s="657"/>
      <c r="Q111" s="657"/>
      <c r="R111" s="657"/>
      <c r="S111" s="668" t="s">
        <v>2</v>
      </c>
      <c r="T111" s="668"/>
      <c r="U111" s="668"/>
      <c r="V111" s="668"/>
      <c r="W111" s="668"/>
      <c r="X111" s="668"/>
      <c r="Y111" s="668"/>
      <c r="Z111" s="654"/>
      <c r="AA111" s="668"/>
      <c r="AB111" s="668"/>
      <c r="AC111" s="668"/>
      <c r="AD111" s="668"/>
      <c r="AF111" s="592" t="s">
        <v>3</v>
      </c>
      <c r="AG111" s="657"/>
      <c r="AH111" s="657"/>
      <c r="AI111" s="657"/>
      <c r="AJ111" s="657"/>
      <c r="AK111" s="657"/>
    </row>
    <row r="112" spans="1:37" ht="9.75" customHeight="1">
      <c r="A112" s="657" t="s">
        <v>328</v>
      </c>
      <c r="B112" s="657"/>
      <c r="C112" s="657"/>
      <c r="D112" s="657"/>
      <c r="E112" s="657"/>
      <c r="F112" s="657"/>
      <c r="G112" s="657"/>
      <c r="H112" s="657"/>
      <c r="I112" s="657"/>
      <c r="J112" s="657"/>
      <c r="K112" s="657"/>
      <c r="L112" s="657"/>
      <c r="M112" s="657"/>
      <c r="N112" s="657"/>
      <c r="O112" s="657"/>
      <c r="P112" s="657"/>
      <c r="Q112" s="657"/>
      <c r="R112" s="657"/>
      <c r="S112" s="668" t="s">
        <v>328</v>
      </c>
      <c r="T112" s="668"/>
      <c r="U112" s="668"/>
      <c r="V112" s="668"/>
      <c r="W112" s="668"/>
      <c r="X112" s="668"/>
      <c r="Y112" s="668"/>
      <c r="Z112" s="654"/>
      <c r="AA112" s="668"/>
      <c r="AB112" s="668"/>
      <c r="AC112" s="668"/>
      <c r="AD112" s="668"/>
      <c r="AF112" s="592" t="s">
        <v>619</v>
      </c>
      <c r="AG112" s="657"/>
      <c r="AH112" s="657"/>
      <c r="AI112" s="657"/>
      <c r="AJ112" s="657"/>
      <c r="AK112" s="657"/>
    </row>
    <row r="113" spans="1:37" ht="9" customHeight="1">
      <c r="A113" s="659" t="s">
        <v>571</v>
      </c>
      <c r="B113" s="656"/>
      <c r="C113" s="656"/>
      <c r="D113" s="656"/>
      <c r="E113" s="656"/>
      <c r="F113" s="656"/>
      <c r="G113" s="656"/>
      <c r="H113" s="656"/>
      <c r="I113" s="656"/>
      <c r="J113" s="656"/>
      <c r="K113" s="656"/>
      <c r="L113" s="656"/>
      <c r="M113" s="656"/>
      <c r="N113" s="656"/>
      <c r="O113" s="656"/>
      <c r="P113" s="656"/>
      <c r="Q113" s="656"/>
      <c r="R113" s="656"/>
      <c r="S113" s="659" t="s">
        <v>571</v>
      </c>
      <c r="AF113" s="659" t="s">
        <v>571</v>
      </c>
      <c r="AG113" s="624"/>
      <c r="AH113" s="624"/>
      <c r="AI113" s="624"/>
      <c r="AJ113" s="624"/>
      <c r="AK113" s="624"/>
    </row>
    <row r="114" spans="1:37" ht="6" customHeight="1">
      <c r="B114" s="656"/>
      <c r="C114" s="656"/>
      <c r="D114" s="656"/>
      <c r="E114" s="656"/>
      <c r="F114" s="656"/>
      <c r="G114" s="656"/>
      <c r="H114" s="656"/>
      <c r="I114" s="656"/>
      <c r="J114" s="656"/>
      <c r="K114" s="656"/>
      <c r="L114" s="656"/>
      <c r="M114" s="656"/>
      <c r="N114" s="656"/>
      <c r="O114" s="656"/>
      <c r="P114" s="656"/>
      <c r="Q114" s="656"/>
      <c r="R114" s="656"/>
      <c r="S114" s="658"/>
      <c r="AF114" s="624"/>
      <c r="AG114" s="624"/>
      <c r="AH114" s="624"/>
      <c r="AI114" s="624"/>
      <c r="AJ114" s="624"/>
      <c r="AK114" s="624"/>
    </row>
    <row r="115" spans="1:37" ht="11.25" customHeight="1">
      <c r="A115" s="965" t="s">
        <v>288</v>
      </c>
      <c r="B115" s="965" t="s">
        <v>72</v>
      </c>
      <c r="C115" s="979" t="s">
        <v>297</v>
      </c>
      <c r="D115" s="979"/>
      <c r="E115" s="979"/>
      <c r="F115" s="979"/>
      <c r="G115" s="979" t="s">
        <v>298</v>
      </c>
      <c r="H115" s="979"/>
      <c r="I115" s="979"/>
      <c r="J115" s="979"/>
      <c r="K115" s="979" t="s">
        <v>299</v>
      </c>
      <c r="L115" s="979"/>
      <c r="M115" s="980"/>
      <c r="N115" s="980"/>
      <c r="O115" s="979" t="s">
        <v>110</v>
      </c>
      <c r="P115" s="979"/>
      <c r="Q115" s="979"/>
      <c r="R115" s="979"/>
      <c r="S115" s="965" t="s">
        <v>288</v>
      </c>
      <c r="T115" s="965" t="s">
        <v>72</v>
      </c>
      <c r="U115" s="967" t="s">
        <v>588</v>
      </c>
      <c r="V115" s="968"/>
      <c r="W115" s="969"/>
      <c r="X115" s="967" t="s">
        <v>589</v>
      </c>
      <c r="Y115" s="968"/>
      <c r="Z115" s="969"/>
      <c r="AA115" s="970" t="s">
        <v>590</v>
      </c>
      <c r="AB115" s="971"/>
      <c r="AC115" s="972"/>
      <c r="AD115" s="973" t="s">
        <v>343</v>
      </c>
      <c r="AF115" s="954" t="s">
        <v>288</v>
      </c>
      <c r="AG115" s="956" t="s">
        <v>614</v>
      </c>
      <c r="AH115" s="956" t="s">
        <v>617</v>
      </c>
      <c r="AI115" s="954" t="s">
        <v>604</v>
      </c>
      <c r="AJ115" s="954" t="s">
        <v>605</v>
      </c>
      <c r="AK115" s="956" t="s">
        <v>618</v>
      </c>
    </row>
    <row r="116" spans="1:37" ht="24" customHeight="1">
      <c r="A116" s="966"/>
      <c r="B116" s="966"/>
      <c r="C116" s="661" t="s">
        <v>364</v>
      </c>
      <c r="D116" s="661" t="s">
        <v>269</v>
      </c>
      <c r="E116" s="662" t="s">
        <v>568</v>
      </c>
      <c r="F116" s="661" t="s">
        <v>302</v>
      </c>
      <c r="G116" s="661" t="s">
        <v>364</v>
      </c>
      <c r="H116" s="661" t="s">
        <v>269</v>
      </c>
      <c r="I116" s="662" t="s">
        <v>568</v>
      </c>
      <c r="J116" s="661" t="s">
        <v>302</v>
      </c>
      <c r="K116" s="661" t="s">
        <v>364</v>
      </c>
      <c r="L116" s="661" t="s">
        <v>269</v>
      </c>
      <c r="M116" s="662" t="s">
        <v>568</v>
      </c>
      <c r="N116" s="661" t="s">
        <v>302</v>
      </c>
      <c r="O116" s="661" t="s">
        <v>364</v>
      </c>
      <c r="P116" s="661" t="s">
        <v>269</v>
      </c>
      <c r="Q116" s="662" t="s">
        <v>568</v>
      </c>
      <c r="R116" s="661" t="s">
        <v>302</v>
      </c>
      <c r="S116" s="966"/>
      <c r="T116" s="966"/>
      <c r="U116" s="494" t="s">
        <v>338</v>
      </c>
      <c r="V116" s="494" t="s">
        <v>339</v>
      </c>
      <c r="W116" s="494" t="s">
        <v>110</v>
      </c>
      <c r="X116" s="495" t="s">
        <v>338</v>
      </c>
      <c r="Y116" s="495" t="s">
        <v>339</v>
      </c>
      <c r="Z116" s="495" t="s">
        <v>110</v>
      </c>
      <c r="AA116" s="495" t="s">
        <v>338</v>
      </c>
      <c r="AB116" s="495" t="s">
        <v>339</v>
      </c>
      <c r="AC116" s="495" t="s">
        <v>110</v>
      </c>
      <c r="AD116" s="974"/>
      <c r="AF116" s="955"/>
      <c r="AG116" s="957"/>
      <c r="AH116" s="957"/>
      <c r="AI116" s="955"/>
      <c r="AJ116" s="955"/>
      <c r="AK116" s="957"/>
    </row>
    <row r="117" spans="1:37" ht="6.75" customHeight="1">
      <c r="A117" s="649"/>
      <c r="B117" s="649"/>
      <c r="C117" s="664"/>
      <c r="D117" s="664"/>
      <c r="E117" s="664"/>
      <c r="F117" s="664"/>
      <c r="G117" s="664"/>
      <c r="H117" s="664"/>
      <c r="I117" s="664"/>
      <c r="J117" s="664"/>
      <c r="K117" s="664"/>
      <c r="L117" s="664"/>
      <c r="M117" s="664"/>
      <c r="N117" s="664"/>
      <c r="O117" s="664"/>
      <c r="P117" s="664"/>
      <c r="Q117" s="664"/>
      <c r="R117" s="664"/>
      <c r="S117" s="664"/>
      <c r="T117" s="663"/>
      <c r="U117" s="663"/>
      <c r="V117" s="663"/>
      <c r="W117" s="663"/>
      <c r="X117" s="663"/>
      <c r="Y117" s="663"/>
      <c r="Z117" s="663"/>
      <c r="AA117" s="663"/>
      <c r="AB117" s="663"/>
      <c r="AC117" s="663"/>
      <c r="AD117" s="663"/>
      <c r="AF117" s="663"/>
      <c r="AG117" s="663"/>
      <c r="AH117" s="663"/>
      <c r="AI117" s="663"/>
      <c r="AJ117" s="663"/>
      <c r="AK117" s="663"/>
    </row>
    <row r="118" spans="1:37" s="636" customFormat="1" ht="10.5">
      <c r="A118" s="666"/>
      <c r="B118" s="633" t="s">
        <v>58</v>
      </c>
      <c r="C118" s="635">
        <f>SUM(C120:C128)</f>
        <v>511</v>
      </c>
      <c r="D118" s="635">
        <f t="shared" ref="D118:R118" si="66">SUM(D120:D128)</f>
        <v>235</v>
      </c>
      <c r="E118" s="635">
        <f t="shared" si="66"/>
        <v>746</v>
      </c>
      <c r="F118" s="635">
        <f t="shared" si="66"/>
        <v>48</v>
      </c>
      <c r="G118" s="635">
        <f t="shared" si="66"/>
        <v>319</v>
      </c>
      <c r="H118" s="635">
        <f t="shared" si="66"/>
        <v>167</v>
      </c>
      <c r="I118" s="635">
        <f t="shared" si="66"/>
        <v>486</v>
      </c>
      <c r="J118" s="635">
        <f t="shared" si="66"/>
        <v>36</v>
      </c>
      <c r="K118" s="635">
        <f t="shared" si="66"/>
        <v>269</v>
      </c>
      <c r="L118" s="635">
        <f t="shared" si="66"/>
        <v>94</v>
      </c>
      <c r="M118" s="635">
        <f t="shared" si="66"/>
        <v>363</v>
      </c>
      <c r="N118" s="635">
        <f t="shared" si="66"/>
        <v>65</v>
      </c>
      <c r="O118" s="635">
        <f t="shared" si="66"/>
        <v>1099</v>
      </c>
      <c r="P118" s="635">
        <f t="shared" si="66"/>
        <v>496</v>
      </c>
      <c r="Q118" s="635">
        <f t="shared" si="66"/>
        <v>1595</v>
      </c>
      <c r="R118" s="635">
        <f t="shared" si="66"/>
        <v>149</v>
      </c>
      <c r="S118" s="639"/>
      <c r="T118" s="633" t="s">
        <v>58</v>
      </c>
      <c r="U118" s="635">
        <f t="shared" ref="U118:AD118" si="67">SUM(U120:U128)</f>
        <v>66</v>
      </c>
      <c r="V118" s="635">
        <f t="shared" si="67"/>
        <v>29</v>
      </c>
      <c r="W118" s="635">
        <f t="shared" si="67"/>
        <v>95</v>
      </c>
      <c r="X118" s="635">
        <f t="shared" si="67"/>
        <v>23</v>
      </c>
      <c r="Y118" s="635">
        <f t="shared" si="67"/>
        <v>10</v>
      </c>
      <c r="Z118" s="635">
        <f t="shared" si="67"/>
        <v>33</v>
      </c>
      <c r="AA118" s="635">
        <f t="shared" si="67"/>
        <v>9</v>
      </c>
      <c r="AB118" s="635">
        <f t="shared" si="67"/>
        <v>5</v>
      </c>
      <c r="AC118" s="635">
        <f t="shared" si="67"/>
        <v>14</v>
      </c>
      <c r="AD118" s="635">
        <f t="shared" si="67"/>
        <v>142</v>
      </c>
      <c r="AF118" s="645"/>
      <c r="AG118" s="633" t="s">
        <v>58</v>
      </c>
      <c r="AH118" s="635">
        <f>SUM(AH120:AH128)</f>
        <v>41</v>
      </c>
      <c r="AI118" s="635">
        <f>SUM(AI120:AI128)</f>
        <v>22</v>
      </c>
      <c r="AJ118" s="635">
        <f>SUM(AJ120:AJ128)</f>
        <v>0</v>
      </c>
      <c r="AK118" s="635">
        <f>SUM(AK120:AK128)</f>
        <v>0</v>
      </c>
    </row>
    <row r="119" spans="1:37" s="636" customFormat="1" ht="8.25" customHeight="1">
      <c r="A119" s="633"/>
      <c r="B119" s="633"/>
      <c r="C119" s="635"/>
      <c r="D119" s="635"/>
      <c r="E119" s="635"/>
      <c r="F119" s="635"/>
      <c r="G119" s="635"/>
      <c r="H119" s="635"/>
      <c r="I119" s="635"/>
      <c r="J119" s="635"/>
      <c r="K119" s="635"/>
      <c r="L119" s="635"/>
      <c r="M119" s="635"/>
      <c r="N119" s="635"/>
      <c r="O119" s="635"/>
      <c r="P119" s="635"/>
      <c r="Q119" s="635"/>
      <c r="R119" s="635"/>
      <c r="S119" s="639"/>
      <c r="T119" s="633"/>
      <c r="U119" s="635"/>
      <c r="V119" s="635"/>
      <c r="W119" s="635"/>
      <c r="X119" s="635"/>
      <c r="Y119" s="635"/>
      <c r="Z119" s="635"/>
      <c r="AA119" s="635"/>
      <c r="AB119" s="635"/>
      <c r="AC119" s="635"/>
      <c r="AD119" s="635"/>
      <c r="AF119" s="645"/>
      <c r="AG119" s="677"/>
      <c r="AH119" s="645"/>
      <c r="AI119" s="645"/>
      <c r="AJ119" s="645"/>
      <c r="AK119" s="645"/>
    </row>
    <row r="120" spans="1:37" ht="11.25" customHeight="1">
      <c r="A120" s="715" t="s">
        <v>320</v>
      </c>
      <c r="B120" s="610" t="s">
        <v>586</v>
      </c>
      <c r="C120" s="639">
        <v>33</v>
      </c>
      <c r="D120" s="639">
        <v>1</v>
      </c>
      <c r="E120" s="635">
        <f t="shared" ref="E120:E128" si="68">+C120+D120</f>
        <v>34</v>
      </c>
      <c r="F120" s="639">
        <v>0</v>
      </c>
      <c r="G120" s="639">
        <v>14</v>
      </c>
      <c r="H120" s="639">
        <v>0</v>
      </c>
      <c r="I120" s="635">
        <f t="shared" ref="I120:I128" si="69">+G120+H120</f>
        <v>14</v>
      </c>
      <c r="J120" s="639">
        <v>0</v>
      </c>
      <c r="K120" s="639">
        <v>9</v>
      </c>
      <c r="L120" s="639">
        <v>0</v>
      </c>
      <c r="M120" s="635">
        <f t="shared" ref="M120:M128" si="70">+K120+L120</f>
        <v>9</v>
      </c>
      <c r="N120" s="639">
        <v>1</v>
      </c>
      <c r="O120" s="639">
        <f t="shared" ref="O120:O128" si="71">+C120+G120+K120</f>
        <v>56</v>
      </c>
      <c r="P120" s="639">
        <f t="shared" ref="P120:P128" si="72">+D120+H120+L120</f>
        <v>1</v>
      </c>
      <c r="Q120" s="635">
        <f t="shared" ref="Q120:Q128" si="73">+E120+I120+M120</f>
        <v>57</v>
      </c>
      <c r="R120" s="639">
        <f t="shared" ref="R120:R128" si="74">+F120+J120+N120</f>
        <v>1</v>
      </c>
      <c r="S120" s="610" t="s">
        <v>320</v>
      </c>
      <c r="T120" s="645" t="s">
        <v>586</v>
      </c>
      <c r="U120" s="639">
        <v>4</v>
      </c>
      <c r="V120" s="639">
        <v>1</v>
      </c>
      <c r="W120" s="639">
        <v>5</v>
      </c>
      <c r="X120" s="639">
        <v>2</v>
      </c>
      <c r="Y120" s="639">
        <v>0</v>
      </c>
      <c r="Z120" s="639">
        <v>2</v>
      </c>
      <c r="AA120" s="639">
        <v>1</v>
      </c>
      <c r="AB120" s="639">
        <v>0</v>
      </c>
      <c r="AC120" s="639">
        <v>1</v>
      </c>
      <c r="AD120" s="639">
        <v>8</v>
      </c>
      <c r="AF120" s="645" t="s">
        <v>320</v>
      </c>
      <c r="AG120" s="677" t="s">
        <v>616</v>
      </c>
      <c r="AH120" s="639">
        <v>4</v>
      </c>
      <c r="AI120" s="639">
        <v>3</v>
      </c>
      <c r="AJ120" s="645"/>
      <c r="AK120" s="645"/>
    </row>
    <row r="121" spans="1:37" ht="11.25" customHeight="1">
      <c r="A121" s="715" t="s">
        <v>320</v>
      </c>
      <c r="B121" s="610" t="s">
        <v>413</v>
      </c>
      <c r="C121" s="639">
        <v>33</v>
      </c>
      <c r="D121" s="639">
        <v>2</v>
      </c>
      <c r="E121" s="635">
        <f t="shared" si="68"/>
        <v>35</v>
      </c>
      <c r="F121" s="639">
        <v>3</v>
      </c>
      <c r="G121" s="639">
        <v>14</v>
      </c>
      <c r="H121" s="639">
        <v>0</v>
      </c>
      <c r="I121" s="635">
        <f t="shared" si="69"/>
        <v>14</v>
      </c>
      <c r="J121" s="639">
        <v>2</v>
      </c>
      <c r="K121" s="639">
        <v>6</v>
      </c>
      <c r="L121" s="639">
        <v>0</v>
      </c>
      <c r="M121" s="635">
        <f t="shared" si="70"/>
        <v>6</v>
      </c>
      <c r="N121" s="639">
        <v>0</v>
      </c>
      <c r="O121" s="639">
        <f t="shared" si="71"/>
        <v>53</v>
      </c>
      <c r="P121" s="639">
        <f t="shared" si="72"/>
        <v>2</v>
      </c>
      <c r="Q121" s="635">
        <f t="shared" si="73"/>
        <v>55</v>
      </c>
      <c r="R121" s="639">
        <f t="shared" si="74"/>
        <v>5</v>
      </c>
      <c r="S121" s="610" t="s">
        <v>320</v>
      </c>
      <c r="T121" s="645" t="s">
        <v>595</v>
      </c>
      <c r="U121" s="639">
        <v>5</v>
      </c>
      <c r="V121" s="639">
        <v>0</v>
      </c>
      <c r="W121" s="639">
        <v>5</v>
      </c>
      <c r="X121" s="639">
        <v>2</v>
      </c>
      <c r="Y121" s="639">
        <v>0</v>
      </c>
      <c r="Z121" s="639">
        <v>2</v>
      </c>
      <c r="AA121" s="639">
        <v>1</v>
      </c>
      <c r="AB121" s="639">
        <v>0</v>
      </c>
      <c r="AC121" s="639">
        <v>1</v>
      </c>
      <c r="AD121" s="639">
        <v>8</v>
      </c>
      <c r="AF121" s="645" t="s">
        <v>320</v>
      </c>
      <c r="AG121" s="645" t="s">
        <v>413</v>
      </c>
      <c r="AH121" s="639">
        <v>3</v>
      </c>
      <c r="AI121" s="639">
        <v>1</v>
      </c>
      <c r="AJ121" s="645"/>
      <c r="AK121" s="645"/>
    </row>
    <row r="122" spans="1:37" ht="10.5">
      <c r="A122" s="715" t="s">
        <v>321</v>
      </c>
      <c r="B122" s="610" t="s">
        <v>417</v>
      </c>
      <c r="C122" s="639">
        <v>53</v>
      </c>
      <c r="D122" s="639">
        <v>17</v>
      </c>
      <c r="E122" s="635">
        <f t="shared" si="68"/>
        <v>70</v>
      </c>
      <c r="F122" s="639">
        <v>0</v>
      </c>
      <c r="G122" s="639">
        <v>26</v>
      </c>
      <c r="H122" s="639">
        <v>18</v>
      </c>
      <c r="I122" s="635">
        <f t="shared" si="69"/>
        <v>44</v>
      </c>
      <c r="J122" s="639">
        <v>0</v>
      </c>
      <c r="K122" s="639">
        <v>28</v>
      </c>
      <c r="L122" s="639">
        <v>6</v>
      </c>
      <c r="M122" s="635">
        <f t="shared" si="70"/>
        <v>34</v>
      </c>
      <c r="N122" s="639">
        <v>6</v>
      </c>
      <c r="O122" s="639">
        <f t="shared" si="71"/>
        <v>107</v>
      </c>
      <c r="P122" s="639">
        <f t="shared" si="72"/>
        <v>41</v>
      </c>
      <c r="Q122" s="635">
        <f t="shared" si="73"/>
        <v>148</v>
      </c>
      <c r="R122" s="639">
        <f t="shared" si="74"/>
        <v>6</v>
      </c>
      <c r="S122" s="610" t="s">
        <v>596</v>
      </c>
      <c r="T122" s="645" t="s">
        <v>597</v>
      </c>
      <c r="U122" s="639">
        <v>10</v>
      </c>
      <c r="V122" s="639">
        <v>6</v>
      </c>
      <c r="W122" s="639">
        <v>16</v>
      </c>
      <c r="X122" s="639">
        <v>3</v>
      </c>
      <c r="Y122" s="639">
        <v>0</v>
      </c>
      <c r="Z122" s="639">
        <v>3</v>
      </c>
      <c r="AA122" s="639">
        <v>0</v>
      </c>
      <c r="AB122" s="639">
        <v>0</v>
      </c>
      <c r="AC122" s="639">
        <v>0</v>
      </c>
      <c r="AD122" s="639">
        <v>19</v>
      </c>
      <c r="AF122" s="645" t="s">
        <v>321</v>
      </c>
      <c r="AG122" s="645" t="s">
        <v>417</v>
      </c>
      <c r="AH122" s="639">
        <v>5</v>
      </c>
      <c r="AI122" s="639">
        <v>4</v>
      </c>
      <c r="AJ122" s="645"/>
      <c r="AK122" s="645"/>
    </row>
    <row r="123" spans="1:37" ht="11.25" customHeight="1">
      <c r="A123" s="715" t="s">
        <v>321</v>
      </c>
      <c r="B123" s="610" t="s">
        <v>415</v>
      </c>
      <c r="C123" s="639">
        <v>31</v>
      </c>
      <c r="D123" s="639">
        <v>0</v>
      </c>
      <c r="E123" s="635">
        <f t="shared" si="68"/>
        <v>31</v>
      </c>
      <c r="F123" s="639">
        <v>1</v>
      </c>
      <c r="G123" s="639">
        <v>16</v>
      </c>
      <c r="H123" s="639">
        <v>0</v>
      </c>
      <c r="I123" s="635">
        <f t="shared" si="69"/>
        <v>16</v>
      </c>
      <c r="J123" s="639">
        <v>2</v>
      </c>
      <c r="K123" s="639">
        <v>4</v>
      </c>
      <c r="L123" s="639">
        <v>5</v>
      </c>
      <c r="M123" s="635">
        <f t="shared" si="70"/>
        <v>9</v>
      </c>
      <c r="N123" s="639">
        <v>0</v>
      </c>
      <c r="O123" s="639">
        <f t="shared" si="71"/>
        <v>51</v>
      </c>
      <c r="P123" s="639">
        <f t="shared" si="72"/>
        <v>5</v>
      </c>
      <c r="Q123" s="635">
        <f t="shared" si="73"/>
        <v>56</v>
      </c>
      <c r="R123" s="639">
        <f t="shared" si="74"/>
        <v>3</v>
      </c>
      <c r="S123" s="610" t="s">
        <v>596</v>
      </c>
      <c r="T123" s="645" t="s">
        <v>598</v>
      </c>
      <c r="U123" s="639">
        <v>11</v>
      </c>
      <c r="V123" s="639">
        <v>0</v>
      </c>
      <c r="W123" s="639">
        <v>11</v>
      </c>
      <c r="X123" s="639">
        <v>4</v>
      </c>
      <c r="Y123" s="639">
        <v>4</v>
      </c>
      <c r="Z123" s="639">
        <v>8</v>
      </c>
      <c r="AA123" s="639">
        <v>4</v>
      </c>
      <c r="AB123" s="639">
        <v>4</v>
      </c>
      <c r="AC123" s="639">
        <v>8</v>
      </c>
      <c r="AD123" s="639">
        <v>27</v>
      </c>
      <c r="AF123" s="679" t="s">
        <v>321</v>
      </c>
      <c r="AG123" s="679" t="s">
        <v>415</v>
      </c>
      <c r="AH123" s="437">
        <v>4</v>
      </c>
      <c r="AI123" s="437">
        <v>3</v>
      </c>
      <c r="AJ123" s="679"/>
      <c r="AK123" s="678"/>
    </row>
    <row r="124" spans="1:37" ht="11.25" customHeight="1">
      <c r="A124" s="715" t="s">
        <v>321</v>
      </c>
      <c r="B124" s="610" t="s">
        <v>416</v>
      </c>
      <c r="C124" s="639">
        <v>294</v>
      </c>
      <c r="D124" s="639">
        <v>100</v>
      </c>
      <c r="E124" s="635">
        <f t="shared" si="68"/>
        <v>394</v>
      </c>
      <c r="F124" s="639">
        <v>33</v>
      </c>
      <c r="G124" s="639">
        <v>170</v>
      </c>
      <c r="H124" s="639">
        <v>52</v>
      </c>
      <c r="I124" s="635">
        <f t="shared" si="69"/>
        <v>222</v>
      </c>
      <c r="J124" s="639">
        <v>27</v>
      </c>
      <c r="K124" s="639">
        <v>186</v>
      </c>
      <c r="L124" s="639">
        <v>40</v>
      </c>
      <c r="M124" s="635">
        <f t="shared" si="70"/>
        <v>226</v>
      </c>
      <c r="N124" s="639">
        <v>57</v>
      </c>
      <c r="O124" s="639">
        <f t="shared" si="71"/>
        <v>650</v>
      </c>
      <c r="P124" s="639">
        <f t="shared" si="72"/>
        <v>192</v>
      </c>
      <c r="Q124" s="635">
        <f t="shared" si="73"/>
        <v>842</v>
      </c>
      <c r="R124" s="639">
        <f t="shared" si="74"/>
        <v>117</v>
      </c>
      <c r="S124" s="610" t="s">
        <v>596</v>
      </c>
      <c r="T124" s="645" t="s">
        <v>416</v>
      </c>
      <c r="U124" s="639">
        <v>23</v>
      </c>
      <c r="V124" s="639">
        <v>6</v>
      </c>
      <c r="W124" s="639">
        <v>29</v>
      </c>
      <c r="X124" s="639">
        <v>2</v>
      </c>
      <c r="Y124" s="639">
        <v>2</v>
      </c>
      <c r="Z124" s="639">
        <v>4</v>
      </c>
      <c r="AA124" s="639">
        <v>0</v>
      </c>
      <c r="AB124" s="639">
        <v>0</v>
      </c>
      <c r="AC124" s="639">
        <v>0</v>
      </c>
      <c r="AD124" s="639">
        <v>33</v>
      </c>
      <c r="AF124" s="679" t="s">
        <v>321</v>
      </c>
      <c r="AG124" s="679" t="s">
        <v>416</v>
      </c>
      <c r="AH124" s="437">
        <v>8</v>
      </c>
      <c r="AI124" s="437">
        <v>3</v>
      </c>
      <c r="AJ124" s="679"/>
      <c r="AK124" s="678"/>
    </row>
    <row r="125" spans="1:37" ht="10.5">
      <c r="A125" s="715" t="s">
        <v>319</v>
      </c>
      <c r="B125" s="610" t="s">
        <v>585</v>
      </c>
      <c r="C125" s="639">
        <v>25</v>
      </c>
      <c r="D125" s="639">
        <v>4</v>
      </c>
      <c r="E125" s="635">
        <f t="shared" si="68"/>
        <v>29</v>
      </c>
      <c r="F125" s="639">
        <v>0</v>
      </c>
      <c r="G125" s="639">
        <v>20</v>
      </c>
      <c r="H125" s="639">
        <v>0</v>
      </c>
      <c r="I125" s="635">
        <f t="shared" si="69"/>
        <v>20</v>
      </c>
      <c r="J125" s="639">
        <v>0</v>
      </c>
      <c r="K125" s="639">
        <v>6</v>
      </c>
      <c r="L125" s="639">
        <v>0</v>
      </c>
      <c r="M125" s="635">
        <f t="shared" si="70"/>
        <v>6</v>
      </c>
      <c r="N125" s="639">
        <v>0</v>
      </c>
      <c r="O125" s="639">
        <f t="shared" si="71"/>
        <v>51</v>
      </c>
      <c r="P125" s="639">
        <f t="shared" si="72"/>
        <v>4</v>
      </c>
      <c r="Q125" s="635">
        <f t="shared" si="73"/>
        <v>55</v>
      </c>
      <c r="R125" s="639">
        <f t="shared" si="74"/>
        <v>0</v>
      </c>
      <c r="S125" s="610" t="s">
        <v>319</v>
      </c>
      <c r="T125" s="645" t="s">
        <v>599</v>
      </c>
      <c r="U125" s="639">
        <v>2</v>
      </c>
      <c r="V125" s="639">
        <v>0</v>
      </c>
      <c r="W125" s="639">
        <v>2</v>
      </c>
      <c r="X125" s="639">
        <v>2</v>
      </c>
      <c r="Y125" s="639">
        <v>0</v>
      </c>
      <c r="Z125" s="639">
        <v>2</v>
      </c>
      <c r="AA125" s="639">
        <v>0</v>
      </c>
      <c r="AB125" s="639">
        <v>1</v>
      </c>
      <c r="AC125" s="639">
        <v>1</v>
      </c>
      <c r="AD125" s="639">
        <v>5</v>
      </c>
      <c r="AF125" s="645" t="s">
        <v>319</v>
      </c>
      <c r="AG125" s="645" t="s">
        <v>613</v>
      </c>
      <c r="AH125" s="639">
        <v>7</v>
      </c>
      <c r="AI125" s="639">
        <v>3</v>
      </c>
      <c r="AJ125" s="645"/>
      <c r="AK125" s="645"/>
    </row>
    <row r="126" spans="1:37" ht="10.5">
      <c r="A126" s="715" t="s">
        <v>319</v>
      </c>
      <c r="B126" s="610" t="s">
        <v>410</v>
      </c>
      <c r="C126" s="639">
        <v>10</v>
      </c>
      <c r="D126" s="639">
        <v>16</v>
      </c>
      <c r="E126" s="635">
        <f t="shared" si="68"/>
        <v>26</v>
      </c>
      <c r="F126" s="639">
        <v>0</v>
      </c>
      <c r="G126" s="639">
        <v>18</v>
      </c>
      <c r="H126" s="639">
        <v>13</v>
      </c>
      <c r="I126" s="635">
        <f t="shared" si="69"/>
        <v>31</v>
      </c>
      <c r="J126" s="639">
        <v>0</v>
      </c>
      <c r="K126" s="639">
        <v>0</v>
      </c>
      <c r="L126" s="639">
        <v>0</v>
      </c>
      <c r="M126" s="635">
        <f t="shared" si="70"/>
        <v>0</v>
      </c>
      <c r="N126" s="639">
        <v>0</v>
      </c>
      <c r="O126" s="639">
        <f t="shared" si="71"/>
        <v>28</v>
      </c>
      <c r="P126" s="639">
        <f t="shared" si="72"/>
        <v>29</v>
      </c>
      <c r="Q126" s="635">
        <f t="shared" si="73"/>
        <v>57</v>
      </c>
      <c r="R126" s="639">
        <f t="shared" si="74"/>
        <v>0</v>
      </c>
      <c r="S126" s="610" t="s">
        <v>319</v>
      </c>
      <c r="T126" s="645" t="s">
        <v>410</v>
      </c>
      <c r="U126" s="639">
        <v>3</v>
      </c>
      <c r="V126" s="639">
        <v>1</v>
      </c>
      <c r="W126" s="639">
        <v>4</v>
      </c>
      <c r="X126" s="639">
        <v>5</v>
      </c>
      <c r="Y126" s="639">
        <v>1</v>
      </c>
      <c r="Z126" s="639">
        <v>6</v>
      </c>
      <c r="AA126" s="639">
        <v>0</v>
      </c>
      <c r="AB126" s="639">
        <v>0</v>
      </c>
      <c r="AC126" s="639">
        <v>0</v>
      </c>
      <c r="AD126" s="639">
        <v>10</v>
      </c>
      <c r="AF126" s="645" t="s">
        <v>319</v>
      </c>
      <c r="AG126" s="610" t="s">
        <v>410</v>
      </c>
      <c r="AH126" s="639">
        <v>2</v>
      </c>
      <c r="AI126" s="639">
        <v>1</v>
      </c>
      <c r="AJ126" s="639"/>
      <c r="AK126" s="639"/>
    </row>
    <row r="127" spans="1:37" ht="10.5">
      <c r="A127" s="715" t="s">
        <v>319</v>
      </c>
      <c r="B127" s="610" t="s">
        <v>409</v>
      </c>
      <c r="C127" s="639">
        <v>32</v>
      </c>
      <c r="D127" s="639">
        <v>2</v>
      </c>
      <c r="E127" s="635">
        <f t="shared" si="68"/>
        <v>34</v>
      </c>
      <c r="F127" s="639">
        <v>8</v>
      </c>
      <c r="G127" s="639">
        <v>41</v>
      </c>
      <c r="H127" s="639">
        <v>5</v>
      </c>
      <c r="I127" s="635">
        <f t="shared" si="69"/>
        <v>46</v>
      </c>
      <c r="J127" s="639">
        <v>4</v>
      </c>
      <c r="K127" s="639">
        <v>30</v>
      </c>
      <c r="L127" s="639">
        <v>3</v>
      </c>
      <c r="M127" s="635">
        <f t="shared" si="70"/>
        <v>33</v>
      </c>
      <c r="N127" s="639">
        <v>1</v>
      </c>
      <c r="O127" s="639">
        <f t="shared" si="71"/>
        <v>103</v>
      </c>
      <c r="P127" s="639">
        <f t="shared" si="72"/>
        <v>10</v>
      </c>
      <c r="Q127" s="635">
        <f t="shared" si="73"/>
        <v>113</v>
      </c>
      <c r="R127" s="639">
        <f t="shared" si="74"/>
        <v>13</v>
      </c>
      <c r="S127" s="610" t="s">
        <v>319</v>
      </c>
      <c r="T127" s="645" t="s">
        <v>409</v>
      </c>
      <c r="U127" s="639">
        <v>7</v>
      </c>
      <c r="V127" s="639">
        <v>4</v>
      </c>
      <c r="W127" s="639">
        <v>11</v>
      </c>
      <c r="X127" s="639">
        <v>1</v>
      </c>
      <c r="Y127" s="639">
        <v>1</v>
      </c>
      <c r="Z127" s="639">
        <v>2</v>
      </c>
      <c r="AA127" s="639">
        <v>1</v>
      </c>
      <c r="AB127" s="639">
        <v>0</v>
      </c>
      <c r="AC127" s="639">
        <v>1</v>
      </c>
      <c r="AD127" s="639">
        <v>14</v>
      </c>
      <c r="AF127" s="645" t="s">
        <v>319</v>
      </c>
      <c r="AG127" s="645" t="s">
        <v>409</v>
      </c>
      <c r="AH127" s="639">
        <v>4</v>
      </c>
      <c r="AI127" s="639">
        <v>2</v>
      </c>
      <c r="AJ127" s="645"/>
      <c r="AK127" s="645"/>
    </row>
    <row r="128" spans="1:37" ht="10.5">
      <c r="A128" s="716" t="s">
        <v>319</v>
      </c>
      <c r="B128" s="599" t="s">
        <v>408</v>
      </c>
      <c r="C128" s="640">
        <v>0</v>
      </c>
      <c r="D128" s="640">
        <v>93</v>
      </c>
      <c r="E128" s="626">
        <f t="shared" si="68"/>
        <v>93</v>
      </c>
      <c r="F128" s="640">
        <v>3</v>
      </c>
      <c r="G128" s="640">
        <v>0</v>
      </c>
      <c r="H128" s="640">
        <v>79</v>
      </c>
      <c r="I128" s="626">
        <f t="shared" si="69"/>
        <v>79</v>
      </c>
      <c r="J128" s="640">
        <v>1</v>
      </c>
      <c r="K128" s="640">
        <v>0</v>
      </c>
      <c r="L128" s="640">
        <v>40</v>
      </c>
      <c r="M128" s="626">
        <f t="shared" si="70"/>
        <v>40</v>
      </c>
      <c r="N128" s="640">
        <v>0</v>
      </c>
      <c r="O128" s="640">
        <f t="shared" si="71"/>
        <v>0</v>
      </c>
      <c r="P128" s="640">
        <f t="shared" si="72"/>
        <v>212</v>
      </c>
      <c r="Q128" s="626">
        <f t="shared" si="73"/>
        <v>212</v>
      </c>
      <c r="R128" s="640">
        <f t="shared" si="74"/>
        <v>4</v>
      </c>
      <c r="S128" s="599" t="s">
        <v>319</v>
      </c>
      <c r="T128" s="642" t="s">
        <v>408</v>
      </c>
      <c r="U128" s="640">
        <v>1</v>
      </c>
      <c r="V128" s="640">
        <v>11</v>
      </c>
      <c r="W128" s="640">
        <v>12</v>
      </c>
      <c r="X128" s="640">
        <v>2</v>
      </c>
      <c r="Y128" s="640">
        <v>2</v>
      </c>
      <c r="Z128" s="640">
        <v>4</v>
      </c>
      <c r="AA128" s="640">
        <v>2</v>
      </c>
      <c r="AB128" s="640">
        <v>0</v>
      </c>
      <c r="AC128" s="640">
        <v>2</v>
      </c>
      <c r="AD128" s="640">
        <v>18</v>
      </c>
      <c r="AF128" s="642" t="s">
        <v>319</v>
      </c>
      <c r="AG128" s="642" t="s">
        <v>408</v>
      </c>
      <c r="AH128" s="640">
        <v>4</v>
      </c>
      <c r="AI128" s="640">
        <v>2</v>
      </c>
      <c r="AJ128" s="640"/>
      <c r="AK128" s="640"/>
    </row>
    <row r="129" spans="1:37" ht="8.25" customHeight="1">
      <c r="A129" s="658"/>
      <c r="B129" s="658"/>
      <c r="C129" s="624"/>
      <c r="D129" s="624"/>
      <c r="E129" s="624"/>
      <c r="F129" s="624"/>
      <c r="G129" s="624"/>
      <c r="H129" s="624"/>
      <c r="I129" s="624"/>
      <c r="J129" s="624"/>
      <c r="K129" s="624"/>
      <c r="L129" s="624"/>
      <c r="M129" s="624"/>
      <c r="N129" s="624"/>
      <c r="S129" s="658"/>
      <c r="AF129" s="624"/>
      <c r="AG129" s="624"/>
      <c r="AH129" s="658"/>
      <c r="AI129" s="658"/>
      <c r="AJ129" s="658"/>
      <c r="AK129" s="658"/>
    </row>
    <row r="130" spans="1:37" ht="9.75" customHeight="1">
      <c r="A130" s="657" t="s">
        <v>4</v>
      </c>
      <c r="B130" s="657"/>
      <c r="C130" s="657"/>
      <c r="D130" s="657"/>
      <c r="E130" s="657"/>
      <c r="F130" s="657"/>
      <c r="G130" s="657"/>
      <c r="H130" s="657"/>
      <c r="I130" s="657"/>
      <c r="J130" s="657"/>
      <c r="K130" s="657"/>
      <c r="L130" s="657"/>
      <c r="M130" s="657"/>
      <c r="N130" s="657"/>
      <c r="O130" s="657"/>
      <c r="P130" s="657"/>
      <c r="Q130" s="657"/>
      <c r="R130" s="657"/>
      <c r="S130" s="668" t="s">
        <v>5</v>
      </c>
      <c r="T130" s="668"/>
      <c r="U130" s="668"/>
      <c r="V130" s="668"/>
      <c r="W130" s="668"/>
      <c r="X130" s="668"/>
      <c r="Y130" s="668"/>
      <c r="Z130" s="654"/>
      <c r="AA130" s="668"/>
      <c r="AB130" s="668"/>
      <c r="AC130" s="668"/>
      <c r="AD130" s="668"/>
      <c r="AF130" s="592" t="s">
        <v>6</v>
      </c>
      <c r="AG130" s="657"/>
      <c r="AH130" s="657"/>
      <c r="AI130" s="657"/>
      <c r="AJ130" s="657"/>
      <c r="AK130" s="657"/>
    </row>
    <row r="131" spans="1:37" ht="10.5" customHeight="1">
      <c r="A131" s="657" t="s">
        <v>328</v>
      </c>
      <c r="B131" s="657"/>
      <c r="C131" s="657"/>
      <c r="D131" s="657"/>
      <c r="E131" s="657"/>
      <c r="F131" s="657"/>
      <c r="G131" s="657"/>
      <c r="H131" s="657"/>
      <c r="I131" s="657"/>
      <c r="J131" s="657"/>
      <c r="K131" s="657"/>
      <c r="L131" s="657"/>
      <c r="M131" s="657"/>
      <c r="N131" s="657"/>
      <c r="O131" s="657"/>
      <c r="P131" s="657"/>
      <c r="Q131" s="657"/>
      <c r="R131" s="657"/>
      <c r="S131" s="668" t="s">
        <v>328</v>
      </c>
      <c r="T131" s="668"/>
      <c r="U131" s="668"/>
      <c r="V131" s="668"/>
      <c r="W131" s="668"/>
      <c r="X131" s="668"/>
      <c r="Y131" s="668"/>
      <c r="Z131" s="654"/>
      <c r="AA131" s="668"/>
      <c r="AB131" s="668"/>
      <c r="AC131" s="668"/>
      <c r="AD131" s="668"/>
      <c r="AF131" s="592" t="s">
        <v>619</v>
      </c>
      <c r="AG131" s="657"/>
      <c r="AH131" s="657"/>
      <c r="AI131" s="657"/>
      <c r="AJ131" s="657"/>
      <c r="AK131" s="657"/>
    </row>
    <row r="132" spans="1:37" ht="9.75" customHeight="1">
      <c r="A132" s="659" t="s">
        <v>572</v>
      </c>
      <c r="B132" s="658"/>
      <c r="C132" s="624"/>
      <c r="D132" s="624"/>
      <c r="E132" s="624"/>
      <c r="F132" s="624"/>
      <c r="G132" s="624"/>
      <c r="H132" s="624"/>
      <c r="I132" s="624"/>
      <c r="J132" s="624"/>
      <c r="K132" s="624"/>
      <c r="L132" s="624"/>
      <c r="M132" s="624"/>
      <c r="N132" s="624"/>
      <c r="S132" s="659" t="s">
        <v>572</v>
      </c>
      <c r="AF132" s="659" t="s">
        <v>572</v>
      </c>
      <c r="AG132" s="624"/>
      <c r="AH132" s="624"/>
      <c r="AI132" s="624"/>
      <c r="AJ132" s="624"/>
      <c r="AK132" s="624"/>
    </row>
    <row r="133" spans="1:37" ht="5.25" customHeight="1">
      <c r="B133" s="658"/>
      <c r="C133" s="624"/>
      <c r="D133" s="624"/>
      <c r="E133" s="624"/>
      <c r="F133" s="624"/>
      <c r="G133" s="624"/>
      <c r="H133" s="624"/>
      <c r="I133" s="624"/>
      <c r="J133" s="624"/>
      <c r="K133" s="624"/>
      <c r="L133" s="624"/>
      <c r="M133" s="624"/>
      <c r="N133" s="624"/>
      <c r="S133" s="658"/>
      <c r="AF133" s="624"/>
      <c r="AG133" s="624"/>
      <c r="AH133" s="624"/>
      <c r="AI133" s="624"/>
      <c r="AJ133" s="624"/>
      <c r="AK133" s="624"/>
    </row>
    <row r="134" spans="1:37" ht="11.25" customHeight="1">
      <c r="A134" s="965" t="s">
        <v>288</v>
      </c>
      <c r="B134" s="965" t="s">
        <v>72</v>
      </c>
      <c r="C134" s="979" t="s">
        <v>297</v>
      </c>
      <c r="D134" s="979"/>
      <c r="E134" s="979"/>
      <c r="F134" s="979"/>
      <c r="G134" s="979" t="s">
        <v>298</v>
      </c>
      <c r="H134" s="979"/>
      <c r="I134" s="979"/>
      <c r="J134" s="979"/>
      <c r="K134" s="979" t="s">
        <v>299</v>
      </c>
      <c r="L134" s="979"/>
      <c r="M134" s="980"/>
      <c r="N134" s="980"/>
      <c r="O134" s="979" t="s">
        <v>110</v>
      </c>
      <c r="P134" s="979"/>
      <c r="Q134" s="979"/>
      <c r="R134" s="979"/>
      <c r="S134" s="965" t="s">
        <v>288</v>
      </c>
      <c r="T134" s="965" t="s">
        <v>72</v>
      </c>
      <c r="U134" s="967" t="s">
        <v>588</v>
      </c>
      <c r="V134" s="968"/>
      <c r="W134" s="969"/>
      <c r="X134" s="967" t="s">
        <v>589</v>
      </c>
      <c r="Y134" s="968"/>
      <c r="Z134" s="969"/>
      <c r="AA134" s="970" t="s">
        <v>590</v>
      </c>
      <c r="AB134" s="971"/>
      <c r="AC134" s="972"/>
      <c r="AD134" s="973" t="s">
        <v>343</v>
      </c>
      <c r="AF134" s="954" t="s">
        <v>288</v>
      </c>
      <c r="AG134" s="956" t="s">
        <v>614</v>
      </c>
      <c r="AH134" s="956" t="s">
        <v>617</v>
      </c>
      <c r="AI134" s="954" t="s">
        <v>604</v>
      </c>
      <c r="AJ134" s="954" t="s">
        <v>605</v>
      </c>
      <c r="AK134" s="956" t="s">
        <v>618</v>
      </c>
    </row>
    <row r="135" spans="1:37" ht="24.75" customHeight="1">
      <c r="A135" s="966"/>
      <c r="B135" s="966"/>
      <c r="C135" s="661" t="s">
        <v>364</v>
      </c>
      <c r="D135" s="661" t="s">
        <v>269</v>
      </c>
      <c r="E135" s="662" t="s">
        <v>568</v>
      </c>
      <c r="F135" s="661" t="s">
        <v>302</v>
      </c>
      <c r="G135" s="661" t="s">
        <v>364</v>
      </c>
      <c r="H135" s="661" t="s">
        <v>269</v>
      </c>
      <c r="I135" s="662" t="s">
        <v>568</v>
      </c>
      <c r="J135" s="661" t="s">
        <v>302</v>
      </c>
      <c r="K135" s="661" t="s">
        <v>364</v>
      </c>
      <c r="L135" s="661" t="s">
        <v>269</v>
      </c>
      <c r="M135" s="662" t="s">
        <v>568</v>
      </c>
      <c r="N135" s="661" t="s">
        <v>302</v>
      </c>
      <c r="O135" s="661" t="s">
        <v>364</v>
      </c>
      <c r="P135" s="661" t="s">
        <v>269</v>
      </c>
      <c r="Q135" s="662" t="s">
        <v>568</v>
      </c>
      <c r="R135" s="661" t="s">
        <v>302</v>
      </c>
      <c r="S135" s="966"/>
      <c r="T135" s="966"/>
      <c r="U135" s="494" t="s">
        <v>338</v>
      </c>
      <c r="V135" s="494" t="s">
        <v>339</v>
      </c>
      <c r="W135" s="494" t="s">
        <v>110</v>
      </c>
      <c r="X135" s="495" t="s">
        <v>338</v>
      </c>
      <c r="Y135" s="495" t="s">
        <v>339</v>
      </c>
      <c r="Z135" s="495" t="s">
        <v>110</v>
      </c>
      <c r="AA135" s="495" t="s">
        <v>338</v>
      </c>
      <c r="AB135" s="495" t="s">
        <v>339</v>
      </c>
      <c r="AC135" s="495" t="s">
        <v>110</v>
      </c>
      <c r="AD135" s="974"/>
      <c r="AF135" s="955"/>
      <c r="AG135" s="957"/>
      <c r="AH135" s="957"/>
      <c r="AI135" s="955"/>
      <c r="AJ135" s="955"/>
      <c r="AK135" s="957"/>
    </row>
    <row r="136" spans="1:37" ht="6.75" customHeight="1">
      <c r="A136" s="649"/>
      <c r="B136" s="649"/>
      <c r="C136" s="664"/>
      <c r="D136" s="664"/>
      <c r="E136" s="664"/>
      <c r="F136" s="664"/>
      <c r="G136" s="664"/>
      <c r="H136" s="664"/>
      <c r="I136" s="664"/>
      <c r="J136" s="664"/>
      <c r="K136" s="664"/>
      <c r="L136" s="664"/>
      <c r="M136" s="664"/>
      <c r="N136" s="664"/>
      <c r="O136" s="664"/>
      <c r="P136" s="664"/>
      <c r="Q136" s="664"/>
      <c r="R136" s="664"/>
      <c r="S136" s="664"/>
      <c r="T136" s="663"/>
      <c r="U136" s="663"/>
      <c r="V136" s="663"/>
      <c r="W136" s="663"/>
      <c r="X136" s="663"/>
      <c r="Y136" s="663"/>
      <c r="Z136" s="663"/>
      <c r="AA136" s="663"/>
      <c r="AB136" s="663"/>
      <c r="AC136" s="663"/>
      <c r="AD136" s="663"/>
      <c r="AF136" s="663"/>
      <c r="AG136" s="663"/>
      <c r="AH136" s="663"/>
      <c r="AI136" s="663"/>
      <c r="AJ136" s="663"/>
      <c r="AK136" s="663"/>
    </row>
    <row r="137" spans="1:37" s="636" customFormat="1" ht="10.5">
      <c r="A137" s="666"/>
      <c r="B137" s="633" t="s">
        <v>58</v>
      </c>
      <c r="C137" s="635">
        <f>SUM(C139:C141)</f>
        <v>122</v>
      </c>
      <c r="D137" s="635">
        <f t="shared" ref="D137:R137" si="75">SUM(D139:D141)</f>
        <v>39</v>
      </c>
      <c r="E137" s="635">
        <f t="shared" si="75"/>
        <v>161</v>
      </c>
      <c r="F137" s="635">
        <f t="shared" si="75"/>
        <v>2</v>
      </c>
      <c r="G137" s="635">
        <f t="shared" si="75"/>
        <v>48</v>
      </c>
      <c r="H137" s="635">
        <f t="shared" si="75"/>
        <v>7</v>
      </c>
      <c r="I137" s="635">
        <f t="shared" si="75"/>
        <v>55</v>
      </c>
      <c r="J137" s="635">
        <f t="shared" si="75"/>
        <v>0</v>
      </c>
      <c r="K137" s="635">
        <f t="shared" si="75"/>
        <v>50</v>
      </c>
      <c r="L137" s="635">
        <f t="shared" si="75"/>
        <v>4</v>
      </c>
      <c r="M137" s="635">
        <f t="shared" si="75"/>
        <v>54</v>
      </c>
      <c r="N137" s="635">
        <f t="shared" si="75"/>
        <v>0</v>
      </c>
      <c r="O137" s="635">
        <f t="shared" si="75"/>
        <v>220</v>
      </c>
      <c r="P137" s="635">
        <f t="shared" si="75"/>
        <v>50</v>
      </c>
      <c r="Q137" s="635">
        <f t="shared" si="75"/>
        <v>270</v>
      </c>
      <c r="R137" s="635">
        <f t="shared" si="75"/>
        <v>2</v>
      </c>
      <c r="S137" s="639"/>
      <c r="T137" s="633" t="s">
        <v>58</v>
      </c>
      <c r="U137" s="635">
        <f t="shared" ref="U137:AD137" si="76">SUM(U139:U141)</f>
        <v>16</v>
      </c>
      <c r="V137" s="635">
        <f t="shared" si="76"/>
        <v>6</v>
      </c>
      <c r="W137" s="635">
        <f t="shared" si="76"/>
        <v>22</v>
      </c>
      <c r="X137" s="635">
        <f t="shared" si="76"/>
        <v>11</v>
      </c>
      <c r="Y137" s="635">
        <f t="shared" si="76"/>
        <v>2</v>
      </c>
      <c r="Z137" s="635">
        <f t="shared" si="76"/>
        <v>13</v>
      </c>
      <c r="AA137" s="635">
        <f t="shared" si="76"/>
        <v>4</v>
      </c>
      <c r="AB137" s="635">
        <f t="shared" si="76"/>
        <v>1</v>
      </c>
      <c r="AC137" s="635">
        <f t="shared" si="76"/>
        <v>5</v>
      </c>
      <c r="AD137" s="635">
        <f t="shared" si="76"/>
        <v>40</v>
      </c>
      <c r="AF137" s="645"/>
      <c r="AG137" s="633" t="s">
        <v>58</v>
      </c>
      <c r="AH137" s="635">
        <f>SUM(AH139:AH141)</f>
        <v>9</v>
      </c>
      <c r="AI137" s="635">
        <f>SUM(AI139:AI141)</f>
        <v>5</v>
      </c>
      <c r="AJ137" s="635">
        <f>SUM(AJ139:AJ141)</f>
        <v>0</v>
      </c>
      <c r="AK137" s="635">
        <f>SUM(AK139:AK141)</f>
        <v>1</v>
      </c>
    </row>
    <row r="138" spans="1:37" ht="6.75" customHeight="1">
      <c r="A138" s="665"/>
      <c r="B138" s="665"/>
      <c r="C138" s="639"/>
      <c r="D138" s="639"/>
      <c r="E138" s="639"/>
      <c r="F138" s="639"/>
      <c r="G138" s="639"/>
      <c r="H138" s="639"/>
      <c r="I138" s="639"/>
      <c r="J138" s="639"/>
      <c r="K138" s="639"/>
      <c r="L138" s="639"/>
      <c r="M138" s="639"/>
      <c r="N138" s="639"/>
      <c r="O138" s="639"/>
      <c r="P138" s="639"/>
      <c r="Q138" s="639"/>
      <c r="R138" s="639"/>
      <c r="S138" s="610"/>
      <c r="T138" s="633"/>
      <c r="U138" s="635"/>
      <c r="V138" s="635"/>
      <c r="W138" s="635"/>
      <c r="X138" s="635"/>
      <c r="Y138" s="635"/>
      <c r="Z138" s="635"/>
      <c r="AA138" s="635"/>
      <c r="AB138" s="635"/>
      <c r="AC138" s="635"/>
      <c r="AD138" s="635"/>
      <c r="AF138" s="645"/>
      <c r="AG138" s="645"/>
      <c r="AH138" s="645"/>
      <c r="AI138" s="645"/>
      <c r="AJ138" s="645"/>
      <c r="AK138" s="645"/>
    </row>
    <row r="139" spans="1:37" ht="10.5">
      <c r="A139" s="715" t="s">
        <v>323</v>
      </c>
      <c r="B139" s="610" t="s">
        <v>419</v>
      </c>
      <c r="C139" s="639">
        <v>38</v>
      </c>
      <c r="D139" s="639">
        <v>23</v>
      </c>
      <c r="E139" s="635">
        <f>+C139+D139</f>
        <v>61</v>
      </c>
      <c r="F139" s="639">
        <v>0</v>
      </c>
      <c r="G139" s="639">
        <v>0</v>
      </c>
      <c r="H139" s="639">
        <v>0</v>
      </c>
      <c r="I139" s="635">
        <f>+G139+H139</f>
        <v>0</v>
      </c>
      <c r="J139" s="639">
        <v>0</v>
      </c>
      <c r="K139" s="639">
        <v>0</v>
      </c>
      <c r="L139" s="639">
        <v>0</v>
      </c>
      <c r="M139" s="635">
        <f>+K139+L139</f>
        <v>0</v>
      </c>
      <c r="N139" s="639">
        <v>0</v>
      </c>
      <c r="O139" s="639">
        <f t="shared" ref="O139:R141" si="77">+C139+G139+K139</f>
        <v>38</v>
      </c>
      <c r="P139" s="639">
        <f t="shared" si="77"/>
        <v>23</v>
      </c>
      <c r="Q139" s="635">
        <f t="shared" si="77"/>
        <v>61</v>
      </c>
      <c r="R139" s="639">
        <f t="shared" si="77"/>
        <v>0</v>
      </c>
      <c r="S139" s="610" t="s">
        <v>323</v>
      </c>
      <c r="T139" s="645" t="s">
        <v>600</v>
      </c>
      <c r="U139" s="639">
        <v>2</v>
      </c>
      <c r="V139" s="639">
        <v>0</v>
      </c>
      <c r="W139" s="639">
        <v>2</v>
      </c>
      <c r="X139" s="639">
        <v>2</v>
      </c>
      <c r="Y139" s="639">
        <v>0</v>
      </c>
      <c r="Z139" s="639">
        <v>2</v>
      </c>
      <c r="AA139" s="639">
        <v>1</v>
      </c>
      <c r="AB139" s="639">
        <v>1</v>
      </c>
      <c r="AC139" s="639">
        <v>2</v>
      </c>
      <c r="AD139" s="639">
        <v>6</v>
      </c>
      <c r="AF139" s="645" t="s">
        <v>323</v>
      </c>
      <c r="AG139" s="645" t="s">
        <v>419</v>
      </c>
      <c r="AH139" s="639">
        <v>1</v>
      </c>
      <c r="AI139" s="639">
        <v>2</v>
      </c>
      <c r="AJ139" s="645"/>
      <c r="AK139" s="645"/>
    </row>
    <row r="140" spans="1:37" ht="10.5">
      <c r="A140" s="715" t="s">
        <v>323</v>
      </c>
      <c r="B140" s="610" t="s">
        <v>420</v>
      </c>
      <c r="C140" s="639">
        <v>29</v>
      </c>
      <c r="D140" s="639">
        <v>1</v>
      </c>
      <c r="E140" s="635">
        <f>+C140+D140</f>
        <v>30</v>
      </c>
      <c r="F140" s="639">
        <v>2</v>
      </c>
      <c r="G140" s="639">
        <v>17</v>
      </c>
      <c r="H140" s="639">
        <v>0</v>
      </c>
      <c r="I140" s="635">
        <f>+G140+H140</f>
        <v>17</v>
      </c>
      <c r="J140" s="639">
        <v>0</v>
      </c>
      <c r="K140" s="639">
        <v>23</v>
      </c>
      <c r="L140" s="639">
        <v>0</v>
      </c>
      <c r="M140" s="635">
        <f>+K140+L140</f>
        <v>23</v>
      </c>
      <c r="N140" s="639">
        <v>0</v>
      </c>
      <c r="O140" s="639">
        <f t="shared" si="77"/>
        <v>69</v>
      </c>
      <c r="P140" s="639">
        <f t="shared" si="77"/>
        <v>1</v>
      </c>
      <c r="Q140" s="635">
        <f t="shared" si="77"/>
        <v>70</v>
      </c>
      <c r="R140" s="639">
        <f t="shared" si="77"/>
        <v>2</v>
      </c>
      <c r="S140" s="610" t="s">
        <v>323</v>
      </c>
      <c r="T140" s="645" t="s">
        <v>420</v>
      </c>
      <c r="U140" s="639">
        <v>6</v>
      </c>
      <c r="V140" s="639">
        <v>2</v>
      </c>
      <c r="W140" s="639">
        <v>8</v>
      </c>
      <c r="X140" s="639">
        <v>5</v>
      </c>
      <c r="Y140" s="639">
        <v>0</v>
      </c>
      <c r="Z140" s="639">
        <v>5</v>
      </c>
      <c r="AA140" s="639">
        <v>2</v>
      </c>
      <c r="AB140" s="639">
        <v>0</v>
      </c>
      <c r="AC140" s="639">
        <v>2</v>
      </c>
      <c r="AD140" s="639">
        <v>15</v>
      </c>
      <c r="AF140" s="645" t="s">
        <v>323</v>
      </c>
      <c r="AG140" s="645" t="s">
        <v>420</v>
      </c>
      <c r="AH140" s="639">
        <v>5</v>
      </c>
      <c r="AI140" s="639">
        <v>1</v>
      </c>
      <c r="AJ140" s="645"/>
      <c r="AK140" s="645"/>
    </row>
    <row r="141" spans="1:37" ht="10.5">
      <c r="A141" s="716" t="s">
        <v>324</v>
      </c>
      <c r="B141" s="599" t="s">
        <v>422</v>
      </c>
      <c r="C141" s="640">
        <v>55</v>
      </c>
      <c r="D141" s="640">
        <v>15</v>
      </c>
      <c r="E141" s="626">
        <f>+C141+D141</f>
        <v>70</v>
      </c>
      <c r="F141" s="640">
        <v>0</v>
      </c>
      <c r="G141" s="640">
        <v>31</v>
      </c>
      <c r="H141" s="640">
        <v>7</v>
      </c>
      <c r="I141" s="626">
        <f>+G141+H141</f>
        <v>38</v>
      </c>
      <c r="J141" s="640">
        <v>0</v>
      </c>
      <c r="K141" s="640">
        <v>27</v>
      </c>
      <c r="L141" s="640">
        <v>4</v>
      </c>
      <c r="M141" s="626">
        <f>+K141+L141</f>
        <v>31</v>
      </c>
      <c r="N141" s="640">
        <v>0</v>
      </c>
      <c r="O141" s="640">
        <f t="shared" si="77"/>
        <v>113</v>
      </c>
      <c r="P141" s="640">
        <f t="shared" si="77"/>
        <v>26</v>
      </c>
      <c r="Q141" s="626">
        <f t="shared" si="77"/>
        <v>139</v>
      </c>
      <c r="R141" s="640">
        <f t="shared" si="77"/>
        <v>0</v>
      </c>
      <c r="S141" s="599" t="s">
        <v>324</v>
      </c>
      <c r="T141" s="642" t="s">
        <v>422</v>
      </c>
      <c r="U141" s="640">
        <v>8</v>
      </c>
      <c r="V141" s="640">
        <v>4</v>
      </c>
      <c r="W141" s="640">
        <v>12</v>
      </c>
      <c r="X141" s="640">
        <v>4</v>
      </c>
      <c r="Y141" s="640">
        <v>2</v>
      </c>
      <c r="Z141" s="640">
        <v>6</v>
      </c>
      <c r="AA141" s="640">
        <v>1</v>
      </c>
      <c r="AB141" s="640">
        <v>0</v>
      </c>
      <c r="AC141" s="640">
        <v>1</v>
      </c>
      <c r="AD141" s="640">
        <v>19</v>
      </c>
      <c r="AF141" s="642" t="s">
        <v>324</v>
      </c>
      <c r="AG141" s="642" t="s">
        <v>422</v>
      </c>
      <c r="AH141" s="640">
        <v>3</v>
      </c>
      <c r="AI141" s="640">
        <v>2</v>
      </c>
      <c r="AJ141" s="642"/>
      <c r="AK141" s="640">
        <v>1</v>
      </c>
    </row>
    <row r="142" spans="1:37">
      <c r="A142" s="658"/>
      <c r="B142" s="658"/>
      <c r="C142" s="624"/>
      <c r="D142" s="624"/>
      <c r="E142" s="624"/>
      <c r="F142" s="624"/>
      <c r="G142" s="624"/>
      <c r="H142" s="624"/>
      <c r="I142" s="624"/>
      <c r="J142" s="624"/>
      <c r="K142" s="624"/>
      <c r="L142" s="624"/>
      <c r="M142" s="624"/>
      <c r="N142" s="624"/>
      <c r="AF142" s="624"/>
      <c r="AG142" s="624"/>
      <c r="AH142" s="624"/>
      <c r="AI142" s="624"/>
      <c r="AJ142" s="624"/>
      <c r="AK142" s="624"/>
    </row>
    <row r="143" spans="1:37">
      <c r="A143" s="658"/>
      <c r="B143" s="658"/>
      <c r="C143" s="624"/>
      <c r="D143" s="624"/>
      <c r="E143" s="624"/>
      <c r="F143" s="624"/>
      <c r="G143" s="624"/>
      <c r="H143" s="624"/>
      <c r="I143" s="624"/>
      <c r="J143" s="624"/>
      <c r="K143" s="624"/>
      <c r="L143" s="624"/>
      <c r="M143" s="624"/>
      <c r="N143" s="624"/>
      <c r="AF143" s="624"/>
      <c r="AG143" s="624"/>
      <c r="AH143" s="624"/>
      <c r="AI143" s="624"/>
      <c r="AJ143" s="624"/>
      <c r="AK143" s="624"/>
    </row>
    <row r="144" spans="1:37">
      <c r="A144" s="658"/>
      <c r="B144" s="658"/>
      <c r="C144" s="624"/>
      <c r="D144" s="624"/>
      <c r="E144" s="624"/>
      <c r="F144" s="624"/>
      <c r="G144" s="624"/>
      <c r="H144" s="624"/>
      <c r="I144" s="624"/>
      <c r="J144" s="624"/>
      <c r="K144" s="624"/>
      <c r="L144" s="624"/>
      <c r="M144" s="624"/>
      <c r="N144" s="624"/>
      <c r="AF144" s="624"/>
      <c r="AG144" s="624"/>
      <c r="AH144" s="624"/>
      <c r="AI144" s="624"/>
      <c r="AJ144" s="624"/>
      <c r="AK144" s="624"/>
    </row>
    <row r="145" spans="1:37">
      <c r="A145" s="658"/>
      <c r="B145" s="658"/>
      <c r="C145" s="624"/>
      <c r="D145" s="624"/>
      <c r="E145" s="624"/>
      <c r="F145" s="624"/>
      <c r="G145" s="624"/>
      <c r="H145" s="624"/>
      <c r="I145" s="624"/>
      <c r="J145" s="624"/>
      <c r="K145" s="624"/>
      <c r="L145" s="624"/>
      <c r="M145" s="624"/>
      <c r="N145" s="624"/>
      <c r="AF145" s="624"/>
      <c r="AG145" s="624"/>
      <c r="AH145" s="624"/>
      <c r="AI145" s="624"/>
      <c r="AJ145" s="624"/>
      <c r="AK145" s="624"/>
    </row>
    <row r="146" spans="1:37">
      <c r="A146" s="658"/>
      <c r="B146" s="658"/>
      <c r="C146" s="624"/>
      <c r="D146" s="624"/>
      <c r="E146" s="624"/>
      <c r="F146" s="624"/>
      <c r="G146" s="624"/>
      <c r="H146" s="624"/>
      <c r="I146" s="624"/>
      <c r="J146" s="624"/>
      <c r="K146" s="624"/>
      <c r="L146" s="624"/>
      <c r="M146" s="624"/>
      <c r="N146" s="624"/>
      <c r="AF146" s="624"/>
      <c r="AG146" s="624"/>
      <c r="AH146" s="624"/>
      <c r="AI146" s="624"/>
      <c r="AJ146" s="624"/>
      <c r="AK146" s="624"/>
    </row>
    <row r="147" spans="1:37">
      <c r="A147" s="658"/>
      <c r="B147" s="658"/>
      <c r="C147" s="624"/>
      <c r="D147" s="624"/>
      <c r="E147" s="624"/>
      <c r="F147" s="624"/>
      <c r="G147" s="624"/>
      <c r="H147" s="624"/>
      <c r="I147" s="624"/>
      <c r="J147" s="624"/>
      <c r="K147" s="624"/>
      <c r="L147" s="624"/>
      <c r="M147" s="624"/>
      <c r="N147" s="624"/>
      <c r="AF147" s="624"/>
      <c r="AG147" s="624"/>
      <c r="AH147" s="624"/>
      <c r="AI147" s="624"/>
      <c r="AJ147" s="624"/>
      <c r="AK147" s="624"/>
    </row>
    <row r="148" spans="1:37">
      <c r="A148" s="658"/>
      <c r="B148" s="658"/>
      <c r="C148" s="624"/>
      <c r="D148" s="624"/>
      <c r="E148" s="624"/>
      <c r="F148" s="624"/>
      <c r="G148" s="624"/>
      <c r="H148" s="624"/>
      <c r="I148" s="624"/>
      <c r="J148" s="624"/>
      <c r="K148" s="624"/>
      <c r="L148" s="624"/>
      <c r="M148" s="624"/>
      <c r="N148" s="624"/>
      <c r="AF148" s="624"/>
      <c r="AG148" s="624"/>
      <c r="AH148" s="624"/>
      <c r="AI148" s="624"/>
      <c r="AJ148" s="624"/>
      <c r="AK148" s="624"/>
    </row>
    <row r="149" spans="1:37">
      <c r="A149" s="658"/>
      <c r="B149" s="658"/>
      <c r="C149" s="624"/>
      <c r="D149" s="624"/>
      <c r="E149" s="624"/>
      <c r="F149" s="624"/>
      <c r="G149" s="624"/>
      <c r="H149" s="624"/>
      <c r="I149" s="624"/>
      <c r="J149" s="624"/>
      <c r="K149" s="624"/>
      <c r="L149" s="624"/>
      <c r="M149" s="624"/>
      <c r="N149" s="624"/>
      <c r="AF149" s="624"/>
      <c r="AG149" s="624"/>
      <c r="AH149" s="624"/>
      <c r="AI149" s="624"/>
      <c r="AJ149" s="624"/>
      <c r="AK149" s="624"/>
    </row>
    <row r="150" spans="1:37">
      <c r="AF150" s="624"/>
      <c r="AG150" s="624"/>
      <c r="AH150" s="624"/>
      <c r="AI150" s="624"/>
      <c r="AJ150" s="624"/>
      <c r="AK150" s="624"/>
    </row>
    <row r="151" spans="1:37">
      <c r="AF151" s="624"/>
      <c r="AG151" s="624"/>
      <c r="AH151" s="624"/>
      <c r="AI151" s="624"/>
      <c r="AJ151" s="624"/>
      <c r="AK151" s="624"/>
    </row>
    <row r="152" spans="1:37">
      <c r="AF152" s="624"/>
      <c r="AG152" s="624"/>
      <c r="AH152" s="624"/>
      <c r="AI152" s="624"/>
      <c r="AJ152" s="624"/>
      <c r="AK152" s="624"/>
    </row>
    <row r="153" spans="1:37">
      <c r="AF153" s="624"/>
      <c r="AG153" s="624"/>
      <c r="AH153" s="624"/>
      <c r="AI153" s="624"/>
      <c r="AJ153" s="624"/>
      <c r="AK153" s="624"/>
    </row>
    <row r="154" spans="1:37">
      <c r="AF154" s="624"/>
      <c r="AG154" s="624"/>
      <c r="AH154" s="624"/>
      <c r="AI154" s="624"/>
      <c r="AJ154" s="624"/>
      <c r="AK154" s="624"/>
    </row>
    <row r="155" spans="1:37">
      <c r="AF155" s="624"/>
      <c r="AG155" s="624"/>
      <c r="AH155" s="624"/>
      <c r="AI155" s="624"/>
      <c r="AJ155" s="624"/>
      <c r="AK155" s="624"/>
    </row>
    <row r="156" spans="1:37">
      <c r="AF156" s="624"/>
      <c r="AG156" s="624"/>
      <c r="AH156" s="624"/>
      <c r="AI156" s="624"/>
      <c r="AJ156" s="624"/>
      <c r="AK156" s="624"/>
    </row>
    <row r="157" spans="1:37">
      <c r="AF157" s="624"/>
      <c r="AG157" s="624"/>
      <c r="AH157" s="624"/>
      <c r="AI157" s="624"/>
      <c r="AJ157" s="624"/>
      <c r="AK157" s="624"/>
    </row>
    <row r="158" spans="1:37">
      <c r="AF158" s="624"/>
      <c r="AG158" s="624"/>
      <c r="AH158" s="624"/>
      <c r="AI158" s="624"/>
      <c r="AJ158" s="624"/>
      <c r="AK158" s="624"/>
    </row>
    <row r="159" spans="1:37">
      <c r="AF159" s="624"/>
      <c r="AG159" s="624"/>
      <c r="AH159" s="624"/>
      <c r="AI159" s="624"/>
      <c r="AJ159" s="624"/>
      <c r="AK159" s="624"/>
    </row>
    <row r="160" spans="1:37">
      <c r="AF160" s="624"/>
      <c r="AG160" s="624"/>
      <c r="AH160" s="624"/>
      <c r="AI160" s="624"/>
      <c r="AJ160" s="624"/>
      <c r="AK160" s="624"/>
    </row>
    <row r="161" spans="1:37">
      <c r="AF161" s="624"/>
      <c r="AG161" s="624"/>
      <c r="AH161" s="624"/>
      <c r="AI161" s="624"/>
      <c r="AJ161" s="624"/>
      <c r="AK161" s="624"/>
    </row>
    <row r="162" spans="1:37">
      <c r="AF162" s="624"/>
      <c r="AG162" s="624"/>
      <c r="AH162" s="624"/>
      <c r="AI162" s="624"/>
      <c r="AJ162" s="624"/>
      <c r="AK162" s="624"/>
    </row>
    <row r="163" spans="1:37">
      <c r="A163" s="658"/>
      <c r="B163" s="658"/>
      <c r="C163" s="624"/>
      <c r="D163" s="624"/>
      <c r="E163" s="624"/>
      <c r="F163" s="624"/>
      <c r="G163" s="624"/>
      <c r="H163" s="624"/>
      <c r="I163" s="624"/>
      <c r="J163" s="624"/>
      <c r="K163" s="624"/>
      <c r="L163" s="624"/>
      <c r="M163" s="624"/>
      <c r="N163" s="624"/>
      <c r="AF163" s="624"/>
      <c r="AG163" s="624"/>
      <c r="AH163" s="624"/>
      <c r="AI163" s="624"/>
      <c r="AJ163" s="624"/>
      <c r="AK163" s="624"/>
    </row>
    <row r="164" spans="1:37">
      <c r="A164" s="658"/>
      <c r="B164" s="658"/>
      <c r="C164" s="624"/>
      <c r="D164" s="624"/>
      <c r="E164" s="624"/>
      <c r="F164" s="624"/>
      <c r="G164" s="624"/>
      <c r="H164" s="624"/>
      <c r="I164" s="624"/>
      <c r="J164" s="624"/>
      <c r="K164" s="624"/>
      <c r="L164" s="624"/>
      <c r="M164" s="624"/>
      <c r="N164" s="624"/>
      <c r="AF164" s="624"/>
      <c r="AG164" s="624"/>
      <c r="AH164" s="624"/>
      <c r="AI164" s="624"/>
      <c r="AJ164" s="624"/>
      <c r="AK164" s="624"/>
    </row>
    <row r="165" spans="1:37">
      <c r="A165" s="658"/>
      <c r="B165" s="658"/>
      <c r="C165" s="624"/>
      <c r="D165" s="624"/>
      <c r="E165" s="624"/>
      <c r="F165" s="624"/>
      <c r="G165" s="624"/>
      <c r="H165" s="624"/>
      <c r="I165" s="624"/>
      <c r="J165" s="624"/>
      <c r="K165" s="624"/>
      <c r="L165" s="624"/>
      <c r="M165" s="624"/>
      <c r="N165" s="624"/>
      <c r="AF165" s="624"/>
      <c r="AG165" s="624"/>
      <c r="AH165" s="624"/>
      <c r="AI165" s="624"/>
      <c r="AJ165" s="624"/>
      <c r="AK165" s="624"/>
    </row>
    <row r="166" spans="1:37">
      <c r="A166" s="658"/>
      <c r="B166" s="658"/>
      <c r="C166" s="624"/>
      <c r="D166" s="624"/>
      <c r="E166" s="624"/>
      <c r="F166" s="624"/>
      <c r="G166" s="624"/>
      <c r="H166" s="624"/>
      <c r="I166" s="624"/>
      <c r="J166" s="624"/>
      <c r="K166" s="624"/>
      <c r="L166" s="624"/>
      <c r="M166" s="624"/>
      <c r="N166" s="624"/>
      <c r="AF166" s="624"/>
      <c r="AG166" s="624"/>
      <c r="AH166" s="624"/>
      <c r="AI166" s="624"/>
      <c r="AJ166" s="624"/>
      <c r="AK166" s="624"/>
    </row>
    <row r="167" spans="1:37">
      <c r="A167" s="658"/>
      <c r="B167" s="658"/>
      <c r="C167" s="624"/>
      <c r="D167" s="624"/>
      <c r="E167" s="624"/>
      <c r="F167" s="624"/>
      <c r="G167" s="624"/>
      <c r="H167" s="624"/>
      <c r="I167" s="624"/>
      <c r="J167" s="624"/>
      <c r="K167" s="624"/>
      <c r="L167" s="624"/>
      <c r="M167" s="624"/>
      <c r="N167" s="624"/>
      <c r="AF167" s="624"/>
      <c r="AG167" s="624"/>
      <c r="AH167" s="624"/>
      <c r="AI167" s="624"/>
      <c r="AJ167" s="624"/>
      <c r="AK167" s="624"/>
    </row>
    <row r="168" spans="1:37">
      <c r="A168" s="658"/>
      <c r="B168" s="658"/>
      <c r="C168" s="624"/>
      <c r="D168" s="624"/>
      <c r="E168" s="624"/>
      <c r="F168" s="624"/>
      <c r="G168" s="624"/>
      <c r="H168" s="624"/>
      <c r="I168" s="624"/>
      <c r="J168" s="624"/>
      <c r="K168" s="624"/>
      <c r="L168" s="624"/>
      <c r="M168" s="624"/>
      <c r="N168" s="624"/>
      <c r="AF168" s="624"/>
      <c r="AG168" s="624"/>
      <c r="AH168" s="624"/>
      <c r="AI168" s="624"/>
      <c r="AJ168" s="624"/>
      <c r="AK168" s="624"/>
    </row>
    <row r="169" spans="1:37">
      <c r="A169" s="658"/>
      <c r="B169" s="658"/>
      <c r="C169" s="624"/>
      <c r="D169" s="624"/>
      <c r="E169" s="624"/>
      <c r="F169" s="624"/>
      <c r="G169" s="624"/>
      <c r="H169" s="624"/>
      <c r="I169" s="624"/>
      <c r="J169" s="624"/>
      <c r="K169" s="624"/>
      <c r="L169" s="624"/>
      <c r="M169" s="624"/>
      <c r="N169" s="624"/>
      <c r="AF169" s="624"/>
      <c r="AG169" s="624"/>
      <c r="AH169" s="624"/>
      <c r="AI169" s="624"/>
      <c r="AJ169" s="624"/>
      <c r="AK169" s="624"/>
    </row>
    <row r="170" spans="1:37">
      <c r="A170" s="658"/>
      <c r="B170" s="658"/>
      <c r="C170" s="624"/>
      <c r="D170" s="624"/>
      <c r="E170" s="624"/>
      <c r="F170" s="624"/>
      <c r="G170" s="624"/>
      <c r="H170" s="624"/>
      <c r="I170" s="624"/>
      <c r="J170" s="624"/>
      <c r="K170" s="624"/>
      <c r="L170" s="624"/>
      <c r="M170" s="624"/>
      <c r="N170" s="624"/>
      <c r="AF170" s="624"/>
      <c r="AG170" s="624"/>
      <c r="AH170" s="624"/>
      <c r="AI170" s="624"/>
      <c r="AJ170" s="624"/>
      <c r="AK170" s="624"/>
    </row>
    <row r="171" spans="1:37">
      <c r="A171" s="658"/>
      <c r="B171" s="658"/>
      <c r="C171" s="624"/>
      <c r="D171" s="624"/>
      <c r="E171" s="624"/>
      <c r="F171" s="624"/>
      <c r="G171" s="624"/>
      <c r="H171" s="624"/>
      <c r="I171" s="624"/>
      <c r="J171" s="624"/>
      <c r="K171" s="624"/>
      <c r="L171" s="624"/>
      <c r="M171" s="624"/>
      <c r="N171" s="624"/>
      <c r="AF171" s="624"/>
      <c r="AG171" s="624"/>
      <c r="AH171" s="624"/>
      <c r="AI171" s="624"/>
      <c r="AJ171" s="624"/>
      <c r="AK171" s="624"/>
    </row>
    <row r="172" spans="1:37">
      <c r="A172" s="658"/>
      <c r="B172" s="658"/>
      <c r="C172" s="624"/>
      <c r="D172" s="624"/>
      <c r="E172" s="624"/>
      <c r="F172" s="624"/>
      <c r="G172" s="624"/>
      <c r="H172" s="624"/>
      <c r="I172" s="624"/>
      <c r="J172" s="624"/>
      <c r="K172" s="624"/>
      <c r="L172" s="624"/>
      <c r="M172" s="624"/>
      <c r="N172" s="624"/>
      <c r="AF172" s="624"/>
      <c r="AG172" s="624"/>
      <c r="AH172" s="624"/>
      <c r="AI172" s="624"/>
      <c r="AJ172" s="624"/>
      <c r="AK172" s="624"/>
    </row>
    <row r="173" spans="1:37">
      <c r="A173" s="658"/>
      <c r="B173" s="658"/>
      <c r="C173" s="624"/>
      <c r="D173" s="624"/>
      <c r="E173" s="624"/>
      <c r="F173" s="624"/>
      <c r="G173" s="624"/>
      <c r="H173" s="624"/>
      <c r="I173" s="624"/>
      <c r="J173" s="624"/>
      <c r="K173" s="624"/>
      <c r="L173" s="624"/>
      <c r="M173" s="624"/>
      <c r="N173" s="624"/>
      <c r="AF173" s="624"/>
      <c r="AG173" s="624"/>
      <c r="AH173" s="624"/>
      <c r="AI173" s="624"/>
      <c r="AJ173" s="624"/>
      <c r="AK173" s="624"/>
    </row>
    <row r="174" spans="1:37">
      <c r="A174" s="658"/>
      <c r="B174" s="658"/>
      <c r="C174" s="624"/>
      <c r="D174" s="624"/>
      <c r="E174" s="624"/>
      <c r="F174" s="624"/>
      <c r="G174" s="624"/>
      <c r="H174" s="624"/>
      <c r="I174" s="624"/>
      <c r="J174" s="624"/>
      <c r="K174" s="624"/>
      <c r="L174" s="624"/>
      <c r="M174" s="624"/>
      <c r="N174" s="624"/>
      <c r="AF174" s="624"/>
      <c r="AG174" s="624"/>
      <c r="AH174" s="624"/>
      <c r="AI174" s="624"/>
      <c r="AJ174" s="624"/>
      <c r="AK174" s="624"/>
    </row>
    <row r="175" spans="1:37">
      <c r="A175" s="658"/>
      <c r="B175" s="658"/>
      <c r="C175" s="624"/>
      <c r="D175" s="624"/>
      <c r="E175" s="624"/>
      <c r="F175" s="624"/>
      <c r="G175" s="624"/>
      <c r="H175" s="624"/>
      <c r="I175" s="624"/>
      <c r="J175" s="624"/>
      <c r="K175" s="624"/>
      <c r="L175" s="624"/>
      <c r="M175" s="624"/>
      <c r="N175" s="624"/>
      <c r="AF175" s="624"/>
      <c r="AG175" s="624"/>
      <c r="AH175" s="624"/>
      <c r="AI175" s="624"/>
      <c r="AJ175" s="624"/>
      <c r="AK175" s="624"/>
    </row>
    <row r="176" spans="1:37">
      <c r="A176" s="658"/>
      <c r="B176" s="658"/>
      <c r="C176" s="624"/>
      <c r="D176" s="624"/>
      <c r="E176" s="624"/>
      <c r="F176" s="624"/>
      <c r="G176" s="624"/>
      <c r="H176" s="624"/>
      <c r="I176" s="624"/>
      <c r="J176" s="624"/>
      <c r="K176" s="624"/>
      <c r="L176" s="624"/>
      <c r="M176" s="624"/>
      <c r="N176" s="624"/>
      <c r="AF176" s="624"/>
      <c r="AG176" s="624"/>
      <c r="AH176" s="624"/>
      <c r="AI176" s="624"/>
      <c r="AJ176" s="624"/>
      <c r="AK176" s="624"/>
    </row>
    <row r="177" spans="1:37">
      <c r="A177" s="658"/>
      <c r="B177" s="658"/>
      <c r="C177" s="624"/>
      <c r="D177" s="624"/>
      <c r="E177" s="624"/>
      <c r="F177" s="624"/>
      <c r="G177" s="624"/>
      <c r="H177" s="624"/>
      <c r="I177" s="624"/>
      <c r="J177" s="624"/>
      <c r="K177" s="624"/>
      <c r="L177" s="624"/>
      <c r="M177" s="624"/>
      <c r="N177" s="624"/>
      <c r="AF177" s="624"/>
      <c r="AG177" s="624"/>
      <c r="AH177" s="624"/>
      <c r="AI177" s="624"/>
      <c r="AJ177" s="624"/>
      <c r="AK177" s="624"/>
    </row>
    <row r="178" spans="1:37">
      <c r="A178" s="658"/>
      <c r="B178" s="658"/>
      <c r="C178" s="624"/>
      <c r="D178" s="624"/>
      <c r="E178" s="624"/>
      <c r="F178" s="624"/>
      <c r="G178" s="624"/>
      <c r="H178" s="624"/>
      <c r="I178" s="624"/>
      <c r="J178" s="624"/>
      <c r="K178" s="624"/>
      <c r="L178" s="624"/>
      <c r="M178" s="624"/>
      <c r="N178" s="624"/>
      <c r="AF178" s="624"/>
      <c r="AG178" s="624"/>
      <c r="AH178" s="624"/>
      <c r="AI178" s="624"/>
      <c r="AJ178" s="624"/>
      <c r="AK178" s="624"/>
    </row>
    <row r="179" spans="1:37">
      <c r="A179" s="658"/>
      <c r="B179" s="658"/>
      <c r="C179" s="624"/>
      <c r="D179" s="624"/>
      <c r="E179" s="624"/>
      <c r="F179" s="624"/>
      <c r="G179" s="624"/>
      <c r="H179" s="624"/>
      <c r="I179" s="624"/>
      <c r="J179" s="624"/>
      <c r="K179" s="624"/>
      <c r="L179" s="624"/>
      <c r="M179" s="624"/>
      <c r="N179" s="624"/>
      <c r="AF179" s="624"/>
      <c r="AG179" s="624"/>
      <c r="AH179" s="624"/>
      <c r="AI179" s="624"/>
      <c r="AJ179" s="624"/>
      <c r="AK179" s="624"/>
    </row>
    <row r="180" spans="1:37">
      <c r="A180" s="658"/>
      <c r="B180" s="658"/>
      <c r="C180" s="624"/>
      <c r="D180" s="624"/>
      <c r="E180" s="624"/>
      <c r="F180" s="624"/>
      <c r="G180" s="624"/>
      <c r="H180" s="624"/>
      <c r="I180" s="624"/>
      <c r="J180" s="624"/>
      <c r="K180" s="624"/>
      <c r="L180" s="624"/>
      <c r="M180" s="624"/>
      <c r="N180" s="624"/>
      <c r="AF180" s="624"/>
      <c r="AG180" s="624"/>
      <c r="AH180" s="624"/>
      <c r="AI180" s="624"/>
      <c r="AJ180" s="624"/>
      <c r="AK180" s="624"/>
    </row>
    <row r="181" spans="1:37">
      <c r="A181" s="658"/>
      <c r="B181" s="658"/>
      <c r="C181" s="624"/>
      <c r="D181" s="624"/>
      <c r="E181" s="624"/>
      <c r="F181" s="624"/>
      <c r="G181" s="624"/>
      <c r="H181" s="624"/>
      <c r="I181" s="624"/>
      <c r="J181" s="624"/>
      <c r="K181" s="624"/>
      <c r="L181" s="624"/>
      <c r="M181" s="624"/>
      <c r="N181" s="624"/>
      <c r="AF181" s="624"/>
      <c r="AG181" s="624"/>
      <c r="AH181" s="624"/>
      <c r="AI181" s="624"/>
      <c r="AJ181" s="624"/>
      <c r="AK181" s="624"/>
    </row>
    <row r="182" spans="1:37">
      <c r="A182" s="658"/>
      <c r="B182" s="658"/>
      <c r="C182" s="624"/>
      <c r="D182" s="624"/>
      <c r="E182" s="624"/>
      <c r="F182" s="624"/>
      <c r="G182" s="624"/>
      <c r="H182" s="624"/>
      <c r="I182" s="624"/>
      <c r="J182" s="624"/>
      <c r="K182" s="624"/>
      <c r="L182" s="624"/>
      <c r="M182" s="624"/>
      <c r="N182" s="624"/>
      <c r="AF182" s="624"/>
      <c r="AG182" s="624"/>
      <c r="AH182" s="624"/>
      <c r="AI182" s="624"/>
      <c r="AJ182" s="624"/>
      <c r="AK182" s="624"/>
    </row>
    <row r="183" spans="1:37">
      <c r="A183" s="658"/>
      <c r="B183" s="658"/>
      <c r="C183" s="624"/>
      <c r="D183" s="624"/>
      <c r="E183" s="624"/>
      <c r="F183" s="624"/>
      <c r="G183" s="624"/>
      <c r="H183" s="624"/>
      <c r="I183" s="624"/>
      <c r="J183" s="624"/>
      <c r="K183" s="624"/>
      <c r="L183" s="624"/>
      <c r="M183" s="624"/>
      <c r="N183" s="624"/>
      <c r="AF183" s="624"/>
      <c r="AG183" s="624"/>
      <c r="AH183" s="624"/>
      <c r="AI183" s="624"/>
      <c r="AJ183" s="624"/>
      <c r="AK183" s="624"/>
    </row>
    <row r="184" spans="1:37">
      <c r="A184" s="658"/>
      <c r="B184" s="658"/>
      <c r="C184" s="624"/>
      <c r="D184" s="624"/>
      <c r="E184" s="624"/>
      <c r="F184" s="624"/>
      <c r="G184" s="624"/>
      <c r="H184" s="624"/>
      <c r="I184" s="624"/>
      <c r="J184" s="624"/>
      <c r="K184" s="624"/>
      <c r="L184" s="624"/>
      <c r="M184" s="624"/>
      <c r="N184" s="624"/>
      <c r="AF184" s="624"/>
      <c r="AG184" s="624"/>
      <c r="AH184" s="624"/>
      <c r="AI184" s="624"/>
      <c r="AJ184" s="624"/>
      <c r="AK184" s="624"/>
    </row>
    <row r="185" spans="1:37">
      <c r="A185" s="658"/>
      <c r="B185" s="658"/>
      <c r="C185" s="624"/>
      <c r="D185" s="624"/>
      <c r="E185" s="624"/>
      <c r="F185" s="624"/>
      <c r="G185" s="624"/>
      <c r="H185" s="624"/>
      <c r="I185" s="624"/>
      <c r="J185" s="624"/>
      <c r="K185" s="624"/>
      <c r="L185" s="624"/>
      <c r="M185" s="624"/>
      <c r="N185" s="624"/>
      <c r="AF185" s="624"/>
      <c r="AG185" s="624"/>
      <c r="AH185" s="624"/>
      <c r="AI185" s="624"/>
      <c r="AJ185" s="624"/>
      <c r="AK185" s="624"/>
    </row>
    <row r="186" spans="1:37">
      <c r="A186" s="658"/>
      <c r="B186" s="658"/>
      <c r="C186" s="624"/>
      <c r="D186" s="624"/>
      <c r="E186" s="624"/>
      <c r="F186" s="624"/>
      <c r="G186" s="624"/>
      <c r="H186" s="624"/>
      <c r="I186" s="624"/>
      <c r="J186" s="624"/>
      <c r="K186" s="624"/>
      <c r="L186" s="624"/>
      <c r="M186" s="624"/>
      <c r="N186" s="624"/>
      <c r="AF186" s="624"/>
      <c r="AG186" s="624"/>
      <c r="AH186" s="624"/>
      <c r="AI186" s="624"/>
      <c r="AJ186" s="624"/>
      <c r="AK186" s="624"/>
    </row>
    <row r="187" spans="1:37">
      <c r="A187" s="658"/>
      <c r="B187" s="658"/>
      <c r="C187" s="624"/>
      <c r="D187" s="624"/>
      <c r="E187" s="624"/>
      <c r="F187" s="624"/>
      <c r="G187" s="624"/>
      <c r="H187" s="624"/>
      <c r="I187" s="624"/>
      <c r="J187" s="624"/>
      <c r="K187" s="624"/>
      <c r="L187" s="624"/>
      <c r="M187" s="624"/>
      <c r="N187" s="624"/>
      <c r="AF187" s="624"/>
      <c r="AG187" s="624"/>
      <c r="AH187" s="624"/>
      <c r="AI187" s="624"/>
      <c r="AJ187" s="624"/>
      <c r="AK187" s="624"/>
    </row>
    <row r="188" spans="1:37">
      <c r="A188" s="658"/>
      <c r="B188" s="658"/>
      <c r="C188" s="624"/>
      <c r="D188" s="624"/>
      <c r="E188" s="624"/>
      <c r="F188" s="624"/>
      <c r="G188" s="624"/>
      <c r="H188" s="624"/>
      <c r="I188" s="624"/>
      <c r="J188" s="624"/>
      <c r="K188" s="624"/>
      <c r="L188" s="624"/>
      <c r="M188" s="624"/>
      <c r="N188" s="624"/>
      <c r="AF188" s="624"/>
      <c r="AG188" s="624"/>
      <c r="AH188" s="624"/>
      <c r="AI188" s="624"/>
      <c r="AJ188" s="624"/>
      <c r="AK188" s="624"/>
    </row>
    <row r="189" spans="1:37">
      <c r="A189" s="658"/>
      <c r="B189" s="658"/>
      <c r="C189" s="624"/>
      <c r="D189" s="624"/>
      <c r="E189" s="624"/>
      <c r="F189" s="624"/>
      <c r="G189" s="624"/>
      <c r="H189" s="624"/>
      <c r="I189" s="624"/>
      <c r="J189" s="624"/>
      <c r="K189" s="624"/>
      <c r="L189" s="624"/>
      <c r="M189" s="624"/>
      <c r="N189" s="624"/>
      <c r="AF189" s="624"/>
      <c r="AG189" s="624"/>
      <c r="AH189" s="624"/>
      <c r="AI189" s="624"/>
      <c r="AJ189" s="624"/>
      <c r="AK189" s="624"/>
    </row>
    <row r="190" spans="1:37">
      <c r="A190" s="658"/>
      <c r="B190" s="658"/>
      <c r="C190" s="624"/>
      <c r="D190" s="624"/>
      <c r="E190" s="624"/>
      <c r="F190" s="624"/>
      <c r="G190" s="624"/>
      <c r="H190" s="624"/>
      <c r="I190" s="624"/>
      <c r="J190" s="624"/>
      <c r="K190" s="624"/>
      <c r="L190" s="624"/>
      <c r="M190" s="624"/>
      <c r="N190" s="624"/>
      <c r="AF190" s="624"/>
      <c r="AG190" s="624"/>
      <c r="AH190" s="624"/>
      <c r="AI190" s="624"/>
      <c r="AJ190" s="624"/>
      <c r="AK190" s="624"/>
    </row>
    <row r="191" spans="1:37">
      <c r="A191" s="658"/>
      <c r="B191" s="658"/>
      <c r="C191" s="624"/>
      <c r="D191" s="624"/>
      <c r="E191" s="624"/>
      <c r="F191" s="624"/>
      <c r="G191" s="624"/>
      <c r="H191" s="624"/>
      <c r="I191" s="624"/>
      <c r="J191" s="624"/>
      <c r="K191" s="624"/>
      <c r="L191" s="624"/>
      <c r="M191" s="624"/>
      <c r="N191" s="624"/>
      <c r="AF191" s="624"/>
      <c r="AG191" s="624"/>
      <c r="AH191" s="624"/>
      <c r="AI191" s="624"/>
      <c r="AJ191" s="624"/>
      <c r="AK191" s="624"/>
    </row>
    <row r="192" spans="1:37">
      <c r="A192" s="658"/>
      <c r="B192" s="658"/>
      <c r="C192" s="624"/>
      <c r="D192" s="624"/>
      <c r="E192" s="624"/>
      <c r="F192" s="624"/>
      <c r="G192" s="624"/>
      <c r="H192" s="624"/>
      <c r="I192" s="624"/>
      <c r="J192" s="624"/>
      <c r="K192" s="624"/>
      <c r="L192" s="624"/>
      <c r="M192" s="624"/>
      <c r="N192" s="624"/>
      <c r="AF192" s="624"/>
      <c r="AG192" s="624"/>
      <c r="AH192" s="624"/>
      <c r="AI192" s="624"/>
      <c r="AJ192" s="624"/>
      <c r="AK192" s="624"/>
    </row>
    <row r="193" spans="1:37">
      <c r="A193" s="658"/>
      <c r="B193" s="658"/>
      <c r="C193" s="624"/>
      <c r="D193" s="624"/>
      <c r="E193" s="624"/>
      <c r="F193" s="624"/>
      <c r="G193" s="624"/>
      <c r="H193" s="624"/>
      <c r="I193" s="624"/>
      <c r="J193" s="624"/>
      <c r="K193" s="624"/>
      <c r="L193" s="624"/>
      <c r="M193" s="624"/>
      <c r="N193" s="624"/>
      <c r="AF193" s="624"/>
      <c r="AG193" s="624"/>
      <c r="AH193" s="624"/>
      <c r="AI193" s="624"/>
      <c r="AJ193" s="624"/>
      <c r="AK193" s="624"/>
    </row>
    <row r="194" spans="1:37">
      <c r="A194" s="658"/>
      <c r="B194" s="658"/>
      <c r="C194" s="624"/>
      <c r="D194" s="624"/>
      <c r="E194" s="624"/>
      <c r="F194" s="624"/>
      <c r="G194" s="624"/>
      <c r="H194" s="624"/>
      <c r="I194" s="624"/>
      <c r="J194" s="624"/>
      <c r="K194" s="624"/>
      <c r="L194" s="624"/>
      <c r="M194" s="624"/>
      <c r="N194" s="624"/>
      <c r="AF194" s="624"/>
      <c r="AG194" s="624"/>
      <c r="AH194" s="624"/>
      <c r="AI194" s="624"/>
      <c r="AJ194" s="624"/>
      <c r="AK194" s="624"/>
    </row>
    <row r="195" spans="1:37">
      <c r="A195" s="658"/>
      <c r="B195" s="658"/>
      <c r="C195" s="624"/>
      <c r="D195" s="624"/>
      <c r="E195" s="624"/>
      <c r="F195" s="624"/>
      <c r="G195" s="624"/>
      <c r="H195" s="624"/>
      <c r="I195" s="624"/>
      <c r="J195" s="624"/>
      <c r="K195" s="624"/>
      <c r="L195" s="624"/>
      <c r="M195" s="624"/>
      <c r="N195" s="624"/>
      <c r="AF195" s="624"/>
      <c r="AG195" s="624"/>
      <c r="AH195" s="624"/>
      <c r="AI195" s="624"/>
      <c r="AJ195" s="624"/>
      <c r="AK195" s="624"/>
    </row>
    <row r="196" spans="1:37">
      <c r="A196" s="658"/>
      <c r="B196" s="658"/>
      <c r="C196" s="624"/>
      <c r="D196" s="624"/>
      <c r="E196" s="624"/>
      <c r="F196" s="624"/>
      <c r="G196" s="624"/>
      <c r="H196" s="624"/>
      <c r="I196" s="624"/>
      <c r="J196" s="624"/>
      <c r="K196" s="624"/>
      <c r="L196" s="624"/>
      <c r="M196" s="624"/>
      <c r="N196" s="624"/>
      <c r="AF196" s="624"/>
      <c r="AG196" s="624"/>
      <c r="AH196" s="624"/>
      <c r="AI196" s="624"/>
      <c r="AJ196" s="624"/>
      <c r="AK196" s="624"/>
    </row>
    <row r="197" spans="1:37">
      <c r="A197" s="658"/>
      <c r="B197" s="658"/>
      <c r="C197" s="624"/>
      <c r="D197" s="624"/>
      <c r="E197" s="624"/>
      <c r="F197" s="624"/>
      <c r="G197" s="624"/>
      <c r="H197" s="624"/>
      <c r="I197" s="624"/>
      <c r="J197" s="624"/>
      <c r="K197" s="624"/>
      <c r="L197" s="624"/>
      <c r="M197" s="624"/>
      <c r="N197" s="624"/>
      <c r="AF197" s="624"/>
      <c r="AG197" s="624"/>
      <c r="AH197" s="624"/>
      <c r="AI197" s="624"/>
      <c r="AJ197" s="624"/>
      <c r="AK197" s="624"/>
    </row>
    <row r="198" spans="1:37">
      <c r="A198" s="658"/>
      <c r="B198" s="658"/>
      <c r="C198" s="624"/>
      <c r="D198" s="624"/>
      <c r="E198" s="624"/>
      <c r="F198" s="624"/>
      <c r="G198" s="624"/>
      <c r="H198" s="624"/>
      <c r="I198" s="624"/>
      <c r="J198" s="624"/>
      <c r="K198" s="624"/>
      <c r="L198" s="624"/>
      <c r="M198" s="624"/>
      <c r="N198" s="624"/>
      <c r="AF198" s="624"/>
      <c r="AG198" s="624"/>
      <c r="AH198" s="624"/>
      <c r="AI198" s="624"/>
      <c r="AJ198" s="624"/>
      <c r="AK198" s="624"/>
    </row>
    <row r="199" spans="1:37">
      <c r="A199" s="658"/>
      <c r="B199" s="658"/>
      <c r="C199" s="624"/>
      <c r="D199" s="624"/>
      <c r="E199" s="624"/>
      <c r="F199" s="624"/>
      <c r="G199" s="624"/>
      <c r="H199" s="624"/>
      <c r="I199" s="624"/>
      <c r="J199" s="624"/>
      <c r="K199" s="624"/>
      <c r="L199" s="624"/>
      <c r="M199" s="624"/>
      <c r="N199" s="624"/>
      <c r="AF199" s="624"/>
      <c r="AG199" s="624"/>
      <c r="AH199" s="624"/>
      <c r="AI199" s="624"/>
      <c r="AJ199" s="624"/>
      <c r="AK199" s="624"/>
    </row>
    <row r="200" spans="1:37">
      <c r="A200" s="658"/>
      <c r="B200" s="658"/>
      <c r="C200" s="624"/>
      <c r="D200" s="624"/>
      <c r="E200" s="624"/>
      <c r="F200" s="624"/>
      <c r="G200" s="624"/>
      <c r="H200" s="624"/>
      <c r="I200" s="624"/>
      <c r="J200" s="624"/>
      <c r="K200" s="624"/>
      <c r="L200" s="624"/>
      <c r="M200" s="624"/>
      <c r="N200" s="624"/>
      <c r="AF200" s="624"/>
      <c r="AG200" s="624"/>
      <c r="AH200" s="624"/>
      <c r="AI200" s="624"/>
      <c r="AJ200" s="624"/>
      <c r="AK200" s="624"/>
    </row>
    <row r="201" spans="1:37">
      <c r="A201" s="658"/>
      <c r="B201" s="658"/>
      <c r="C201" s="624"/>
      <c r="D201" s="624"/>
      <c r="E201" s="624"/>
      <c r="F201" s="624"/>
      <c r="G201" s="624"/>
      <c r="H201" s="624"/>
      <c r="I201" s="624"/>
      <c r="J201" s="624"/>
      <c r="K201" s="624"/>
      <c r="L201" s="624"/>
      <c r="M201" s="624"/>
      <c r="N201" s="624"/>
      <c r="AF201" s="624"/>
      <c r="AG201" s="624"/>
      <c r="AH201" s="624"/>
      <c r="AI201" s="624"/>
      <c r="AJ201" s="624"/>
      <c r="AK201" s="624"/>
    </row>
    <row r="202" spans="1:37">
      <c r="A202" s="658"/>
      <c r="B202" s="658"/>
      <c r="C202" s="624"/>
      <c r="D202" s="624"/>
      <c r="E202" s="624"/>
      <c r="F202" s="624"/>
      <c r="G202" s="624"/>
      <c r="H202" s="624"/>
      <c r="I202" s="624"/>
      <c r="J202" s="624"/>
      <c r="K202" s="624"/>
      <c r="L202" s="624"/>
      <c r="M202" s="624"/>
      <c r="N202" s="624"/>
      <c r="AF202" s="624"/>
      <c r="AG202" s="624"/>
      <c r="AH202" s="624"/>
      <c r="AI202" s="624"/>
      <c r="AJ202" s="624"/>
      <c r="AK202" s="624"/>
    </row>
    <row r="203" spans="1:37">
      <c r="A203" s="658"/>
      <c r="B203" s="658"/>
      <c r="C203" s="624"/>
      <c r="D203" s="624"/>
      <c r="E203" s="624"/>
      <c r="F203" s="624"/>
      <c r="G203" s="624"/>
      <c r="H203" s="624"/>
      <c r="I203" s="624"/>
      <c r="J203" s="624"/>
      <c r="K203" s="624"/>
      <c r="L203" s="624"/>
      <c r="M203" s="624"/>
      <c r="N203" s="624"/>
      <c r="AF203" s="624"/>
      <c r="AG203" s="624"/>
      <c r="AH203" s="624"/>
      <c r="AI203" s="624"/>
      <c r="AJ203" s="624"/>
      <c r="AK203" s="624"/>
    </row>
    <row r="204" spans="1:37">
      <c r="A204" s="658"/>
      <c r="B204" s="658"/>
      <c r="C204" s="624"/>
      <c r="D204" s="624"/>
      <c r="E204" s="624"/>
      <c r="F204" s="624"/>
      <c r="G204" s="624"/>
      <c r="H204" s="624"/>
      <c r="I204" s="624"/>
      <c r="J204" s="624"/>
      <c r="K204" s="624"/>
      <c r="L204" s="624"/>
      <c r="M204" s="624"/>
      <c r="N204" s="624"/>
      <c r="AF204" s="624"/>
      <c r="AG204" s="624"/>
      <c r="AH204" s="624"/>
      <c r="AI204" s="624"/>
      <c r="AJ204" s="624"/>
      <c r="AK204" s="624"/>
    </row>
    <row r="205" spans="1:37">
      <c r="A205" s="658"/>
      <c r="B205" s="658"/>
      <c r="C205" s="624"/>
      <c r="D205" s="624"/>
      <c r="E205" s="624"/>
      <c r="F205" s="624"/>
      <c r="G205" s="624"/>
      <c r="H205" s="624"/>
      <c r="I205" s="624"/>
      <c r="J205" s="624"/>
      <c r="K205" s="624"/>
      <c r="L205" s="624"/>
      <c r="M205" s="624"/>
      <c r="N205" s="624"/>
      <c r="AF205" s="624"/>
      <c r="AG205" s="624"/>
      <c r="AH205" s="624"/>
      <c r="AI205" s="624"/>
      <c r="AJ205" s="624"/>
      <c r="AK205" s="624"/>
    </row>
    <row r="206" spans="1:37">
      <c r="A206" s="658"/>
      <c r="B206" s="658"/>
      <c r="C206" s="624"/>
      <c r="D206" s="624"/>
      <c r="E206" s="624"/>
      <c r="F206" s="624"/>
      <c r="G206" s="624"/>
      <c r="H206" s="624"/>
      <c r="I206" s="624"/>
      <c r="J206" s="624"/>
      <c r="K206" s="624"/>
      <c r="L206" s="624"/>
      <c r="M206" s="624"/>
      <c r="N206" s="624"/>
      <c r="AF206" s="624"/>
      <c r="AG206" s="624"/>
      <c r="AH206" s="624"/>
      <c r="AI206" s="624"/>
      <c r="AJ206" s="624"/>
      <c r="AK206" s="624"/>
    </row>
    <row r="207" spans="1:37">
      <c r="A207" s="658"/>
      <c r="B207" s="658"/>
      <c r="C207" s="624"/>
      <c r="D207" s="624"/>
      <c r="E207" s="624"/>
      <c r="F207" s="624"/>
      <c r="G207" s="624"/>
      <c r="H207" s="624"/>
      <c r="I207" s="624"/>
      <c r="J207" s="624"/>
      <c r="K207" s="624"/>
      <c r="L207" s="624"/>
      <c r="M207" s="624"/>
      <c r="N207" s="624"/>
      <c r="AF207" s="624"/>
      <c r="AG207" s="624"/>
      <c r="AH207" s="624"/>
      <c r="AI207" s="624"/>
      <c r="AJ207" s="624"/>
      <c r="AK207" s="624"/>
    </row>
    <row r="208" spans="1:37">
      <c r="A208" s="658"/>
      <c r="B208" s="658"/>
      <c r="C208" s="624"/>
      <c r="D208" s="624"/>
      <c r="E208" s="624"/>
      <c r="F208" s="624"/>
      <c r="G208" s="624"/>
      <c r="H208" s="624"/>
      <c r="I208" s="624"/>
      <c r="J208" s="624"/>
      <c r="K208" s="624"/>
      <c r="L208" s="624"/>
      <c r="M208" s="624"/>
      <c r="N208" s="624"/>
      <c r="AF208" s="624"/>
      <c r="AG208" s="624"/>
      <c r="AH208" s="624"/>
      <c r="AI208" s="624"/>
      <c r="AJ208" s="624"/>
      <c r="AK208" s="624"/>
    </row>
    <row r="209" spans="1:37">
      <c r="A209" s="658"/>
      <c r="B209" s="658"/>
      <c r="C209" s="624"/>
      <c r="D209" s="624"/>
      <c r="E209" s="624"/>
      <c r="F209" s="624"/>
      <c r="G209" s="624"/>
      <c r="H209" s="624"/>
      <c r="I209" s="624"/>
      <c r="J209" s="624"/>
      <c r="K209" s="624"/>
      <c r="L209" s="624"/>
      <c r="M209" s="624"/>
      <c r="N209" s="624"/>
      <c r="AF209" s="624"/>
      <c r="AG209" s="624"/>
      <c r="AH209" s="624"/>
      <c r="AI209" s="624"/>
      <c r="AJ209" s="624"/>
      <c r="AK209" s="624"/>
    </row>
    <row r="210" spans="1:37">
      <c r="A210" s="658"/>
      <c r="B210" s="658"/>
      <c r="C210" s="624"/>
      <c r="D210" s="624"/>
      <c r="E210" s="624"/>
      <c r="F210" s="624"/>
      <c r="G210" s="624"/>
      <c r="H210" s="624"/>
      <c r="I210" s="624"/>
      <c r="J210" s="624"/>
      <c r="K210" s="624"/>
      <c r="L210" s="624"/>
      <c r="M210" s="624"/>
      <c r="N210" s="624"/>
      <c r="AF210" s="624"/>
      <c r="AG210" s="624"/>
      <c r="AH210" s="624"/>
      <c r="AI210" s="624"/>
      <c r="AJ210" s="624"/>
      <c r="AK210" s="624"/>
    </row>
    <row r="211" spans="1:37">
      <c r="A211" s="658"/>
      <c r="B211" s="658"/>
      <c r="C211" s="624"/>
      <c r="D211" s="624"/>
      <c r="E211" s="624"/>
      <c r="F211" s="624"/>
      <c r="G211" s="624"/>
      <c r="H211" s="624"/>
      <c r="I211" s="624"/>
      <c r="J211" s="624"/>
      <c r="K211" s="624"/>
      <c r="L211" s="624"/>
      <c r="M211" s="624"/>
      <c r="N211" s="624"/>
      <c r="AF211" s="624"/>
      <c r="AG211" s="624"/>
      <c r="AH211" s="624"/>
      <c r="AI211" s="624"/>
      <c r="AJ211" s="624"/>
      <c r="AK211" s="624"/>
    </row>
    <row r="212" spans="1:37">
      <c r="A212" s="658"/>
      <c r="B212" s="658"/>
      <c r="C212" s="624"/>
      <c r="D212" s="624"/>
      <c r="E212" s="624"/>
      <c r="F212" s="624"/>
      <c r="G212" s="624"/>
      <c r="H212" s="624"/>
      <c r="I212" s="624"/>
      <c r="J212" s="624"/>
      <c r="K212" s="624"/>
      <c r="L212" s="624"/>
      <c r="M212" s="624"/>
      <c r="N212" s="624"/>
      <c r="AF212" s="624"/>
      <c r="AG212" s="624"/>
      <c r="AH212" s="624"/>
      <c r="AI212" s="624"/>
      <c r="AJ212" s="624"/>
      <c r="AK212" s="624"/>
    </row>
    <row r="213" spans="1:37">
      <c r="A213" s="658"/>
      <c r="B213" s="658"/>
      <c r="C213" s="624"/>
      <c r="D213" s="624"/>
      <c r="E213" s="624"/>
      <c r="F213" s="624"/>
      <c r="G213" s="624"/>
      <c r="H213" s="624"/>
      <c r="I213" s="624"/>
      <c r="J213" s="624"/>
      <c r="K213" s="624"/>
      <c r="L213" s="624"/>
      <c r="M213" s="624"/>
      <c r="N213" s="624"/>
      <c r="AF213" s="624"/>
      <c r="AG213" s="624"/>
      <c r="AH213" s="624"/>
      <c r="AI213" s="624"/>
      <c r="AJ213" s="624"/>
      <c r="AK213" s="624"/>
    </row>
    <row r="214" spans="1:37">
      <c r="A214" s="658"/>
      <c r="B214" s="658"/>
      <c r="C214" s="624"/>
      <c r="D214" s="624"/>
      <c r="E214" s="624"/>
      <c r="F214" s="624"/>
      <c r="G214" s="624"/>
      <c r="H214" s="624"/>
      <c r="I214" s="624"/>
      <c r="J214" s="624"/>
      <c r="K214" s="624"/>
      <c r="L214" s="624"/>
      <c r="M214" s="624"/>
      <c r="N214" s="624"/>
      <c r="AF214" s="624"/>
      <c r="AG214" s="624"/>
      <c r="AH214" s="624"/>
      <c r="AI214" s="624"/>
      <c r="AJ214" s="624"/>
      <c r="AK214" s="624"/>
    </row>
    <row r="215" spans="1:37">
      <c r="A215" s="658"/>
      <c r="B215" s="658"/>
      <c r="C215" s="624"/>
      <c r="D215" s="624"/>
      <c r="E215" s="624"/>
      <c r="F215" s="624"/>
      <c r="G215" s="624"/>
      <c r="H215" s="624"/>
      <c r="I215" s="624"/>
      <c r="J215" s="624"/>
      <c r="K215" s="624"/>
      <c r="L215" s="624"/>
      <c r="M215" s="624"/>
      <c r="N215" s="624"/>
      <c r="AF215" s="624"/>
      <c r="AG215" s="624"/>
      <c r="AH215" s="624"/>
      <c r="AI215" s="624"/>
      <c r="AJ215" s="624"/>
      <c r="AK215" s="624"/>
    </row>
    <row r="216" spans="1:37">
      <c r="A216" s="658"/>
      <c r="B216" s="658"/>
      <c r="C216" s="624"/>
      <c r="D216" s="624"/>
      <c r="E216" s="624"/>
      <c r="F216" s="624"/>
      <c r="G216" s="624"/>
      <c r="H216" s="624"/>
      <c r="I216" s="624"/>
      <c r="J216" s="624"/>
      <c r="K216" s="624"/>
      <c r="L216" s="624"/>
      <c r="M216" s="624"/>
      <c r="N216" s="624"/>
      <c r="AF216" s="624"/>
      <c r="AG216" s="624"/>
      <c r="AH216" s="624"/>
      <c r="AI216" s="624"/>
      <c r="AJ216" s="624"/>
      <c r="AK216" s="624"/>
    </row>
    <row r="217" spans="1:37">
      <c r="A217" s="658"/>
      <c r="B217" s="658"/>
      <c r="C217" s="624"/>
      <c r="D217" s="624"/>
      <c r="E217" s="624"/>
      <c r="F217" s="624"/>
      <c r="G217" s="624"/>
      <c r="H217" s="624"/>
      <c r="I217" s="624"/>
      <c r="J217" s="624"/>
      <c r="K217" s="624"/>
      <c r="L217" s="624"/>
      <c r="M217" s="624"/>
      <c r="N217" s="624"/>
      <c r="AF217" s="624"/>
      <c r="AG217" s="624"/>
      <c r="AH217" s="624"/>
      <c r="AI217" s="624"/>
      <c r="AJ217" s="624"/>
      <c r="AK217" s="624"/>
    </row>
    <row r="218" spans="1:37">
      <c r="A218" s="658"/>
      <c r="B218" s="658"/>
      <c r="C218" s="624"/>
      <c r="D218" s="624"/>
      <c r="E218" s="624"/>
      <c r="F218" s="624"/>
      <c r="G218" s="624"/>
      <c r="H218" s="624"/>
      <c r="I218" s="624"/>
      <c r="J218" s="624"/>
      <c r="K218" s="624"/>
      <c r="L218" s="624"/>
      <c r="M218" s="624"/>
      <c r="N218" s="624"/>
      <c r="AF218" s="624"/>
      <c r="AG218" s="624"/>
      <c r="AH218" s="624"/>
      <c r="AI218" s="624"/>
      <c r="AJ218" s="624"/>
      <c r="AK218" s="624"/>
    </row>
    <row r="219" spans="1:37">
      <c r="A219" s="658"/>
      <c r="B219" s="658"/>
      <c r="C219" s="624"/>
      <c r="D219" s="624"/>
      <c r="E219" s="624"/>
      <c r="F219" s="624"/>
      <c r="G219" s="624"/>
      <c r="H219" s="624"/>
      <c r="I219" s="624"/>
      <c r="J219" s="624"/>
      <c r="K219" s="624"/>
      <c r="L219" s="624"/>
      <c r="M219" s="624"/>
      <c r="N219" s="624"/>
      <c r="AF219" s="624"/>
      <c r="AG219" s="624"/>
      <c r="AH219" s="624"/>
      <c r="AI219" s="624"/>
      <c r="AJ219" s="624"/>
      <c r="AK219" s="624"/>
    </row>
    <row r="220" spans="1:37">
      <c r="A220" s="658"/>
      <c r="B220" s="658"/>
      <c r="C220" s="624"/>
      <c r="D220" s="624"/>
      <c r="E220" s="624"/>
      <c r="F220" s="624"/>
      <c r="G220" s="624"/>
      <c r="H220" s="624"/>
      <c r="I220" s="624"/>
      <c r="J220" s="624"/>
      <c r="K220" s="624"/>
      <c r="L220" s="624"/>
      <c r="M220" s="624"/>
      <c r="N220" s="624"/>
      <c r="AF220" s="624"/>
      <c r="AG220" s="624"/>
      <c r="AH220" s="624"/>
      <c r="AI220" s="624"/>
      <c r="AJ220" s="624"/>
      <c r="AK220" s="624"/>
    </row>
    <row r="221" spans="1:37">
      <c r="A221" s="658"/>
      <c r="B221" s="658"/>
      <c r="C221" s="624"/>
      <c r="D221" s="624"/>
      <c r="E221" s="624"/>
      <c r="F221" s="624"/>
      <c r="G221" s="624"/>
      <c r="H221" s="624"/>
      <c r="I221" s="624"/>
      <c r="J221" s="624"/>
      <c r="K221" s="624"/>
      <c r="L221" s="624"/>
      <c r="M221" s="624"/>
      <c r="N221" s="624"/>
      <c r="AF221" s="624"/>
      <c r="AG221" s="624"/>
      <c r="AH221" s="624"/>
      <c r="AI221" s="624"/>
      <c r="AJ221" s="624"/>
      <c r="AK221" s="624"/>
    </row>
    <row r="222" spans="1:37">
      <c r="A222" s="658"/>
      <c r="B222" s="658"/>
      <c r="C222" s="624"/>
      <c r="D222" s="624"/>
      <c r="E222" s="624"/>
      <c r="F222" s="624"/>
      <c r="G222" s="624"/>
      <c r="H222" s="624"/>
      <c r="I222" s="624"/>
      <c r="J222" s="624"/>
      <c r="K222" s="624"/>
      <c r="L222" s="624"/>
      <c r="M222" s="624"/>
      <c r="N222" s="624"/>
      <c r="AF222" s="624"/>
      <c r="AG222" s="624"/>
      <c r="AH222" s="624"/>
      <c r="AI222" s="624"/>
      <c r="AJ222" s="624"/>
      <c r="AK222" s="624"/>
    </row>
    <row r="223" spans="1:37">
      <c r="A223" s="658"/>
      <c r="B223" s="658"/>
      <c r="C223" s="624"/>
      <c r="D223" s="624"/>
      <c r="E223" s="624"/>
      <c r="F223" s="624"/>
      <c r="G223" s="624"/>
      <c r="H223" s="624"/>
      <c r="I223" s="624"/>
      <c r="J223" s="624"/>
      <c r="K223" s="624"/>
      <c r="L223" s="624"/>
      <c r="M223" s="624"/>
      <c r="N223" s="624"/>
      <c r="AF223" s="624"/>
      <c r="AG223" s="624"/>
      <c r="AH223" s="624"/>
      <c r="AI223" s="624"/>
      <c r="AJ223" s="624"/>
      <c r="AK223" s="624"/>
    </row>
    <row r="224" spans="1:37">
      <c r="A224" s="658"/>
      <c r="B224" s="658"/>
      <c r="C224" s="624"/>
      <c r="D224" s="624"/>
      <c r="E224" s="624"/>
      <c r="F224" s="624"/>
      <c r="G224" s="624"/>
      <c r="H224" s="624"/>
      <c r="I224" s="624"/>
      <c r="J224" s="624"/>
      <c r="K224" s="624"/>
      <c r="L224" s="624"/>
      <c r="M224" s="624"/>
      <c r="N224" s="624"/>
      <c r="AF224" s="624"/>
      <c r="AG224" s="624"/>
      <c r="AH224" s="624"/>
      <c r="AI224" s="624"/>
      <c r="AJ224" s="624"/>
      <c r="AK224" s="624"/>
    </row>
    <row r="225" spans="1:37">
      <c r="A225" s="658"/>
      <c r="B225" s="658"/>
      <c r="C225" s="624"/>
      <c r="D225" s="624"/>
      <c r="E225" s="624"/>
      <c r="F225" s="624"/>
      <c r="G225" s="624"/>
      <c r="H225" s="624"/>
      <c r="I225" s="624"/>
      <c r="J225" s="624"/>
      <c r="K225" s="624"/>
      <c r="L225" s="624"/>
      <c r="M225" s="624"/>
      <c r="N225" s="624"/>
      <c r="AF225" s="624"/>
      <c r="AG225" s="624"/>
      <c r="AH225" s="624"/>
      <c r="AI225" s="624"/>
      <c r="AJ225" s="624"/>
      <c r="AK225" s="624"/>
    </row>
    <row r="226" spans="1:37">
      <c r="A226" s="658"/>
      <c r="B226" s="658"/>
      <c r="C226" s="624"/>
      <c r="D226" s="624"/>
      <c r="E226" s="624"/>
      <c r="F226" s="624"/>
      <c r="G226" s="624"/>
      <c r="H226" s="624"/>
      <c r="I226" s="624"/>
      <c r="J226" s="624"/>
      <c r="K226" s="624"/>
      <c r="L226" s="624"/>
      <c r="M226" s="624"/>
      <c r="N226" s="624"/>
      <c r="AF226" s="624"/>
      <c r="AG226" s="624"/>
      <c r="AH226" s="624"/>
      <c r="AI226" s="624"/>
      <c r="AJ226" s="624"/>
      <c r="AK226" s="624"/>
    </row>
    <row r="227" spans="1:37">
      <c r="A227" s="658"/>
      <c r="B227" s="658"/>
      <c r="C227" s="624"/>
      <c r="D227" s="624"/>
      <c r="E227" s="624"/>
      <c r="F227" s="624"/>
      <c r="G227" s="624"/>
      <c r="H227" s="624"/>
      <c r="I227" s="624"/>
      <c r="J227" s="624"/>
      <c r="K227" s="624"/>
      <c r="L227" s="624"/>
      <c r="M227" s="624"/>
      <c r="N227" s="624"/>
      <c r="AF227" s="624"/>
      <c r="AG227" s="624"/>
      <c r="AH227" s="624"/>
      <c r="AI227" s="624"/>
      <c r="AJ227" s="624"/>
      <c r="AK227" s="624"/>
    </row>
    <row r="228" spans="1:37">
      <c r="A228" s="658"/>
      <c r="B228" s="658"/>
      <c r="C228" s="624"/>
      <c r="D228" s="624"/>
      <c r="E228" s="624"/>
      <c r="F228" s="624"/>
      <c r="G228" s="624"/>
      <c r="H228" s="624"/>
      <c r="I228" s="624"/>
      <c r="J228" s="624"/>
      <c r="K228" s="624"/>
      <c r="L228" s="624"/>
      <c r="M228" s="624"/>
      <c r="N228" s="624"/>
      <c r="AF228" s="624"/>
      <c r="AG228" s="624"/>
      <c r="AH228" s="624"/>
      <c r="AI228" s="624"/>
      <c r="AJ228" s="624"/>
      <c r="AK228" s="624"/>
    </row>
    <row r="229" spans="1:37">
      <c r="A229" s="658"/>
      <c r="B229" s="658"/>
      <c r="C229" s="624"/>
      <c r="D229" s="624"/>
      <c r="E229" s="624"/>
      <c r="F229" s="624"/>
      <c r="G229" s="624"/>
      <c r="H229" s="624"/>
      <c r="I229" s="624"/>
      <c r="J229" s="624"/>
      <c r="K229" s="624"/>
      <c r="L229" s="624"/>
      <c r="M229" s="624"/>
      <c r="N229" s="624"/>
      <c r="AF229" s="624"/>
      <c r="AG229" s="624"/>
      <c r="AH229" s="624"/>
      <c r="AI229" s="624"/>
      <c r="AJ229" s="624"/>
      <c r="AK229" s="624"/>
    </row>
    <row r="230" spans="1:37">
      <c r="A230" s="658"/>
      <c r="B230" s="658"/>
      <c r="C230" s="624"/>
      <c r="D230" s="624"/>
      <c r="E230" s="624"/>
      <c r="F230" s="624"/>
      <c r="G230" s="624"/>
      <c r="H230" s="624"/>
      <c r="I230" s="624"/>
      <c r="J230" s="624"/>
      <c r="K230" s="624"/>
      <c r="L230" s="624"/>
      <c r="M230" s="624"/>
      <c r="N230" s="624"/>
      <c r="AF230" s="624"/>
      <c r="AG230" s="624"/>
      <c r="AH230" s="624"/>
      <c r="AI230" s="624"/>
      <c r="AJ230" s="624"/>
      <c r="AK230" s="624"/>
    </row>
    <row r="231" spans="1:37">
      <c r="A231" s="658"/>
      <c r="B231" s="658"/>
      <c r="C231" s="624"/>
      <c r="D231" s="624"/>
      <c r="E231" s="624"/>
      <c r="F231" s="624"/>
      <c r="G231" s="624"/>
      <c r="H231" s="624"/>
      <c r="I231" s="624"/>
      <c r="J231" s="624"/>
      <c r="K231" s="624"/>
      <c r="L231" s="624"/>
      <c r="M231" s="624"/>
      <c r="N231" s="624"/>
      <c r="AF231" s="624"/>
      <c r="AG231" s="624"/>
      <c r="AH231" s="624"/>
      <c r="AI231" s="624"/>
      <c r="AJ231" s="624"/>
      <c r="AK231" s="624"/>
    </row>
    <row r="232" spans="1:37">
      <c r="A232" s="658"/>
      <c r="B232" s="658"/>
      <c r="C232" s="624"/>
      <c r="D232" s="624"/>
      <c r="E232" s="624"/>
      <c r="F232" s="624"/>
      <c r="G232" s="624"/>
      <c r="H232" s="624"/>
      <c r="I232" s="624"/>
      <c r="J232" s="624"/>
      <c r="K232" s="624"/>
      <c r="L232" s="624"/>
      <c r="M232" s="624"/>
      <c r="N232" s="624"/>
      <c r="AF232" s="624"/>
      <c r="AG232" s="624"/>
      <c r="AH232" s="624"/>
      <c r="AI232" s="624"/>
      <c r="AJ232" s="624"/>
      <c r="AK232" s="624"/>
    </row>
    <row r="233" spans="1:37">
      <c r="A233" s="658"/>
      <c r="B233" s="658"/>
      <c r="C233" s="624"/>
      <c r="D233" s="624"/>
      <c r="E233" s="624"/>
      <c r="F233" s="624"/>
      <c r="G233" s="624"/>
      <c r="H233" s="624"/>
      <c r="I233" s="624"/>
      <c r="J233" s="624"/>
      <c r="K233" s="624"/>
      <c r="L233" s="624"/>
      <c r="M233" s="624"/>
      <c r="N233" s="624"/>
      <c r="AF233" s="624"/>
      <c r="AG233" s="624"/>
      <c r="AH233" s="624"/>
      <c r="AI233" s="624"/>
      <c r="AJ233" s="624"/>
      <c r="AK233" s="624"/>
    </row>
    <row r="234" spans="1:37">
      <c r="A234" s="658"/>
      <c r="B234" s="658"/>
      <c r="C234" s="624"/>
      <c r="D234" s="624"/>
      <c r="E234" s="624"/>
      <c r="F234" s="624"/>
      <c r="G234" s="624"/>
      <c r="H234" s="624"/>
      <c r="I234" s="624"/>
      <c r="J234" s="624"/>
      <c r="K234" s="624"/>
      <c r="L234" s="624"/>
      <c r="M234" s="624"/>
      <c r="N234" s="624"/>
      <c r="AF234" s="624"/>
      <c r="AG234" s="624"/>
      <c r="AH234" s="624"/>
      <c r="AI234" s="624"/>
      <c r="AJ234" s="624"/>
      <c r="AK234" s="624"/>
    </row>
    <row r="235" spans="1:37">
      <c r="A235" s="658"/>
      <c r="B235" s="658"/>
      <c r="C235" s="624"/>
      <c r="D235" s="624"/>
      <c r="E235" s="624"/>
      <c r="F235" s="624"/>
      <c r="G235" s="624"/>
      <c r="H235" s="624"/>
      <c r="I235" s="624"/>
      <c r="J235" s="624"/>
      <c r="K235" s="624"/>
      <c r="L235" s="624"/>
      <c r="M235" s="624"/>
      <c r="N235" s="624"/>
      <c r="AF235" s="624"/>
      <c r="AG235" s="624"/>
      <c r="AH235" s="624"/>
      <c r="AI235" s="624"/>
      <c r="AJ235" s="624"/>
      <c r="AK235" s="624"/>
    </row>
    <row r="236" spans="1:37">
      <c r="A236" s="658"/>
      <c r="B236" s="658"/>
      <c r="C236" s="624"/>
      <c r="D236" s="624"/>
      <c r="E236" s="624"/>
      <c r="F236" s="624"/>
      <c r="G236" s="624"/>
      <c r="H236" s="624"/>
      <c r="I236" s="624"/>
      <c r="J236" s="624"/>
      <c r="K236" s="624"/>
      <c r="L236" s="624"/>
      <c r="M236" s="624"/>
      <c r="N236" s="624"/>
      <c r="AF236" s="624"/>
      <c r="AG236" s="624"/>
      <c r="AH236" s="624"/>
      <c r="AI236" s="624"/>
      <c r="AJ236" s="624"/>
      <c r="AK236" s="624"/>
    </row>
    <row r="237" spans="1:37">
      <c r="A237" s="658"/>
      <c r="B237" s="658"/>
      <c r="C237" s="624"/>
      <c r="D237" s="624"/>
      <c r="E237" s="624"/>
      <c r="F237" s="624"/>
      <c r="G237" s="624"/>
      <c r="H237" s="624"/>
      <c r="I237" s="624"/>
      <c r="J237" s="624"/>
      <c r="K237" s="624"/>
      <c r="L237" s="624"/>
      <c r="M237" s="624"/>
      <c r="N237" s="624"/>
      <c r="AF237" s="624"/>
      <c r="AG237" s="624"/>
      <c r="AH237" s="624"/>
      <c r="AI237" s="624"/>
      <c r="AJ237" s="624"/>
      <c r="AK237" s="624"/>
    </row>
    <row r="238" spans="1:37">
      <c r="A238" s="658"/>
      <c r="B238" s="658"/>
      <c r="C238" s="624"/>
      <c r="D238" s="624"/>
      <c r="E238" s="624"/>
      <c r="F238" s="624"/>
      <c r="G238" s="624"/>
      <c r="H238" s="624"/>
      <c r="I238" s="624"/>
      <c r="J238" s="624"/>
      <c r="K238" s="624"/>
      <c r="L238" s="624"/>
      <c r="M238" s="624"/>
      <c r="N238" s="624"/>
      <c r="AF238" s="624"/>
      <c r="AG238" s="624"/>
      <c r="AH238" s="624"/>
      <c r="AI238" s="624"/>
      <c r="AJ238" s="624"/>
      <c r="AK238" s="624"/>
    </row>
    <row r="239" spans="1:37">
      <c r="A239" s="658"/>
      <c r="B239" s="658"/>
      <c r="C239" s="624"/>
      <c r="D239" s="624"/>
      <c r="E239" s="624"/>
      <c r="F239" s="624"/>
      <c r="G239" s="624"/>
      <c r="H239" s="624"/>
      <c r="I239" s="624"/>
      <c r="J239" s="624"/>
      <c r="K239" s="624"/>
      <c r="L239" s="624"/>
      <c r="M239" s="624"/>
      <c r="N239" s="624"/>
      <c r="AF239" s="624"/>
      <c r="AG239" s="624"/>
      <c r="AH239" s="624"/>
      <c r="AI239" s="624"/>
      <c r="AJ239" s="624"/>
      <c r="AK239" s="624"/>
    </row>
    <row r="240" spans="1:37">
      <c r="A240" s="658"/>
      <c r="B240" s="658"/>
      <c r="C240" s="624"/>
      <c r="D240" s="624"/>
      <c r="E240" s="624"/>
      <c r="F240" s="624"/>
      <c r="G240" s="624"/>
      <c r="H240" s="624"/>
      <c r="I240" s="624"/>
      <c r="J240" s="624"/>
      <c r="K240" s="624"/>
      <c r="L240" s="624"/>
      <c r="M240" s="624"/>
      <c r="N240" s="624"/>
      <c r="AF240" s="624"/>
      <c r="AG240" s="624"/>
      <c r="AH240" s="624"/>
      <c r="AI240" s="624"/>
      <c r="AJ240" s="624"/>
      <c r="AK240" s="624"/>
    </row>
    <row r="241" spans="1:37">
      <c r="A241" s="658"/>
      <c r="B241" s="658"/>
      <c r="C241" s="624"/>
      <c r="D241" s="624"/>
      <c r="E241" s="624"/>
      <c r="F241" s="624"/>
      <c r="G241" s="624"/>
      <c r="H241" s="624"/>
      <c r="I241" s="624"/>
      <c r="J241" s="624"/>
      <c r="K241" s="624"/>
      <c r="L241" s="624"/>
      <c r="M241" s="624"/>
      <c r="N241" s="624"/>
      <c r="AF241" s="624"/>
      <c r="AG241" s="624"/>
      <c r="AH241" s="624"/>
      <c r="AI241" s="624"/>
      <c r="AJ241" s="624"/>
      <c r="AK241" s="624"/>
    </row>
    <row r="242" spans="1:37">
      <c r="A242" s="658"/>
      <c r="B242" s="658"/>
      <c r="C242" s="624"/>
      <c r="D242" s="624"/>
      <c r="E242" s="624"/>
      <c r="F242" s="624"/>
      <c r="G242" s="624"/>
      <c r="H242" s="624"/>
      <c r="I242" s="624"/>
      <c r="J242" s="624"/>
      <c r="K242" s="624"/>
      <c r="L242" s="624"/>
      <c r="M242" s="624"/>
      <c r="N242" s="624"/>
      <c r="AF242" s="624"/>
      <c r="AG242" s="624"/>
      <c r="AH242" s="624"/>
      <c r="AI242" s="624"/>
      <c r="AJ242" s="624"/>
      <c r="AK242" s="624"/>
    </row>
    <row r="243" spans="1:37">
      <c r="A243" s="658"/>
      <c r="B243" s="658"/>
      <c r="C243" s="624"/>
      <c r="D243" s="624"/>
      <c r="E243" s="624"/>
      <c r="F243" s="624"/>
      <c r="G243" s="624"/>
      <c r="H243" s="624"/>
      <c r="I243" s="624"/>
      <c r="J243" s="624"/>
      <c r="K243" s="624"/>
      <c r="L243" s="624"/>
      <c r="M243" s="624"/>
      <c r="N243" s="624"/>
      <c r="AF243" s="624"/>
      <c r="AG243" s="624"/>
      <c r="AH243" s="624"/>
      <c r="AI243" s="624"/>
      <c r="AJ243" s="624"/>
      <c r="AK243" s="624"/>
    </row>
    <row r="244" spans="1:37">
      <c r="A244" s="658"/>
      <c r="B244" s="658"/>
      <c r="C244" s="624"/>
      <c r="D244" s="624"/>
      <c r="E244" s="624"/>
      <c r="F244" s="624"/>
      <c r="G244" s="624"/>
      <c r="H244" s="624"/>
      <c r="I244" s="624"/>
      <c r="J244" s="624"/>
      <c r="K244" s="624"/>
      <c r="L244" s="624"/>
      <c r="M244" s="624"/>
      <c r="N244" s="624"/>
      <c r="AF244" s="624"/>
      <c r="AG244" s="624"/>
      <c r="AH244" s="624"/>
      <c r="AI244" s="624"/>
      <c r="AJ244" s="624"/>
      <c r="AK244" s="624"/>
    </row>
    <row r="245" spans="1:37">
      <c r="A245" s="658"/>
      <c r="B245" s="658"/>
      <c r="C245" s="624"/>
      <c r="D245" s="624"/>
      <c r="E245" s="624"/>
      <c r="F245" s="624"/>
      <c r="G245" s="624"/>
      <c r="H245" s="624"/>
      <c r="I245" s="624"/>
      <c r="J245" s="624"/>
      <c r="K245" s="624"/>
      <c r="L245" s="624"/>
      <c r="M245" s="624"/>
      <c r="N245" s="624"/>
      <c r="AF245" s="624"/>
      <c r="AG245" s="624"/>
      <c r="AH245" s="624"/>
      <c r="AI245" s="624"/>
      <c r="AJ245" s="624"/>
      <c r="AK245" s="624"/>
    </row>
    <row r="246" spans="1:37">
      <c r="A246" s="658"/>
      <c r="B246" s="658"/>
      <c r="C246" s="624"/>
      <c r="D246" s="624"/>
      <c r="E246" s="624"/>
      <c r="F246" s="624"/>
      <c r="G246" s="624"/>
      <c r="H246" s="624"/>
      <c r="I246" s="624"/>
      <c r="J246" s="624"/>
      <c r="K246" s="624"/>
      <c r="L246" s="624"/>
      <c r="M246" s="624"/>
      <c r="N246" s="624"/>
      <c r="AF246" s="624"/>
      <c r="AG246" s="624"/>
      <c r="AH246" s="624"/>
      <c r="AI246" s="624"/>
      <c r="AJ246" s="624"/>
      <c r="AK246" s="624"/>
    </row>
    <row r="247" spans="1:37">
      <c r="A247" s="658"/>
      <c r="B247" s="658"/>
      <c r="C247" s="624"/>
      <c r="D247" s="624"/>
      <c r="E247" s="624"/>
      <c r="F247" s="624"/>
      <c r="G247" s="624"/>
      <c r="H247" s="624"/>
      <c r="I247" s="624"/>
      <c r="J247" s="624"/>
      <c r="K247" s="624"/>
      <c r="L247" s="624"/>
      <c r="M247" s="624"/>
      <c r="N247" s="624"/>
      <c r="AF247" s="624"/>
      <c r="AG247" s="624"/>
      <c r="AH247" s="624"/>
      <c r="AI247" s="624"/>
      <c r="AJ247" s="624"/>
      <c r="AK247" s="624"/>
    </row>
    <row r="248" spans="1:37">
      <c r="A248" s="658"/>
      <c r="B248" s="658"/>
      <c r="C248" s="624"/>
      <c r="D248" s="624"/>
      <c r="E248" s="624"/>
      <c r="F248" s="624"/>
      <c r="G248" s="624"/>
      <c r="H248" s="624"/>
      <c r="I248" s="624"/>
      <c r="J248" s="624"/>
      <c r="K248" s="624"/>
      <c r="L248" s="624"/>
      <c r="M248" s="624"/>
      <c r="N248" s="624"/>
      <c r="AF248" s="624"/>
      <c r="AG248" s="624"/>
      <c r="AH248" s="624"/>
      <c r="AI248" s="624"/>
      <c r="AJ248" s="624"/>
      <c r="AK248" s="624"/>
    </row>
    <row r="249" spans="1:37">
      <c r="A249" s="658"/>
      <c r="B249" s="658"/>
      <c r="C249" s="624"/>
      <c r="D249" s="624"/>
      <c r="E249" s="624"/>
      <c r="F249" s="624"/>
      <c r="G249" s="624"/>
      <c r="H249" s="624"/>
      <c r="I249" s="624"/>
      <c r="J249" s="624"/>
      <c r="K249" s="624"/>
      <c r="L249" s="624"/>
      <c r="M249" s="624"/>
      <c r="N249" s="624"/>
      <c r="AF249" s="624"/>
      <c r="AG249" s="624"/>
      <c r="AH249" s="624"/>
      <c r="AI249" s="624"/>
      <c r="AJ249" s="624"/>
      <c r="AK249" s="624"/>
    </row>
    <row r="250" spans="1:37">
      <c r="A250" s="658"/>
      <c r="B250" s="658"/>
      <c r="C250" s="624"/>
      <c r="D250" s="624"/>
      <c r="E250" s="624"/>
      <c r="F250" s="624"/>
      <c r="G250" s="624"/>
      <c r="H250" s="624"/>
      <c r="I250" s="624"/>
      <c r="J250" s="624"/>
      <c r="K250" s="624"/>
      <c r="L250" s="624"/>
      <c r="M250" s="624"/>
      <c r="N250" s="624"/>
      <c r="AF250" s="624"/>
      <c r="AG250" s="624"/>
      <c r="AH250" s="624"/>
      <c r="AI250" s="624"/>
      <c r="AJ250" s="624"/>
      <c r="AK250" s="624"/>
    </row>
    <row r="251" spans="1:37">
      <c r="A251" s="658"/>
      <c r="B251" s="658"/>
      <c r="C251" s="624"/>
      <c r="D251" s="624"/>
      <c r="E251" s="624"/>
      <c r="F251" s="624"/>
      <c r="G251" s="624"/>
      <c r="H251" s="624"/>
      <c r="I251" s="624"/>
      <c r="J251" s="624"/>
      <c r="K251" s="624"/>
      <c r="L251" s="624"/>
      <c r="M251" s="624"/>
      <c r="N251" s="624"/>
      <c r="AF251" s="624"/>
      <c r="AG251" s="624"/>
      <c r="AH251" s="624"/>
      <c r="AI251" s="624"/>
      <c r="AJ251" s="624"/>
      <c r="AK251" s="624"/>
    </row>
    <row r="252" spans="1:37">
      <c r="A252" s="658"/>
      <c r="B252" s="658"/>
      <c r="C252" s="624"/>
      <c r="D252" s="624"/>
      <c r="E252" s="624"/>
      <c r="F252" s="624"/>
      <c r="G252" s="624"/>
      <c r="H252" s="624"/>
      <c r="I252" s="624"/>
      <c r="J252" s="624"/>
      <c r="K252" s="624"/>
      <c r="L252" s="624"/>
      <c r="M252" s="624"/>
      <c r="N252" s="624"/>
      <c r="AF252" s="624"/>
      <c r="AG252" s="624"/>
      <c r="AH252" s="624"/>
      <c r="AI252" s="624"/>
      <c r="AJ252" s="624"/>
      <c r="AK252" s="624"/>
    </row>
    <row r="253" spans="1:37">
      <c r="A253" s="658"/>
      <c r="B253" s="658"/>
      <c r="C253" s="624"/>
      <c r="D253" s="624"/>
      <c r="E253" s="624"/>
      <c r="F253" s="624"/>
      <c r="G253" s="624"/>
      <c r="H253" s="624"/>
      <c r="I253" s="624"/>
      <c r="J253" s="624"/>
      <c r="K253" s="624"/>
      <c r="L253" s="624"/>
      <c r="M253" s="624"/>
      <c r="N253" s="624"/>
      <c r="AF253" s="624"/>
      <c r="AG253" s="624"/>
      <c r="AH253" s="624"/>
      <c r="AI253" s="624"/>
      <c r="AJ253" s="624"/>
      <c r="AK253" s="624"/>
    </row>
    <row r="254" spans="1:37">
      <c r="A254" s="658"/>
      <c r="B254" s="658"/>
      <c r="C254" s="624"/>
      <c r="D254" s="624"/>
      <c r="E254" s="624"/>
      <c r="F254" s="624"/>
      <c r="G254" s="624"/>
      <c r="H254" s="624"/>
      <c r="I254" s="624"/>
      <c r="J254" s="624"/>
      <c r="K254" s="624"/>
      <c r="L254" s="624"/>
      <c r="M254" s="624"/>
      <c r="N254" s="624"/>
      <c r="AF254" s="624"/>
      <c r="AG254" s="624"/>
      <c r="AH254" s="624"/>
      <c r="AI254" s="624"/>
      <c r="AJ254" s="624"/>
      <c r="AK254" s="624"/>
    </row>
    <row r="255" spans="1:37">
      <c r="A255" s="658"/>
      <c r="B255" s="658"/>
      <c r="C255" s="624"/>
      <c r="D255" s="624"/>
      <c r="E255" s="624"/>
      <c r="F255" s="624"/>
      <c r="G255" s="624"/>
      <c r="H255" s="624"/>
      <c r="I255" s="624"/>
      <c r="J255" s="624"/>
      <c r="K255" s="624"/>
      <c r="L255" s="624"/>
      <c r="M255" s="624"/>
      <c r="N255" s="624"/>
      <c r="AF255" s="624"/>
      <c r="AG255" s="624"/>
      <c r="AH255" s="624"/>
      <c r="AI255" s="624"/>
      <c r="AJ255" s="624"/>
      <c r="AK255" s="624"/>
    </row>
    <row r="256" spans="1:37">
      <c r="A256" s="658"/>
      <c r="B256" s="658"/>
      <c r="C256" s="624"/>
      <c r="D256" s="624"/>
      <c r="E256" s="624"/>
      <c r="F256" s="624"/>
      <c r="G256" s="624"/>
      <c r="H256" s="624"/>
      <c r="I256" s="624"/>
      <c r="J256" s="624"/>
      <c r="K256" s="624"/>
      <c r="L256" s="624"/>
      <c r="M256" s="624"/>
      <c r="N256" s="624"/>
      <c r="AF256" s="624"/>
      <c r="AG256" s="624"/>
      <c r="AH256" s="624"/>
      <c r="AI256" s="624"/>
      <c r="AJ256" s="624"/>
      <c r="AK256" s="624"/>
    </row>
    <row r="257" spans="1:37">
      <c r="A257" s="658"/>
      <c r="B257" s="658"/>
      <c r="C257" s="624"/>
      <c r="D257" s="624"/>
      <c r="E257" s="624"/>
      <c r="F257" s="624"/>
      <c r="G257" s="624"/>
      <c r="H257" s="624"/>
      <c r="I257" s="624"/>
      <c r="J257" s="624"/>
      <c r="K257" s="624"/>
      <c r="L257" s="624"/>
      <c r="M257" s="624"/>
      <c r="N257" s="624"/>
      <c r="AF257" s="624"/>
      <c r="AG257" s="624"/>
      <c r="AH257" s="624"/>
      <c r="AI257" s="624"/>
      <c r="AJ257" s="624"/>
      <c r="AK257" s="624"/>
    </row>
    <row r="258" spans="1:37">
      <c r="A258" s="658"/>
      <c r="B258" s="658"/>
      <c r="C258" s="624"/>
      <c r="D258" s="624"/>
      <c r="E258" s="624"/>
      <c r="F258" s="624"/>
      <c r="G258" s="624"/>
      <c r="H258" s="624"/>
      <c r="I258" s="624"/>
      <c r="J258" s="624"/>
      <c r="K258" s="624"/>
      <c r="L258" s="624"/>
      <c r="M258" s="624"/>
      <c r="N258" s="624"/>
      <c r="AF258" s="624"/>
      <c r="AG258" s="624"/>
      <c r="AH258" s="624"/>
      <c r="AI258" s="624"/>
      <c r="AJ258" s="624"/>
      <c r="AK258" s="624"/>
    </row>
    <row r="259" spans="1:37">
      <c r="A259" s="658"/>
      <c r="B259" s="658"/>
      <c r="C259" s="624"/>
      <c r="D259" s="624"/>
      <c r="E259" s="624"/>
      <c r="F259" s="624"/>
      <c r="G259" s="624"/>
      <c r="H259" s="624"/>
      <c r="I259" s="624"/>
      <c r="J259" s="624"/>
      <c r="K259" s="624"/>
      <c r="L259" s="624"/>
      <c r="M259" s="624"/>
      <c r="N259" s="624"/>
      <c r="AF259" s="624"/>
      <c r="AG259" s="624"/>
      <c r="AH259" s="624"/>
      <c r="AI259" s="624"/>
      <c r="AJ259" s="624"/>
      <c r="AK259" s="624"/>
    </row>
    <row r="260" spans="1:37">
      <c r="A260" s="658"/>
      <c r="B260" s="658"/>
      <c r="C260" s="624"/>
      <c r="D260" s="624"/>
      <c r="E260" s="624"/>
      <c r="F260" s="624"/>
      <c r="G260" s="624"/>
      <c r="H260" s="624"/>
      <c r="I260" s="624"/>
      <c r="J260" s="624"/>
      <c r="K260" s="624"/>
      <c r="L260" s="624"/>
      <c r="M260" s="624"/>
      <c r="N260" s="624"/>
      <c r="AF260" s="624"/>
      <c r="AG260" s="624"/>
      <c r="AH260" s="624"/>
      <c r="AI260" s="624"/>
      <c r="AJ260" s="624"/>
      <c r="AK260" s="624"/>
    </row>
    <row r="261" spans="1:37">
      <c r="A261" s="658"/>
      <c r="B261" s="658"/>
      <c r="C261" s="624"/>
      <c r="D261" s="624"/>
      <c r="E261" s="624"/>
      <c r="F261" s="624"/>
      <c r="G261" s="624"/>
      <c r="H261" s="624"/>
      <c r="I261" s="624"/>
      <c r="J261" s="624"/>
      <c r="K261" s="624"/>
      <c r="L261" s="624"/>
      <c r="M261" s="624"/>
      <c r="N261" s="624"/>
      <c r="AF261" s="624"/>
      <c r="AG261" s="624"/>
      <c r="AH261" s="624"/>
      <c r="AI261" s="624"/>
      <c r="AJ261" s="624"/>
      <c r="AK261" s="624"/>
    </row>
    <row r="262" spans="1:37">
      <c r="A262" s="658"/>
      <c r="B262" s="658"/>
      <c r="C262" s="624"/>
      <c r="D262" s="624"/>
      <c r="E262" s="624"/>
      <c r="F262" s="624"/>
      <c r="G262" s="624"/>
      <c r="H262" s="624"/>
      <c r="I262" s="624"/>
      <c r="J262" s="624"/>
      <c r="K262" s="624"/>
      <c r="L262" s="624"/>
      <c r="M262" s="624"/>
      <c r="N262" s="624"/>
      <c r="AF262" s="624"/>
      <c r="AG262" s="624"/>
      <c r="AH262" s="624"/>
      <c r="AI262" s="624"/>
      <c r="AJ262" s="624"/>
      <c r="AK262" s="624"/>
    </row>
    <row r="263" spans="1:37">
      <c r="A263" s="658"/>
      <c r="B263" s="658"/>
      <c r="C263" s="624"/>
      <c r="D263" s="624"/>
      <c r="E263" s="624"/>
      <c r="F263" s="624"/>
      <c r="G263" s="624"/>
      <c r="H263" s="624"/>
      <c r="I263" s="624"/>
      <c r="J263" s="624"/>
      <c r="K263" s="624"/>
      <c r="L263" s="624"/>
      <c r="M263" s="624"/>
      <c r="N263" s="624"/>
      <c r="AF263" s="624"/>
      <c r="AG263" s="624"/>
      <c r="AH263" s="624"/>
      <c r="AI263" s="624"/>
      <c r="AJ263" s="624"/>
      <c r="AK263" s="624"/>
    </row>
    <row r="264" spans="1:37">
      <c r="A264" s="658"/>
      <c r="B264" s="658"/>
      <c r="C264" s="624"/>
      <c r="D264" s="624"/>
      <c r="E264" s="624"/>
      <c r="F264" s="624"/>
      <c r="G264" s="624"/>
      <c r="H264" s="624"/>
      <c r="I264" s="624"/>
      <c r="J264" s="624"/>
      <c r="K264" s="624"/>
      <c r="L264" s="624"/>
      <c r="M264" s="624"/>
      <c r="N264" s="624"/>
      <c r="AF264" s="624"/>
      <c r="AG264" s="624"/>
      <c r="AH264" s="624"/>
      <c r="AI264" s="624"/>
      <c r="AJ264" s="624"/>
      <c r="AK264" s="624"/>
    </row>
    <row r="265" spans="1:37">
      <c r="A265" s="658"/>
      <c r="B265" s="658"/>
      <c r="C265" s="624"/>
      <c r="D265" s="624"/>
      <c r="E265" s="624"/>
      <c r="F265" s="624"/>
      <c r="G265" s="624"/>
      <c r="H265" s="624"/>
      <c r="I265" s="624"/>
      <c r="J265" s="624"/>
      <c r="K265" s="624"/>
      <c r="L265" s="624"/>
      <c r="M265" s="624"/>
      <c r="N265" s="624"/>
      <c r="AF265" s="624"/>
      <c r="AG265" s="624"/>
      <c r="AH265" s="624"/>
      <c r="AI265" s="624"/>
      <c r="AJ265" s="624"/>
      <c r="AK265" s="624"/>
    </row>
    <row r="266" spans="1:37">
      <c r="A266" s="658"/>
      <c r="B266" s="658"/>
      <c r="C266" s="624"/>
      <c r="D266" s="624"/>
      <c r="E266" s="624"/>
      <c r="F266" s="624"/>
      <c r="G266" s="624"/>
      <c r="H266" s="624"/>
      <c r="I266" s="624"/>
      <c r="J266" s="624"/>
      <c r="K266" s="624"/>
      <c r="L266" s="624"/>
      <c r="M266" s="624"/>
      <c r="N266" s="624"/>
      <c r="AF266" s="624"/>
      <c r="AG266" s="624"/>
      <c r="AH266" s="624"/>
      <c r="AI266" s="624"/>
      <c r="AJ266" s="624"/>
      <c r="AK266" s="624"/>
    </row>
    <row r="267" spans="1:37">
      <c r="A267" s="658"/>
      <c r="B267" s="658"/>
      <c r="C267" s="624"/>
      <c r="D267" s="624"/>
      <c r="E267" s="624"/>
      <c r="F267" s="624"/>
      <c r="G267" s="624"/>
      <c r="H267" s="624"/>
      <c r="I267" s="624"/>
      <c r="J267" s="624"/>
      <c r="K267" s="624"/>
      <c r="L267" s="624"/>
      <c r="M267" s="624"/>
      <c r="N267" s="624"/>
      <c r="AF267" s="624"/>
      <c r="AG267" s="624"/>
      <c r="AH267" s="624"/>
      <c r="AI267" s="624"/>
      <c r="AJ267" s="624"/>
      <c r="AK267" s="624"/>
    </row>
    <row r="268" spans="1:37">
      <c r="A268" s="658"/>
      <c r="B268" s="658"/>
      <c r="C268" s="624"/>
      <c r="D268" s="624"/>
      <c r="E268" s="624"/>
      <c r="F268" s="624"/>
      <c r="G268" s="624"/>
      <c r="H268" s="624"/>
      <c r="I268" s="624"/>
      <c r="J268" s="624"/>
      <c r="K268" s="624"/>
      <c r="L268" s="624"/>
      <c r="M268" s="624"/>
      <c r="N268" s="624"/>
      <c r="AF268" s="624"/>
      <c r="AG268" s="624"/>
      <c r="AH268" s="624"/>
      <c r="AI268" s="624"/>
      <c r="AJ268" s="624"/>
      <c r="AK268" s="624"/>
    </row>
    <row r="269" spans="1:37">
      <c r="A269" s="658"/>
      <c r="B269" s="658"/>
      <c r="C269" s="624"/>
      <c r="D269" s="624"/>
      <c r="E269" s="624"/>
      <c r="F269" s="624"/>
      <c r="G269" s="624"/>
      <c r="H269" s="624"/>
      <c r="I269" s="624"/>
      <c r="J269" s="624"/>
      <c r="K269" s="624"/>
      <c r="L269" s="624"/>
      <c r="M269" s="624"/>
      <c r="N269" s="624"/>
      <c r="AF269" s="624"/>
      <c r="AG269" s="624"/>
      <c r="AH269" s="624"/>
      <c r="AI269" s="624"/>
      <c r="AJ269" s="624"/>
      <c r="AK269" s="624"/>
    </row>
    <row r="270" spans="1:37">
      <c r="A270" s="658"/>
      <c r="B270" s="658"/>
      <c r="C270" s="624"/>
      <c r="D270" s="624"/>
      <c r="E270" s="624"/>
      <c r="F270" s="624"/>
      <c r="G270" s="624"/>
      <c r="H270" s="624"/>
      <c r="I270" s="624"/>
      <c r="J270" s="624"/>
      <c r="K270" s="624"/>
      <c r="L270" s="624"/>
      <c r="M270" s="624"/>
      <c r="N270" s="624"/>
      <c r="AF270" s="624"/>
      <c r="AG270" s="624"/>
      <c r="AH270" s="624"/>
      <c r="AI270" s="624"/>
      <c r="AJ270" s="624"/>
      <c r="AK270" s="624"/>
    </row>
    <row r="271" spans="1:37">
      <c r="A271" s="658"/>
      <c r="B271" s="658"/>
      <c r="C271" s="624"/>
      <c r="D271" s="624"/>
      <c r="E271" s="624"/>
      <c r="F271" s="624"/>
      <c r="G271" s="624"/>
      <c r="H271" s="624"/>
      <c r="I271" s="624"/>
      <c r="J271" s="624"/>
      <c r="K271" s="624"/>
      <c r="L271" s="624"/>
      <c r="M271" s="624"/>
      <c r="N271" s="624"/>
      <c r="AF271" s="624"/>
      <c r="AG271" s="624"/>
      <c r="AH271" s="624"/>
      <c r="AI271" s="624"/>
      <c r="AJ271" s="624"/>
      <c r="AK271" s="624"/>
    </row>
    <row r="272" spans="1:37">
      <c r="A272" s="658"/>
      <c r="B272" s="658"/>
      <c r="C272" s="624"/>
      <c r="D272" s="624"/>
      <c r="E272" s="624"/>
      <c r="F272" s="624"/>
      <c r="G272" s="624"/>
      <c r="H272" s="624"/>
      <c r="I272" s="624"/>
      <c r="J272" s="624"/>
      <c r="K272" s="624"/>
      <c r="L272" s="624"/>
      <c r="M272" s="624"/>
      <c r="N272" s="624"/>
      <c r="AF272" s="624"/>
      <c r="AG272" s="624"/>
      <c r="AH272" s="624"/>
      <c r="AI272" s="624"/>
      <c r="AJ272" s="624"/>
      <c r="AK272" s="624"/>
    </row>
    <row r="273" spans="1:37">
      <c r="A273" s="658"/>
      <c r="B273" s="658"/>
      <c r="C273" s="624"/>
      <c r="D273" s="624"/>
      <c r="E273" s="624"/>
      <c r="F273" s="624"/>
      <c r="G273" s="624"/>
      <c r="H273" s="624"/>
      <c r="I273" s="624"/>
      <c r="J273" s="624"/>
      <c r="K273" s="624"/>
      <c r="L273" s="624"/>
      <c r="M273" s="624"/>
      <c r="N273" s="624"/>
      <c r="AF273" s="624"/>
      <c r="AG273" s="624"/>
      <c r="AH273" s="624"/>
      <c r="AI273" s="624"/>
      <c r="AJ273" s="624"/>
      <c r="AK273" s="624"/>
    </row>
    <row r="274" spans="1:37">
      <c r="A274" s="658"/>
      <c r="B274" s="658"/>
      <c r="C274" s="624"/>
      <c r="D274" s="624"/>
      <c r="E274" s="624"/>
      <c r="F274" s="624"/>
      <c r="G274" s="624"/>
      <c r="H274" s="624"/>
      <c r="I274" s="624"/>
      <c r="J274" s="624"/>
      <c r="K274" s="624"/>
      <c r="L274" s="624"/>
      <c r="M274" s="624"/>
      <c r="N274" s="624"/>
      <c r="AF274" s="624"/>
      <c r="AG274" s="624"/>
      <c r="AH274" s="624"/>
      <c r="AI274" s="624"/>
      <c r="AJ274" s="624"/>
      <c r="AK274" s="624"/>
    </row>
    <row r="275" spans="1:37">
      <c r="A275" s="658"/>
      <c r="B275" s="658"/>
      <c r="C275" s="624"/>
      <c r="D275" s="624"/>
      <c r="E275" s="624"/>
      <c r="F275" s="624"/>
      <c r="G275" s="624"/>
      <c r="H275" s="624"/>
      <c r="I275" s="624"/>
      <c r="J275" s="624"/>
      <c r="K275" s="624"/>
      <c r="L275" s="624"/>
      <c r="M275" s="624"/>
      <c r="N275" s="624"/>
      <c r="AF275" s="624"/>
      <c r="AG275" s="624"/>
      <c r="AH275" s="624"/>
      <c r="AI275" s="624"/>
      <c r="AJ275" s="624"/>
      <c r="AK275" s="624"/>
    </row>
    <row r="276" spans="1:37">
      <c r="A276" s="658"/>
      <c r="B276" s="658"/>
      <c r="C276" s="624"/>
      <c r="D276" s="624"/>
      <c r="E276" s="624"/>
      <c r="F276" s="624"/>
      <c r="G276" s="624"/>
      <c r="H276" s="624"/>
      <c r="I276" s="624"/>
      <c r="J276" s="624"/>
      <c r="K276" s="624"/>
      <c r="L276" s="624"/>
      <c r="M276" s="624"/>
      <c r="N276" s="624"/>
      <c r="AF276" s="624"/>
      <c r="AG276" s="624"/>
      <c r="AH276" s="624"/>
      <c r="AI276" s="624"/>
      <c r="AJ276" s="624"/>
      <c r="AK276" s="624"/>
    </row>
    <row r="277" spans="1:37">
      <c r="A277" s="658"/>
      <c r="B277" s="658"/>
      <c r="C277" s="624"/>
      <c r="D277" s="624"/>
      <c r="E277" s="624"/>
      <c r="F277" s="624"/>
      <c r="G277" s="624"/>
      <c r="H277" s="624"/>
      <c r="I277" s="624"/>
      <c r="J277" s="624"/>
      <c r="K277" s="624"/>
      <c r="L277" s="624"/>
      <c r="M277" s="624"/>
      <c r="N277" s="624"/>
      <c r="AF277" s="624"/>
      <c r="AG277" s="624"/>
      <c r="AH277" s="624"/>
      <c r="AI277" s="624"/>
      <c r="AJ277" s="624"/>
      <c r="AK277" s="624"/>
    </row>
    <row r="278" spans="1:37">
      <c r="A278" s="658"/>
      <c r="B278" s="658"/>
      <c r="C278" s="624"/>
      <c r="D278" s="624"/>
      <c r="E278" s="624"/>
      <c r="F278" s="624"/>
      <c r="G278" s="624"/>
      <c r="H278" s="624"/>
      <c r="I278" s="624"/>
      <c r="J278" s="624"/>
      <c r="K278" s="624"/>
      <c r="L278" s="624"/>
      <c r="M278" s="624"/>
      <c r="N278" s="624"/>
      <c r="AF278" s="624"/>
      <c r="AG278" s="624"/>
      <c r="AH278" s="624"/>
      <c r="AI278" s="624"/>
      <c r="AJ278" s="624"/>
      <c r="AK278" s="624"/>
    </row>
    <row r="279" spans="1:37">
      <c r="A279" s="658"/>
      <c r="B279" s="658"/>
      <c r="C279" s="624"/>
      <c r="D279" s="624"/>
      <c r="E279" s="624"/>
      <c r="F279" s="624"/>
      <c r="G279" s="624"/>
      <c r="H279" s="624"/>
      <c r="I279" s="624"/>
      <c r="J279" s="624"/>
      <c r="K279" s="624"/>
      <c r="L279" s="624"/>
      <c r="M279" s="624"/>
      <c r="N279" s="624"/>
      <c r="AF279" s="624"/>
      <c r="AG279" s="624"/>
      <c r="AH279" s="624"/>
      <c r="AI279" s="624"/>
      <c r="AJ279" s="624"/>
      <c r="AK279" s="624"/>
    </row>
    <row r="280" spans="1:37">
      <c r="A280" s="658"/>
      <c r="B280" s="658"/>
      <c r="C280" s="624"/>
      <c r="D280" s="624"/>
      <c r="E280" s="624"/>
      <c r="F280" s="624"/>
      <c r="G280" s="624"/>
      <c r="H280" s="624"/>
      <c r="I280" s="624"/>
      <c r="J280" s="624"/>
      <c r="K280" s="624"/>
      <c r="L280" s="624"/>
      <c r="M280" s="624"/>
      <c r="N280" s="624"/>
      <c r="AF280" s="624"/>
      <c r="AG280" s="624"/>
      <c r="AH280" s="624"/>
      <c r="AI280" s="624"/>
      <c r="AJ280" s="624"/>
      <c r="AK280" s="624"/>
    </row>
    <row r="281" spans="1:37">
      <c r="A281" s="658"/>
      <c r="B281" s="658"/>
      <c r="C281" s="624"/>
      <c r="D281" s="624"/>
      <c r="E281" s="624"/>
      <c r="F281" s="624"/>
      <c r="G281" s="624"/>
      <c r="H281" s="624"/>
      <c r="I281" s="624"/>
      <c r="J281" s="624"/>
      <c r="K281" s="624"/>
      <c r="L281" s="624"/>
      <c r="M281" s="624"/>
      <c r="N281" s="624"/>
      <c r="AF281" s="624"/>
      <c r="AG281" s="624"/>
      <c r="AH281" s="624"/>
      <c r="AI281" s="624"/>
      <c r="AJ281" s="624"/>
      <c r="AK281" s="624"/>
    </row>
    <row r="282" spans="1:37">
      <c r="A282" s="658"/>
      <c r="B282" s="658"/>
      <c r="C282" s="624"/>
      <c r="D282" s="624"/>
      <c r="E282" s="624"/>
      <c r="F282" s="624"/>
      <c r="G282" s="624"/>
      <c r="H282" s="624"/>
      <c r="I282" s="624"/>
      <c r="J282" s="624"/>
      <c r="K282" s="624"/>
      <c r="L282" s="624"/>
      <c r="M282" s="624"/>
      <c r="N282" s="624"/>
      <c r="AF282" s="624"/>
      <c r="AG282" s="624"/>
      <c r="AH282" s="624"/>
      <c r="AI282" s="624"/>
      <c r="AJ282" s="624"/>
      <c r="AK282" s="624"/>
    </row>
    <row r="283" spans="1:37">
      <c r="A283" s="658"/>
      <c r="B283" s="658"/>
      <c r="C283" s="624"/>
      <c r="D283" s="624"/>
      <c r="E283" s="624"/>
      <c r="F283" s="624"/>
      <c r="G283" s="624"/>
      <c r="H283" s="624"/>
      <c r="I283" s="624"/>
      <c r="J283" s="624"/>
      <c r="K283" s="624"/>
      <c r="L283" s="624"/>
      <c r="M283" s="624"/>
      <c r="N283" s="624"/>
      <c r="AF283" s="624"/>
      <c r="AG283" s="624"/>
      <c r="AH283" s="624"/>
      <c r="AI283" s="624"/>
      <c r="AJ283" s="624"/>
      <c r="AK283" s="624"/>
    </row>
    <row r="284" spans="1:37">
      <c r="A284" s="658"/>
      <c r="B284" s="658"/>
      <c r="C284" s="624"/>
      <c r="D284" s="624"/>
      <c r="E284" s="624"/>
      <c r="F284" s="624"/>
      <c r="G284" s="624"/>
      <c r="H284" s="624"/>
      <c r="I284" s="624"/>
      <c r="J284" s="624"/>
      <c r="K284" s="624"/>
      <c r="L284" s="624"/>
      <c r="M284" s="624"/>
      <c r="N284" s="624"/>
      <c r="AF284" s="624"/>
      <c r="AG284" s="624"/>
      <c r="AH284" s="624"/>
      <c r="AI284" s="624"/>
      <c r="AJ284" s="624"/>
      <c r="AK284" s="624"/>
    </row>
    <row r="285" spans="1:37">
      <c r="A285" s="658"/>
      <c r="B285" s="658"/>
      <c r="C285" s="624"/>
      <c r="D285" s="624"/>
      <c r="E285" s="624"/>
      <c r="F285" s="624"/>
      <c r="G285" s="624"/>
      <c r="H285" s="624"/>
      <c r="I285" s="624"/>
      <c r="J285" s="624"/>
      <c r="K285" s="624"/>
      <c r="L285" s="624"/>
      <c r="M285" s="624"/>
      <c r="N285" s="624"/>
      <c r="AF285" s="624"/>
      <c r="AG285" s="624"/>
      <c r="AH285" s="624"/>
      <c r="AI285" s="624"/>
      <c r="AJ285" s="624"/>
      <c r="AK285" s="624"/>
    </row>
    <row r="286" spans="1:37">
      <c r="A286" s="658"/>
      <c r="B286" s="658"/>
      <c r="C286" s="624"/>
      <c r="D286" s="624"/>
      <c r="E286" s="624"/>
      <c r="F286" s="624"/>
      <c r="G286" s="624"/>
      <c r="H286" s="624"/>
      <c r="I286" s="624"/>
      <c r="J286" s="624"/>
      <c r="K286" s="624"/>
      <c r="L286" s="624"/>
      <c r="M286" s="624"/>
      <c r="N286" s="624"/>
      <c r="AF286" s="624"/>
      <c r="AG286" s="624"/>
      <c r="AH286" s="624"/>
      <c r="AI286" s="624"/>
      <c r="AJ286" s="624"/>
      <c r="AK286" s="624"/>
    </row>
    <row r="287" spans="1:37">
      <c r="A287" s="658"/>
      <c r="B287" s="658"/>
      <c r="C287" s="624"/>
      <c r="D287" s="624"/>
      <c r="E287" s="624"/>
      <c r="F287" s="624"/>
      <c r="G287" s="624"/>
      <c r="H287" s="624"/>
      <c r="I287" s="624"/>
      <c r="J287" s="624"/>
      <c r="K287" s="624"/>
      <c r="L287" s="624"/>
      <c r="M287" s="624"/>
      <c r="N287" s="624"/>
      <c r="AF287" s="624"/>
      <c r="AG287" s="624"/>
      <c r="AH287" s="624"/>
      <c r="AI287" s="624"/>
      <c r="AJ287" s="624"/>
      <c r="AK287" s="624"/>
    </row>
    <row r="288" spans="1:37">
      <c r="A288" s="658"/>
      <c r="B288" s="658"/>
      <c r="C288" s="624"/>
      <c r="D288" s="624"/>
      <c r="E288" s="624"/>
      <c r="F288" s="624"/>
      <c r="G288" s="624"/>
      <c r="H288" s="624"/>
      <c r="I288" s="624"/>
      <c r="J288" s="624"/>
      <c r="K288" s="624"/>
      <c r="L288" s="624"/>
      <c r="M288" s="624"/>
      <c r="N288" s="624"/>
      <c r="AF288" s="624"/>
      <c r="AG288" s="624"/>
      <c r="AH288" s="624"/>
      <c r="AI288" s="624"/>
      <c r="AJ288" s="624"/>
      <c r="AK288" s="624"/>
    </row>
    <row r="289" spans="1:37">
      <c r="A289" s="658"/>
      <c r="B289" s="658"/>
      <c r="C289" s="624"/>
      <c r="D289" s="624"/>
      <c r="E289" s="624"/>
      <c r="F289" s="624"/>
      <c r="G289" s="624"/>
      <c r="H289" s="624"/>
      <c r="I289" s="624"/>
      <c r="J289" s="624"/>
      <c r="K289" s="624"/>
      <c r="L289" s="624"/>
      <c r="M289" s="624"/>
      <c r="N289" s="624"/>
      <c r="AF289" s="624"/>
      <c r="AG289" s="624"/>
      <c r="AH289" s="624"/>
      <c r="AI289" s="624"/>
      <c r="AJ289" s="624"/>
      <c r="AK289" s="624"/>
    </row>
    <row r="290" spans="1:37">
      <c r="A290" s="658"/>
      <c r="B290" s="658"/>
      <c r="C290" s="624"/>
      <c r="D290" s="624"/>
      <c r="E290" s="624"/>
      <c r="F290" s="624"/>
      <c r="G290" s="624"/>
      <c r="H290" s="624"/>
      <c r="I290" s="624"/>
      <c r="J290" s="624"/>
      <c r="K290" s="624"/>
      <c r="L290" s="624"/>
      <c r="M290" s="624"/>
      <c r="N290" s="624"/>
      <c r="AF290" s="624"/>
      <c r="AG290" s="624"/>
      <c r="AH290" s="624"/>
      <c r="AI290" s="624"/>
      <c r="AJ290" s="624"/>
      <c r="AK290" s="624"/>
    </row>
    <row r="291" spans="1:37">
      <c r="A291" s="658"/>
      <c r="B291" s="658"/>
      <c r="C291" s="624"/>
      <c r="D291" s="624"/>
      <c r="E291" s="624"/>
      <c r="F291" s="624"/>
      <c r="G291" s="624"/>
      <c r="H291" s="624"/>
      <c r="I291" s="624"/>
      <c r="J291" s="624"/>
      <c r="K291" s="624"/>
      <c r="L291" s="624"/>
      <c r="M291" s="624"/>
      <c r="N291" s="624"/>
      <c r="AF291" s="624"/>
      <c r="AG291" s="624"/>
      <c r="AH291" s="624"/>
      <c r="AI291" s="624"/>
      <c r="AJ291" s="624"/>
      <c r="AK291" s="624"/>
    </row>
    <row r="292" spans="1:37">
      <c r="A292" s="658"/>
      <c r="B292" s="658"/>
      <c r="C292" s="624"/>
      <c r="D292" s="624"/>
      <c r="E292" s="624"/>
      <c r="F292" s="624"/>
      <c r="G292" s="624"/>
      <c r="H292" s="624"/>
      <c r="I292" s="624"/>
      <c r="J292" s="624"/>
      <c r="K292" s="624"/>
      <c r="L292" s="624"/>
      <c r="M292" s="624"/>
      <c r="N292" s="624"/>
      <c r="AF292" s="624"/>
      <c r="AG292" s="624"/>
      <c r="AH292" s="624"/>
      <c r="AI292" s="624"/>
      <c r="AJ292" s="624"/>
      <c r="AK292" s="624"/>
    </row>
    <row r="293" spans="1:37">
      <c r="A293" s="658"/>
      <c r="B293" s="658"/>
      <c r="C293" s="624"/>
      <c r="D293" s="624"/>
      <c r="E293" s="624"/>
      <c r="F293" s="624"/>
      <c r="G293" s="624"/>
      <c r="H293" s="624"/>
      <c r="I293" s="624"/>
      <c r="J293" s="624"/>
      <c r="K293" s="624"/>
      <c r="L293" s="624"/>
      <c r="M293" s="624"/>
      <c r="N293" s="624"/>
      <c r="AF293" s="624"/>
      <c r="AG293" s="624"/>
      <c r="AH293" s="624"/>
      <c r="AI293" s="624"/>
      <c r="AJ293" s="624"/>
      <c r="AK293" s="624"/>
    </row>
    <row r="294" spans="1:37">
      <c r="A294" s="658"/>
      <c r="B294" s="658"/>
      <c r="C294" s="624"/>
      <c r="D294" s="624"/>
      <c r="E294" s="624"/>
      <c r="F294" s="624"/>
      <c r="G294" s="624"/>
      <c r="H294" s="624"/>
      <c r="I294" s="624"/>
      <c r="J294" s="624"/>
      <c r="K294" s="624"/>
      <c r="L294" s="624"/>
      <c r="M294" s="624"/>
      <c r="N294" s="624"/>
      <c r="AF294" s="624"/>
      <c r="AG294" s="624"/>
      <c r="AH294" s="624"/>
      <c r="AI294" s="624"/>
      <c r="AJ294" s="624"/>
      <c r="AK294" s="624"/>
    </row>
    <row r="295" spans="1:37">
      <c r="A295" s="658"/>
      <c r="B295" s="658"/>
      <c r="C295" s="624"/>
      <c r="D295" s="624"/>
      <c r="E295" s="624"/>
      <c r="F295" s="624"/>
      <c r="G295" s="624"/>
      <c r="H295" s="624"/>
      <c r="I295" s="624"/>
      <c r="J295" s="624"/>
      <c r="K295" s="624"/>
      <c r="L295" s="624"/>
      <c r="M295" s="624"/>
      <c r="N295" s="624"/>
      <c r="AF295" s="624"/>
      <c r="AG295" s="624"/>
      <c r="AH295" s="624"/>
      <c r="AI295" s="624"/>
      <c r="AJ295" s="624"/>
      <c r="AK295" s="624"/>
    </row>
    <row r="296" spans="1:37">
      <c r="A296" s="658"/>
      <c r="B296" s="658"/>
      <c r="C296" s="624"/>
      <c r="D296" s="624"/>
      <c r="E296" s="624"/>
      <c r="F296" s="624"/>
      <c r="G296" s="624"/>
      <c r="H296" s="624"/>
      <c r="I296" s="624"/>
      <c r="J296" s="624"/>
      <c r="K296" s="624"/>
      <c r="L296" s="624"/>
      <c r="M296" s="624"/>
      <c r="N296" s="624"/>
      <c r="AF296" s="624"/>
      <c r="AG296" s="624"/>
      <c r="AH296" s="624"/>
      <c r="AI296" s="624"/>
      <c r="AJ296" s="624"/>
      <c r="AK296" s="624"/>
    </row>
    <row r="297" spans="1:37">
      <c r="A297" s="658"/>
      <c r="B297" s="658"/>
      <c r="C297" s="624"/>
      <c r="D297" s="624"/>
      <c r="E297" s="624"/>
      <c r="F297" s="624"/>
      <c r="G297" s="624"/>
      <c r="H297" s="624"/>
      <c r="I297" s="624"/>
      <c r="J297" s="624"/>
      <c r="K297" s="624"/>
      <c r="L297" s="624"/>
      <c r="M297" s="624"/>
      <c r="N297" s="624"/>
      <c r="AF297" s="624"/>
      <c r="AG297" s="624"/>
      <c r="AH297" s="624"/>
      <c r="AI297" s="624"/>
      <c r="AJ297" s="624"/>
      <c r="AK297" s="624"/>
    </row>
    <row r="298" spans="1:37">
      <c r="A298" s="658"/>
      <c r="B298" s="658"/>
      <c r="C298" s="624"/>
      <c r="D298" s="624"/>
      <c r="E298" s="624"/>
      <c r="F298" s="624"/>
      <c r="G298" s="624"/>
      <c r="H298" s="624"/>
      <c r="I298" s="624"/>
      <c r="J298" s="624"/>
      <c r="K298" s="624"/>
      <c r="L298" s="624"/>
      <c r="M298" s="624"/>
      <c r="N298" s="624"/>
      <c r="AF298" s="624"/>
      <c r="AG298" s="624"/>
      <c r="AH298" s="624"/>
      <c r="AI298" s="624"/>
      <c r="AJ298" s="624"/>
      <c r="AK298" s="624"/>
    </row>
    <row r="299" spans="1:37">
      <c r="A299" s="658"/>
      <c r="B299" s="658"/>
      <c r="C299" s="624"/>
      <c r="D299" s="624"/>
      <c r="E299" s="624"/>
      <c r="F299" s="624"/>
      <c r="G299" s="624"/>
      <c r="H299" s="624"/>
      <c r="I299" s="624"/>
      <c r="J299" s="624"/>
      <c r="K299" s="624"/>
      <c r="L299" s="624"/>
      <c r="M299" s="624"/>
      <c r="N299" s="624"/>
      <c r="AF299" s="624"/>
      <c r="AG299" s="624"/>
      <c r="AH299" s="624"/>
      <c r="AI299" s="624"/>
      <c r="AJ299" s="624"/>
      <c r="AK299" s="624"/>
    </row>
    <row r="300" spans="1:37">
      <c r="A300" s="658"/>
      <c r="B300" s="658"/>
      <c r="C300" s="624"/>
      <c r="D300" s="624"/>
      <c r="E300" s="624"/>
      <c r="F300" s="624"/>
      <c r="G300" s="624"/>
      <c r="H300" s="624"/>
      <c r="I300" s="624"/>
      <c r="J300" s="624"/>
      <c r="K300" s="624"/>
      <c r="L300" s="624"/>
      <c r="M300" s="624"/>
      <c r="N300" s="624"/>
      <c r="AF300" s="624"/>
      <c r="AG300" s="624"/>
      <c r="AH300" s="624"/>
      <c r="AI300" s="624"/>
      <c r="AJ300" s="624"/>
      <c r="AK300" s="624"/>
    </row>
    <row r="301" spans="1:37">
      <c r="A301" s="658"/>
      <c r="B301" s="658"/>
      <c r="C301" s="624"/>
      <c r="D301" s="624"/>
      <c r="E301" s="624"/>
      <c r="F301" s="624"/>
      <c r="G301" s="624"/>
      <c r="H301" s="624"/>
      <c r="I301" s="624"/>
      <c r="J301" s="624"/>
      <c r="K301" s="624"/>
      <c r="L301" s="624"/>
      <c r="M301" s="624"/>
      <c r="N301" s="624"/>
      <c r="AF301" s="624"/>
      <c r="AG301" s="624"/>
      <c r="AH301" s="624"/>
      <c r="AI301" s="624"/>
      <c r="AJ301" s="624"/>
      <c r="AK301" s="624"/>
    </row>
    <row r="302" spans="1:37">
      <c r="A302" s="658"/>
      <c r="B302" s="658"/>
      <c r="C302" s="624"/>
      <c r="D302" s="624"/>
      <c r="E302" s="624"/>
      <c r="F302" s="624"/>
      <c r="G302" s="624"/>
      <c r="H302" s="624"/>
      <c r="I302" s="624"/>
      <c r="J302" s="624"/>
      <c r="K302" s="624"/>
      <c r="L302" s="624"/>
      <c r="M302" s="624"/>
      <c r="N302" s="624"/>
      <c r="AF302" s="624"/>
      <c r="AG302" s="624"/>
      <c r="AH302" s="624"/>
      <c r="AI302" s="624"/>
      <c r="AJ302" s="624"/>
      <c r="AK302" s="624"/>
    </row>
    <row r="303" spans="1:37">
      <c r="A303" s="658"/>
      <c r="B303" s="658"/>
      <c r="C303" s="624"/>
      <c r="D303" s="624"/>
      <c r="E303" s="624"/>
      <c r="F303" s="624"/>
      <c r="G303" s="624"/>
      <c r="H303" s="624"/>
      <c r="I303" s="624"/>
      <c r="J303" s="624"/>
      <c r="K303" s="624"/>
      <c r="L303" s="624"/>
      <c r="M303" s="624"/>
      <c r="N303" s="624"/>
      <c r="AF303" s="624"/>
      <c r="AG303" s="624"/>
      <c r="AH303" s="624"/>
      <c r="AI303" s="624"/>
      <c r="AJ303" s="624"/>
      <c r="AK303" s="624"/>
    </row>
    <row r="304" spans="1:37">
      <c r="A304" s="658"/>
      <c r="B304" s="658"/>
      <c r="C304" s="624"/>
      <c r="D304" s="624"/>
      <c r="E304" s="624"/>
      <c r="F304" s="624"/>
      <c r="G304" s="624"/>
      <c r="H304" s="624"/>
      <c r="I304" s="624"/>
      <c r="J304" s="624"/>
      <c r="K304" s="624"/>
      <c r="L304" s="624"/>
      <c r="M304" s="624"/>
      <c r="N304" s="624"/>
      <c r="AF304" s="624"/>
      <c r="AG304" s="624"/>
      <c r="AH304" s="624"/>
      <c r="AI304" s="624"/>
      <c r="AJ304" s="624"/>
      <c r="AK304" s="624"/>
    </row>
    <row r="305" spans="1:37">
      <c r="A305" s="658"/>
      <c r="B305" s="658"/>
      <c r="C305" s="624"/>
      <c r="D305" s="624"/>
      <c r="E305" s="624"/>
      <c r="F305" s="624"/>
      <c r="G305" s="624"/>
      <c r="H305" s="624"/>
      <c r="I305" s="624"/>
      <c r="J305" s="624"/>
      <c r="K305" s="624"/>
      <c r="L305" s="624"/>
      <c r="M305" s="624"/>
      <c r="N305" s="624"/>
      <c r="AF305" s="624"/>
      <c r="AG305" s="624"/>
      <c r="AH305" s="624"/>
      <c r="AI305" s="624"/>
      <c r="AJ305" s="624"/>
      <c r="AK305" s="624"/>
    </row>
    <row r="306" spans="1:37">
      <c r="A306" s="658"/>
      <c r="B306" s="658"/>
      <c r="C306" s="624"/>
      <c r="D306" s="624"/>
      <c r="E306" s="624"/>
      <c r="F306" s="624"/>
      <c r="G306" s="624"/>
      <c r="H306" s="624"/>
      <c r="I306" s="624"/>
      <c r="J306" s="624"/>
      <c r="K306" s="624"/>
      <c r="L306" s="624"/>
      <c r="M306" s="624"/>
      <c r="N306" s="624"/>
      <c r="AF306" s="624"/>
      <c r="AG306" s="624"/>
      <c r="AH306" s="624"/>
      <c r="AI306" s="624"/>
      <c r="AJ306" s="624"/>
      <c r="AK306" s="624"/>
    </row>
    <row r="307" spans="1:37">
      <c r="A307" s="658"/>
      <c r="B307" s="658"/>
      <c r="C307" s="624"/>
      <c r="D307" s="624"/>
      <c r="E307" s="624"/>
      <c r="F307" s="624"/>
      <c r="G307" s="624"/>
      <c r="H307" s="624"/>
      <c r="I307" s="624"/>
      <c r="J307" s="624"/>
      <c r="K307" s="624"/>
      <c r="L307" s="624"/>
      <c r="M307" s="624"/>
      <c r="N307" s="624"/>
      <c r="AF307" s="624"/>
      <c r="AG307" s="624"/>
      <c r="AH307" s="624"/>
      <c r="AI307" s="624"/>
      <c r="AJ307" s="624"/>
      <c r="AK307" s="624"/>
    </row>
    <row r="308" spans="1:37">
      <c r="A308" s="658"/>
      <c r="B308" s="658"/>
      <c r="C308" s="624"/>
      <c r="D308" s="624"/>
      <c r="E308" s="624"/>
      <c r="F308" s="624"/>
      <c r="G308" s="624"/>
      <c r="H308" s="624"/>
      <c r="I308" s="624"/>
      <c r="J308" s="624"/>
      <c r="K308" s="624"/>
      <c r="L308" s="624"/>
      <c r="M308" s="624"/>
      <c r="N308" s="624"/>
      <c r="AF308" s="624"/>
      <c r="AG308" s="624"/>
      <c r="AH308" s="624"/>
      <c r="AI308" s="624"/>
      <c r="AJ308" s="624"/>
      <c r="AK308" s="624"/>
    </row>
    <row r="309" spans="1:37">
      <c r="A309" s="658"/>
      <c r="B309" s="658"/>
      <c r="C309" s="624"/>
      <c r="D309" s="624"/>
      <c r="E309" s="624"/>
      <c r="F309" s="624"/>
      <c r="G309" s="624"/>
      <c r="H309" s="624"/>
      <c r="I309" s="624"/>
      <c r="J309" s="624"/>
      <c r="K309" s="624"/>
      <c r="L309" s="624"/>
      <c r="M309" s="624"/>
      <c r="N309" s="624"/>
      <c r="AF309" s="624"/>
      <c r="AG309" s="624"/>
      <c r="AH309" s="624"/>
      <c r="AI309" s="624"/>
      <c r="AJ309" s="624"/>
      <c r="AK309" s="624"/>
    </row>
    <row r="310" spans="1:37">
      <c r="A310" s="658"/>
      <c r="B310" s="658"/>
      <c r="C310" s="624"/>
      <c r="D310" s="624"/>
      <c r="E310" s="624"/>
      <c r="F310" s="624"/>
      <c r="G310" s="624"/>
      <c r="H310" s="624"/>
      <c r="I310" s="624"/>
      <c r="J310" s="624"/>
      <c r="K310" s="624"/>
      <c r="L310" s="624"/>
      <c r="M310" s="624"/>
      <c r="N310" s="624"/>
      <c r="AF310" s="624"/>
      <c r="AG310" s="624"/>
      <c r="AH310" s="624"/>
      <c r="AI310" s="624"/>
      <c r="AJ310" s="624"/>
      <c r="AK310" s="624"/>
    </row>
    <row r="311" spans="1:37">
      <c r="A311" s="658"/>
      <c r="B311" s="658"/>
      <c r="C311" s="624"/>
      <c r="D311" s="624"/>
      <c r="E311" s="624"/>
      <c r="F311" s="624"/>
      <c r="G311" s="624"/>
      <c r="H311" s="624"/>
      <c r="I311" s="624"/>
      <c r="J311" s="624"/>
      <c r="K311" s="624"/>
      <c r="L311" s="624"/>
      <c r="M311" s="624"/>
      <c r="N311" s="624"/>
      <c r="AF311" s="624"/>
      <c r="AG311" s="624"/>
      <c r="AH311" s="624"/>
      <c r="AI311" s="624"/>
      <c r="AJ311" s="624"/>
      <c r="AK311" s="624"/>
    </row>
    <row r="312" spans="1:37">
      <c r="A312" s="658"/>
      <c r="B312" s="658"/>
      <c r="C312" s="624"/>
      <c r="D312" s="624"/>
      <c r="E312" s="624"/>
      <c r="F312" s="624"/>
      <c r="G312" s="624"/>
      <c r="H312" s="624"/>
      <c r="I312" s="624"/>
      <c r="J312" s="624"/>
      <c r="K312" s="624"/>
      <c r="L312" s="624"/>
      <c r="M312" s="624"/>
      <c r="N312" s="624"/>
      <c r="AF312" s="624"/>
      <c r="AG312" s="624"/>
      <c r="AH312" s="624"/>
      <c r="AI312" s="624"/>
      <c r="AJ312" s="624"/>
      <c r="AK312" s="624"/>
    </row>
    <row r="313" spans="1:37">
      <c r="A313" s="658"/>
      <c r="B313" s="658"/>
      <c r="C313" s="624"/>
      <c r="D313" s="624"/>
      <c r="E313" s="624"/>
      <c r="F313" s="624"/>
      <c r="G313" s="624"/>
      <c r="H313" s="624"/>
      <c r="I313" s="624"/>
      <c r="J313" s="624"/>
      <c r="K313" s="624"/>
      <c r="L313" s="624"/>
      <c r="M313" s="624"/>
      <c r="N313" s="624"/>
      <c r="AF313" s="624"/>
      <c r="AG313" s="624"/>
      <c r="AH313" s="624"/>
      <c r="AI313" s="624"/>
      <c r="AJ313" s="624"/>
      <c r="AK313" s="624"/>
    </row>
    <row r="314" spans="1:37">
      <c r="A314" s="658"/>
      <c r="B314" s="658"/>
      <c r="C314" s="624"/>
      <c r="D314" s="624"/>
      <c r="E314" s="624"/>
      <c r="F314" s="624"/>
      <c r="G314" s="624"/>
      <c r="H314" s="624"/>
      <c r="I314" s="624"/>
      <c r="J314" s="624"/>
      <c r="K314" s="624"/>
      <c r="L314" s="624"/>
      <c r="M314" s="624"/>
      <c r="N314" s="624"/>
      <c r="AF314" s="624"/>
      <c r="AG314" s="624"/>
      <c r="AH314" s="624"/>
      <c r="AI314" s="624"/>
      <c r="AJ314" s="624"/>
      <c r="AK314" s="624"/>
    </row>
    <row r="315" spans="1:37">
      <c r="A315" s="658"/>
      <c r="B315" s="658"/>
      <c r="C315" s="624"/>
      <c r="D315" s="624"/>
      <c r="E315" s="624"/>
      <c r="F315" s="624"/>
      <c r="G315" s="624"/>
      <c r="H315" s="624"/>
      <c r="I315" s="624"/>
      <c r="J315" s="624"/>
      <c r="K315" s="624"/>
      <c r="L315" s="624"/>
      <c r="M315" s="624"/>
      <c r="N315" s="624"/>
      <c r="AF315" s="624"/>
      <c r="AG315" s="624"/>
      <c r="AH315" s="624"/>
      <c r="AI315" s="624"/>
      <c r="AJ315" s="624"/>
      <c r="AK315" s="624"/>
    </row>
    <row r="316" spans="1:37">
      <c r="A316" s="658"/>
      <c r="B316" s="658"/>
      <c r="C316" s="624"/>
      <c r="D316" s="624"/>
      <c r="E316" s="624"/>
      <c r="F316" s="624"/>
      <c r="G316" s="624"/>
      <c r="H316" s="624"/>
      <c r="I316" s="624"/>
      <c r="J316" s="624"/>
      <c r="K316" s="624"/>
      <c r="L316" s="624"/>
      <c r="M316" s="624"/>
      <c r="N316" s="624"/>
      <c r="AF316" s="624"/>
      <c r="AG316" s="624"/>
      <c r="AH316" s="624"/>
      <c r="AI316" s="624"/>
      <c r="AJ316" s="624"/>
      <c r="AK316" s="624"/>
    </row>
    <row r="317" spans="1:37">
      <c r="A317" s="658"/>
      <c r="B317" s="658"/>
      <c r="C317" s="624"/>
      <c r="D317" s="624"/>
      <c r="E317" s="624"/>
      <c r="F317" s="624"/>
      <c r="G317" s="624"/>
      <c r="H317" s="624"/>
      <c r="I317" s="624"/>
      <c r="J317" s="624"/>
      <c r="K317" s="624"/>
      <c r="L317" s="624"/>
      <c r="M317" s="624"/>
      <c r="N317" s="624"/>
      <c r="AF317" s="624"/>
      <c r="AG317" s="624"/>
      <c r="AH317" s="624"/>
      <c r="AI317" s="624"/>
      <c r="AJ317" s="624"/>
      <c r="AK317" s="624"/>
    </row>
    <row r="318" spans="1:37">
      <c r="A318" s="658"/>
      <c r="B318" s="658"/>
      <c r="C318" s="624"/>
      <c r="D318" s="624"/>
      <c r="E318" s="624"/>
      <c r="F318" s="624"/>
      <c r="G318" s="624"/>
      <c r="H318" s="624"/>
      <c r="I318" s="624"/>
      <c r="J318" s="624"/>
      <c r="K318" s="624"/>
      <c r="L318" s="624"/>
      <c r="M318" s="624"/>
      <c r="N318" s="624"/>
      <c r="AF318" s="624"/>
      <c r="AG318" s="624"/>
      <c r="AH318" s="624"/>
      <c r="AI318" s="624"/>
      <c r="AJ318" s="624"/>
      <c r="AK318" s="624"/>
    </row>
    <row r="319" spans="1:37">
      <c r="A319" s="658"/>
      <c r="B319" s="658"/>
      <c r="C319" s="624"/>
      <c r="D319" s="624"/>
      <c r="E319" s="624"/>
      <c r="F319" s="624"/>
      <c r="G319" s="624"/>
      <c r="H319" s="624"/>
      <c r="I319" s="624"/>
      <c r="J319" s="624"/>
      <c r="K319" s="624"/>
      <c r="L319" s="624"/>
      <c r="M319" s="624"/>
      <c r="N319" s="624"/>
      <c r="AF319" s="624"/>
      <c r="AG319" s="624"/>
      <c r="AH319" s="624"/>
      <c r="AI319" s="624"/>
      <c r="AJ319" s="624"/>
      <c r="AK319" s="624"/>
    </row>
    <row r="320" spans="1:37">
      <c r="A320" s="658"/>
      <c r="B320" s="658"/>
      <c r="C320" s="624"/>
      <c r="D320" s="624"/>
      <c r="E320" s="624"/>
      <c r="F320" s="624"/>
      <c r="G320" s="624"/>
      <c r="H320" s="624"/>
      <c r="I320" s="624"/>
      <c r="J320" s="624"/>
      <c r="K320" s="624"/>
      <c r="L320" s="624"/>
      <c r="M320" s="624"/>
      <c r="N320" s="624"/>
      <c r="AF320" s="624"/>
      <c r="AG320" s="624"/>
      <c r="AH320" s="624"/>
      <c r="AI320" s="624"/>
      <c r="AJ320" s="624"/>
      <c r="AK320" s="624"/>
    </row>
    <row r="321" spans="1:37">
      <c r="A321" s="658"/>
      <c r="B321" s="658"/>
      <c r="C321" s="624"/>
      <c r="D321" s="624"/>
      <c r="E321" s="624"/>
      <c r="F321" s="624"/>
      <c r="G321" s="624"/>
      <c r="H321" s="624"/>
      <c r="I321" s="624"/>
      <c r="J321" s="624"/>
      <c r="K321" s="624"/>
      <c r="L321" s="624"/>
      <c r="M321" s="624"/>
      <c r="N321" s="624"/>
      <c r="AF321" s="624"/>
      <c r="AG321" s="624"/>
      <c r="AH321" s="624"/>
      <c r="AI321" s="624"/>
      <c r="AJ321" s="624"/>
      <c r="AK321" s="624"/>
    </row>
    <row r="322" spans="1:37">
      <c r="A322" s="658"/>
      <c r="B322" s="658"/>
      <c r="C322" s="624"/>
      <c r="D322" s="624"/>
      <c r="E322" s="624"/>
      <c r="F322" s="624"/>
      <c r="G322" s="624"/>
      <c r="H322" s="624"/>
      <c r="I322" s="624"/>
      <c r="J322" s="624"/>
      <c r="K322" s="624"/>
      <c r="L322" s="624"/>
      <c r="M322" s="624"/>
      <c r="N322" s="624"/>
      <c r="AF322" s="624"/>
      <c r="AG322" s="624"/>
      <c r="AH322" s="624"/>
      <c r="AI322" s="624"/>
      <c r="AJ322" s="624"/>
      <c r="AK322" s="624"/>
    </row>
    <row r="323" spans="1:37">
      <c r="A323" s="658"/>
      <c r="B323" s="658"/>
      <c r="C323" s="624"/>
      <c r="D323" s="624"/>
      <c r="E323" s="624"/>
      <c r="F323" s="624"/>
      <c r="G323" s="624"/>
      <c r="H323" s="624"/>
      <c r="I323" s="624"/>
      <c r="J323" s="624"/>
      <c r="K323" s="624"/>
      <c r="L323" s="624"/>
      <c r="M323" s="624"/>
      <c r="N323" s="624"/>
      <c r="AF323" s="624"/>
      <c r="AG323" s="624"/>
      <c r="AH323" s="624"/>
      <c r="AI323" s="624"/>
      <c r="AJ323" s="624"/>
      <c r="AK323" s="624"/>
    </row>
    <row r="324" spans="1:37">
      <c r="A324" s="658"/>
      <c r="B324" s="658"/>
      <c r="C324" s="624"/>
      <c r="D324" s="624"/>
      <c r="E324" s="624"/>
      <c r="F324" s="624"/>
      <c r="G324" s="624"/>
      <c r="H324" s="624"/>
      <c r="I324" s="624"/>
      <c r="J324" s="624"/>
      <c r="K324" s="624"/>
      <c r="L324" s="624"/>
      <c r="M324" s="624"/>
      <c r="N324" s="624"/>
      <c r="AF324" s="624"/>
      <c r="AG324" s="624"/>
      <c r="AH324" s="624"/>
      <c r="AI324" s="624"/>
      <c r="AJ324" s="624"/>
      <c r="AK324" s="624"/>
    </row>
    <row r="325" spans="1:37">
      <c r="A325" s="658"/>
      <c r="B325" s="658"/>
      <c r="C325" s="624"/>
      <c r="D325" s="624"/>
      <c r="E325" s="624"/>
      <c r="F325" s="624"/>
      <c r="G325" s="624"/>
      <c r="H325" s="624"/>
      <c r="I325" s="624"/>
      <c r="J325" s="624"/>
      <c r="K325" s="624"/>
      <c r="L325" s="624"/>
      <c r="M325" s="624"/>
      <c r="N325" s="624"/>
      <c r="AF325" s="624"/>
      <c r="AG325" s="624"/>
      <c r="AH325" s="624"/>
      <c r="AI325" s="624"/>
      <c r="AJ325" s="624"/>
      <c r="AK325" s="624"/>
    </row>
    <row r="326" spans="1:37">
      <c r="A326" s="658"/>
      <c r="B326" s="658"/>
      <c r="C326" s="624"/>
      <c r="D326" s="624"/>
      <c r="E326" s="624"/>
      <c r="F326" s="624"/>
      <c r="G326" s="624"/>
      <c r="H326" s="624"/>
      <c r="I326" s="624"/>
      <c r="J326" s="624"/>
      <c r="K326" s="624"/>
      <c r="L326" s="624"/>
      <c r="M326" s="624"/>
      <c r="N326" s="624"/>
      <c r="AF326" s="624"/>
      <c r="AG326" s="624"/>
      <c r="AH326" s="624"/>
      <c r="AI326" s="624"/>
      <c r="AJ326" s="624"/>
      <c r="AK326" s="624"/>
    </row>
    <row r="327" spans="1:37">
      <c r="A327" s="658"/>
      <c r="B327" s="658"/>
      <c r="C327" s="624"/>
      <c r="D327" s="624"/>
      <c r="E327" s="624"/>
      <c r="F327" s="624"/>
      <c r="G327" s="624"/>
      <c r="H327" s="624"/>
      <c r="I327" s="624"/>
      <c r="J327" s="624"/>
      <c r="K327" s="624"/>
      <c r="L327" s="624"/>
      <c r="M327" s="624"/>
      <c r="N327" s="624"/>
      <c r="AF327" s="624"/>
      <c r="AG327" s="624"/>
      <c r="AH327" s="624"/>
      <c r="AI327" s="624"/>
      <c r="AJ327" s="624"/>
      <c r="AK327" s="624"/>
    </row>
    <row r="328" spans="1:37">
      <c r="A328" s="658"/>
      <c r="B328" s="658"/>
      <c r="C328" s="624"/>
      <c r="D328" s="624"/>
      <c r="E328" s="624"/>
      <c r="F328" s="624"/>
      <c r="G328" s="624"/>
      <c r="H328" s="624"/>
      <c r="I328" s="624"/>
      <c r="J328" s="624"/>
      <c r="K328" s="624"/>
      <c r="L328" s="624"/>
      <c r="M328" s="624"/>
      <c r="N328" s="624"/>
      <c r="AF328" s="624"/>
      <c r="AG328" s="624"/>
      <c r="AH328" s="624"/>
      <c r="AI328" s="624"/>
      <c r="AJ328" s="624"/>
      <c r="AK328" s="624"/>
    </row>
    <row r="329" spans="1:37">
      <c r="A329" s="658"/>
      <c r="B329" s="658"/>
      <c r="C329" s="624"/>
      <c r="D329" s="624"/>
      <c r="E329" s="624"/>
      <c r="F329" s="624"/>
      <c r="G329" s="624"/>
      <c r="H329" s="624"/>
      <c r="I329" s="624"/>
      <c r="J329" s="624"/>
      <c r="K329" s="624"/>
      <c r="L329" s="624"/>
      <c r="M329" s="624"/>
      <c r="N329" s="624"/>
      <c r="AF329" s="624"/>
      <c r="AG329" s="624"/>
      <c r="AH329" s="624"/>
      <c r="AI329" s="624"/>
      <c r="AJ329" s="624"/>
      <c r="AK329" s="624"/>
    </row>
    <row r="330" spans="1:37">
      <c r="A330" s="658"/>
      <c r="B330" s="658"/>
      <c r="C330" s="624"/>
      <c r="D330" s="624"/>
      <c r="E330" s="624"/>
      <c r="F330" s="624"/>
      <c r="G330" s="624"/>
      <c r="H330" s="624"/>
      <c r="I330" s="624"/>
      <c r="J330" s="624"/>
      <c r="K330" s="624"/>
      <c r="L330" s="624"/>
      <c r="M330" s="624"/>
      <c r="N330" s="624"/>
      <c r="AF330" s="624"/>
      <c r="AG330" s="624"/>
      <c r="AH330" s="624"/>
      <c r="AI330" s="624"/>
      <c r="AJ330" s="624"/>
      <c r="AK330" s="624"/>
    </row>
    <row r="331" spans="1:37">
      <c r="A331" s="658"/>
      <c r="B331" s="658"/>
      <c r="C331" s="624"/>
      <c r="D331" s="624"/>
      <c r="E331" s="624"/>
      <c r="F331" s="624"/>
      <c r="G331" s="624"/>
      <c r="H331" s="624"/>
      <c r="I331" s="624"/>
      <c r="J331" s="624"/>
      <c r="K331" s="624"/>
      <c r="L331" s="624"/>
      <c r="M331" s="624"/>
      <c r="N331" s="624"/>
      <c r="AF331" s="624"/>
      <c r="AG331" s="624"/>
      <c r="AH331" s="624"/>
      <c r="AI331" s="624"/>
      <c r="AJ331" s="624"/>
      <c r="AK331" s="624"/>
    </row>
    <row r="332" spans="1:37">
      <c r="A332" s="658"/>
      <c r="B332" s="658"/>
      <c r="C332" s="624"/>
      <c r="D332" s="624"/>
      <c r="E332" s="624"/>
      <c r="F332" s="624"/>
      <c r="G332" s="624"/>
      <c r="H332" s="624"/>
      <c r="I332" s="624"/>
      <c r="J332" s="624"/>
      <c r="K332" s="624"/>
      <c r="L332" s="624"/>
      <c r="M332" s="624"/>
      <c r="N332" s="624"/>
      <c r="AF332" s="624"/>
      <c r="AG332" s="624"/>
      <c r="AH332" s="624"/>
      <c r="AI332" s="624"/>
      <c r="AJ332" s="624"/>
      <c r="AK332" s="624"/>
    </row>
    <row r="333" spans="1:37">
      <c r="A333" s="658"/>
      <c r="B333" s="658"/>
      <c r="C333" s="624"/>
      <c r="D333" s="624"/>
      <c r="E333" s="624"/>
      <c r="F333" s="624"/>
      <c r="G333" s="624"/>
      <c r="H333" s="624"/>
      <c r="I333" s="624"/>
      <c r="J333" s="624"/>
      <c r="K333" s="624"/>
      <c r="L333" s="624"/>
      <c r="M333" s="624"/>
      <c r="N333" s="624"/>
      <c r="AF333" s="624"/>
      <c r="AG333" s="624"/>
      <c r="AH333" s="624"/>
      <c r="AI333" s="624"/>
      <c r="AJ333" s="624"/>
      <c r="AK333" s="624"/>
    </row>
    <row r="334" spans="1:37">
      <c r="A334" s="658"/>
      <c r="B334" s="658"/>
      <c r="C334" s="624"/>
      <c r="D334" s="624"/>
      <c r="E334" s="624"/>
      <c r="F334" s="624"/>
      <c r="G334" s="624"/>
      <c r="H334" s="624"/>
      <c r="I334" s="624"/>
      <c r="J334" s="624"/>
      <c r="K334" s="624"/>
      <c r="L334" s="624"/>
      <c r="M334" s="624"/>
      <c r="N334" s="624"/>
      <c r="AF334" s="624"/>
      <c r="AG334" s="624"/>
      <c r="AH334" s="624"/>
      <c r="AI334" s="624"/>
      <c r="AJ334" s="624"/>
      <c r="AK334" s="624"/>
    </row>
    <row r="335" spans="1:37">
      <c r="A335" s="658"/>
      <c r="B335" s="658"/>
      <c r="C335" s="624"/>
      <c r="D335" s="624"/>
      <c r="E335" s="624"/>
      <c r="F335" s="624"/>
      <c r="G335" s="624"/>
      <c r="H335" s="624"/>
      <c r="I335" s="624"/>
      <c r="J335" s="624"/>
      <c r="K335" s="624"/>
      <c r="L335" s="624"/>
      <c r="M335" s="624"/>
      <c r="N335" s="624"/>
      <c r="AF335" s="624"/>
      <c r="AG335" s="624"/>
      <c r="AH335" s="624"/>
      <c r="AI335" s="624"/>
      <c r="AJ335" s="624"/>
      <c r="AK335" s="624"/>
    </row>
    <row r="336" spans="1:37">
      <c r="A336" s="658"/>
      <c r="B336" s="658"/>
      <c r="C336" s="624"/>
      <c r="D336" s="624"/>
      <c r="E336" s="624"/>
      <c r="F336" s="624"/>
      <c r="G336" s="624"/>
      <c r="H336" s="624"/>
      <c r="I336" s="624"/>
      <c r="J336" s="624"/>
      <c r="K336" s="624"/>
      <c r="L336" s="624"/>
      <c r="M336" s="624"/>
      <c r="N336" s="624"/>
      <c r="AF336" s="624"/>
      <c r="AG336" s="624"/>
      <c r="AH336" s="624"/>
      <c r="AI336" s="624"/>
      <c r="AJ336" s="624"/>
      <c r="AK336" s="624"/>
    </row>
    <row r="337" spans="1:37">
      <c r="A337" s="658"/>
      <c r="B337" s="658"/>
      <c r="C337" s="624"/>
      <c r="D337" s="624"/>
      <c r="E337" s="624"/>
      <c r="F337" s="624"/>
      <c r="G337" s="624"/>
      <c r="H337" s="624"/>
      <c r="I337" s="624"/>
      <c r="J337" s="624"/>
      <c r="K337" s="624"/>
      <c r="L337" s="624"/>
      <c r="M337" s="624"/>
      <c r="N337" s="624"/>
      <c r="AF337" s="624"/>
      <c r="AG337" s="624"/>
      <c r="AH337" s="624"/>
      <c r="AI337" s="624"/>
      <c r="AJ337" s="624"/>
      <c r="AK337" s="624"/>
    </row>
    <row r="338" spans="1:37">
      <c r="A338" s="658"/>
      <c r="B338" s="658"/>
      <c r="C338" s="624"/>
      <c r="D338" s="624"/>
      <c r="E338" s="624"/>
      <c r="F338" s="624"/>
      <c r="G338" s="624"/>
      <c r="H338" s="624"/>
      <c r="I338" s="624"/>
      <c r="J338" s="624"/>
      <c r="K338" s="624"/>
      <c r="L338" s="624"/>
      <c r="M338" s="624"/>
      <c r="N338" s="624"/>
      <c r="AF338" s="624"/>
      <c r="AG338" s="624"/>
      <c r="AH338" s="624"/>
      <c r="AI338" s="624"/>
      <c r="AJ338" s="624"/>
      <c r="AK338" s="624"/>
    </row>
    <row r="339" spans="1:37">
      <c r="A339" s="658"/>
      <c r="B339" s="658"/>
      <c r="C339" s="624"/>
      <c r="D339" s="624"/>
      <c r="E339" s="624"/>
      <c r="F339" s="624"/>
      <c r="G339" s="624"/>
      <c r="H339" s="624"/>
      <c r="I339" s="624"/>
      <c r="J339" s="624"/>
      <c r="K339" s="624"/>
      <c r="L339" s="624"/>
      <c r="M339" s="624"/>
      <c r="N339" s="624"/>
      <c r="AF339" s="624"/>
      <c r="AG339" s="624"/>
      <c r="AH339" s="624"/>
      <c r="AI339" s="624"/>
      <c r="AJ339" s="624"/>
      <c r="AK339" s="624"/>
    </row>
    <row r="340" spans="1:37">
      <c r="A340" s="658"/>
      <c r="B340" s="658"/>
      <c r="C340" s="624"/>
      <c r="D340" s="624"/>
      <c r="E340" s="624"/>
      <c r="F340" s="624"/>
      <c r="G340" s="624"/>
      <c r="H340" s="624"/>
      <c r="I340" s="624"/>
      <c r="J340" s="624"/>
      <c r="K340" s="624"/>
      <c r="L340" s="624"/>
      <c r="M340" s="624"/>
      <c r="N340" s="624"/>
      <c r="AF340" s="624"/>
      <c r="AG340" s="624"/>
      <c r="AH340" s="624"/>
      <c r="AI340" s="624"/>
      <c r="AJ340" s="624"/>
      <c r="AK340" s="624"/>
    </row>
    <row r="341" spans="1:37">
      <c r="A341" s="658"/>
      <c r="B341" s="658"/>
      <c r="C341" s="624"/>
      <c r="D341" s="624"/>
      <c r="E341" s="624"/>
      <c r="F341" s="624"/>
      <c r="G341" s="624"/>
      <c r="H341" s="624"/>
      <c r="I341" s="624"/>
      <c r="J341" s="624"/>
      <c r="K341" s="624"/>
      <c r="L341" s="624"/>
      <c r="M341" s="624"/>
      <c r="N341" s="624"/>
      <c r="AF341" s="624"/>
      <c r="AG341" s="624"/>
      <c r="AH341" s="624"/>
      <c r="AI341" s="624"/>
      <c r="AJ341" s="624"/>
      <c r="AK341" s="624"/>
    </row>
    <row r="342" spans="1:37">
      <c r="A342" s="658"/>
      <c r="B342" s="658"/>
      <c r="C342" s="624"/>
      <c r="D342" s="624"/>
      <c r="E342" s="624"/>
      <c r="F342" s="624"/>
      <c r="G342" s="624"/>
      <c r="H342" s="624"/>
      <c r="I342" s="624"/>
      <c r="J342" s="624"/>
      <c r="K342" s="624"/>
      <c r="L342" s="624"/>
      <c r="M342" s="624"/>
      <c r="N342" s="624"/>
      <c r="AF342" s="624"/>
      <c r="AG342" s="624"/>
      <c r="AH342" s="624"/>
      <c r="AI342" s="624"/>
      <c r="AJ342" s="624"/>
      <c r="AK342" s="624"/>
    </row>
    <row r="343" spans="1:37">
      <c r="A343" s="658"/>
      <c r="B343" s="658"/>
      <c r="C343" s="624"/>
      <c r="D343" s="624"/>
      <c r="E343" s="624"/>
      <c r="F343" s="624"/>
      <c r="G343" s="624"/>
      <c r="H343" s="624"/>
      <c r="I343" s="624"/>
      <c r="J343" s="624"/>
      <c r="K343" s="624"/>
      <c r="L343" s="624"/>
      <c r="M343" s="624"/>
      <c r="N343" s="624"/>
      <c r="AF343" s="624"/>
      <c r="AG343" s="624"/>
      <c r="AH343" s="624"/>
      <c r="AI343" s="624"/>
      <c r="AJ343" s="624"/>
      <c r="AK343" s="624"/>
    </row>
    <row r="344" spans="1:37">
      <c r="A344" s="658"/>
      <c r="B344" s="658"/>
      <c r="C344" s="624"/>
      <c r="D344" s="624"/>
      <c r="E344" s="624"/>
      <c r="F344" s="624"/>
      <c r="G344" s="624"/>
      <c r="H344" s="624"/>
      <c r="I344" s="624"/>
      <c r="J344" s="624"/>
      <c r="K344" s="624"/>
      <c r="L344" s="624"/>
      <c r="M344" s="624"/>
      <c r="N344" s="624"/>
      <c r="AF344" s="624"/>
      <c r="AG344" s="624"/>
      <c r="AH344" s="624"/>
      <c r="AI344" s="624"/>
      <c r="AJ344" s="624"/>
      <c r="AK344" s="624"/>
    </row>
    <row r="345" spans="1:37">
      <c r="A345" s="658"/>
      <c r="B345" s="658"/>
      <c r="C345" s="624"/>
      <c r="D345" s="624"/>
      <c r="E345" s="624"/>
      <c r="F345" s="624"/>
      <c r="G345" s="624"/>
      <c r="H345" s="624"/>
      <c r="I345" s="624"/>
      <c r="J345" s="624"/>
      <c r="K345" s="624"/>
      <c r="L345" s="624"/>
      <c r="M345" s="624"/>
      <c r="N345" s="624"/>
      <c r="AF345" s="624"/>
      <c r="AG345" s="624"/>
      <c r="AH345" s="624"/>
      <c r="AI345" s="624"/>
      <c r="AJ345" s="624"/>
      <c r="AK345" s="624"/>
    </row>
    <row r="346" spans="1:37">
      <c r="A346" s="658"/>
      <c r="B346" s="658"/>
      <c r="C346" s="624"/>
      <c r="D346" s="624"/>
      <c r="E346" s="624"/>
      <c r="F346" s="624"/>
      <c r="G346" s="624"/>
      <c r="H346" s="624"/>
      <c r="I346" s="624"/>
      <c r="J346" s="624"/>
      <c r="K346" s="624"/>
      <c r="L346" s="624"/>
      <c r="M346" s="624"/>
      <c r="N346" s="624"/>
      <c r="AF346" s="624"/>
      <c r="AG346" s="624"/>
      <c r="AH346" s="624"/>
      <c r="AI346" s="624"/>
      <c r="AJ346" s="624"/>
      <c r="AK346" s="624"/>
    </row>
    <row r="347" spans="1:37">
      <c r="A347" s="658"/>
      <c r="B347" s="658"/>
      <c r="C347" s="624"/>
      <c r="D347" s="624"/>
      <c r="E347" s="624"/>
      <c r="F347" s="624"/>
      <c r="G347" s="624"/>
      <c r="H347" s="624"/>
      <c r="I347" s="624"/>
      <c r="J347" s="624"/>
      <c r="K347" s="624"/>
      <c r="L347" s="624"/>
      <c r="M347" s="624"/>
      <c r="N347" s="624"/>
      <c r="AF347" s="624"/>
      <c r="AG347" s="624"/>
      <c r="AH347" s="624"/>
      <c r="AI347" s="624"/>
      <c r="AJ347" s="624"/>
      <c r="AK347" s="624"/>
    </row>
    <row r="348" spans="1:37">
      <c r="A348" s="658"/>
      <c r="B348" s="658"/>
      <c r="C348" s="624"/>
      <c r="D348" s="624"/>
      <c r="E348" s="624"/>
      <c r="F348" s="624"/>
      <c r="G348" s="624"/>
      <c r="H348" s="624"/>
      <c r="I348" s="624"/>
      <c r="J348" s="624"/>
      <c r="K348" s="624"/>
      <c r="L348" s="624"/>
      <c r="M348" s="624"/>
      <c r="N348" s="624"/>
      <c r="AF348" s="624"/>
      <c r="AG348" s="624"/>
      <c r="AH348" s="624"/>
      <c r="AI348" s="624"/>
      <c r="AJ348" s="624"/>
      <c r="AK348" s="624"/>
    </row>
    <row r="349" spans="1:37">
      <c r="A349" s="658"/>
      <c r="B349" s="658"/>
      <c r="C349" s="624"/>
      <c r="D349" s="624"/>
      <c r="E349" s="624"/>
      <c r="F349" s="624"/>
      <c r="G349" s="624"/>
      <c r="H349" s="624"/>
      <c r="I349" s="624"/>
      <c r="J349" s="624"/>
      <c r="K349" s="624"/>
      <c r="L349" s="624"/>
      <c r="M349" s="624"/>
      <c r="N349" s="624"/>
      <c r="AF349" s="624"/>
      <c r="AG349" s="624"/>
      <c r="AH349" s="624"/>
      <c r="AI349" s="624"/>
      <c r="AJ349" s="624"/>
      <c r="AK349" s="624"/>
    </row>
    <row r="350" spans="1:37">
      <c r="A350" s="658"/>
      <c r="B350" s="658"/>
      <c r="C350" s="624"/>
      <c r="D350" s="624"/>
      <c r="E350" s="624"/>
      <c r="F350" s="624"/>
      <c r="G350" s="624"/>
      <c r="H350" s="624"/>
      <c r="I350" s="624"/>
      <c r="J350" s="624"/>
      <c r="K350" s="624"/>
      <c r="L350" s="624"/>
      <c r="M350" s="624"/>
      <c r="N350" s="624"/>
      <c r="AF350" s="624"/>
      <c r="AG350" s="624"/>
      <c r="AH350" s="624"/>
      <c r="AI350" s="624"/>
      <c r="AJ350" s="624"/>
      <c r="AK350" s="624"/>
    </row>
    <row r="351" spans="1:37">
      <c r="A351" s="658"/>
      <c r="B351" s="658"/>
      <c r="C351" s="624"/>
      <c r="D351" s="624"/>
      <c r="E351" s="624"/>
      <c r="F351" s="624"/>
      <c r="G351" s="624"/>
      <c r="H351" s="624"/>
      <c r="I351" s="624"/>
      <c r="J351" s="624"/>
      <c r="K351" s="624"/>
      <c r="L351" s="624"/>
      <c r="M351" s="624"/>
      <c r="N351" s="624"/>
      <c r="AF351" s="624"/>
      <c r="AG351" s="624"/>
      <c r="AH351" s="624"/>
      <c r="AI351" s="624"/>
      <c r="AJ351" s="624"/>
      <c r="AK351" s="624"/>
    </row>
    <row r="352" spans="1:37">
      <c r="A352" s="658"/>
      <c r="B352" s="658"/>
      <c r="C352" s="624"/>
      <c r="D352" s="624"/>
      <c r="E352" s="624"/>
      <c r="F352" s="624"/>
      <c r="G352" s="624"/>
      <c r="H352" s="624"/>
      <c r="I352" s="624"/>
      <c r="J352" s="624"/>
      <c r="K352" s="624"/>
      <c r="L352" s="624"/>
      <c r="M352" s="624"/>
      <c r="N352" s="624"/>
      <c r="AF352" s="624"/>
      <c r="AG352" s="624"/>
      <c r="AH352" s="624"/>
      <c r="AI352" s="624"/>
      <c r="AJ352" s="624"/>
      <c r="AK352" s="624"/>
    </row>
    <row r="353" spans="1:37">
      <c r="A353" s="658"/>
      <c r="B353" s="658"/>
      <c r="C353" s="624"/>
      <c r="D353" s="624"/>
      <c r="E353" s="624"/>
      <c r="F353" s="624"/>
      <c r="G353" s="624"/>
      <c r="H353" s="624"/>
      <c r="I353" s="624"/>
      <c r="J353" s="624"/>
      <c r="K353" s="624"/>
      <c r="L353" s="624"/>
      <c r="M353" s="624"/>
      <c r="N353" s="624"/>
      <c r="AF353" s="624"/>
      <c r="AG353" s="624"/>
      <c r="AH353" s="624"/>
      <c r="AI353" s="624"/>
      <c r="AJ353" s="624"/>
      <c r="AK353" s="624"/>
    </row>
    <row r="354" spans="1:37">
      <c r="A354" s="658"/>
      <c r="B354" s="658"/>
      <c r="C354" s="624"/>
      <c r="D354" s="624"/>
      <c r="E354" s="624"/>
      <c r="F354" s="624"/>
      <c r="G354" s="624"/>
      <c r="H354" s="624"/>
      <c r="I354" s="624"/>
      <c r="J354" s="624"/>
      <c r="K354" s="624"/>
      <c r="L354" s="624"/>
      <c r="M354" s="624"/>
      <c r="N354" s="624"/>
      <c r="AF354" s="624"/>
      <c r="AG354" s="624"/>
      <c r="AH354" s="624"/>
      <c r="AI354" s="624"/>
      <c r="AJ354" s="624"/>
      <c r="AK354" s="624"/>
    </row>
    <row r="355" spans="1:37">
      <c r="A355" s="658"/>
      <c r="B355" s="658"/>
      <c r="C355" s="624"/>
      <c r="D355" s="624"/>
      <c r="E355" s="624"/>
      <c r="F355" s="624"/>
      <c r="G355" s="624"/>
      <c r="H355" s="624"/>
      <c r="I355" s="624"/>
      <c r="J355" s="624"/>
      <c r="K355" s="624"/>
      <c r="L355" s="624"/>
      <c r="M355" s="624"/>
      <c r="N355" s="624"/>
      <c r="AF355" s="624"/>
      <c r="AG355" s="624"/>
      <c r="AH355" s="624"/>
      <c r="AI355" s="624"/>
      <c r="AJ355" s="624"/>
      <c r="AK355" s="624"/>
    </row>
    <row r="356" spans="1:37">
      <c r="A356" s="658"/>
      <c r="B356" s="658"/>
      <c r="C356" s="624"/>
      <c r="D356" s="624"/>
      <c r="E356" s="624"/>
      <c r="F356" s="624"/>
      <c r="G356" s="624"/>
      <c r="H356" s="624"/>
      <c r="I356" s="624"/>
      <c r="J356" s="624"/>
      <c r="K356" s="624"/>
      <c r="L356" s="624"/>
      <c r="M356" s="624"/>
      <c r="N356" s="624"/>
      <c r="AF356" s="624"/>
      <c r="AG356" s="624"/>
      <c r="AH356" s="624"/>
      <c r="AI356" s="624"/>
      <c r="AJ356" s="624"/>
      <c r="AK356" s="624"/>
    </row>
    <row r="357" spans="1:37">
      <c r="A357" s="658"/>
      <c r="B357" s="658"/>
      <c r="C357" s="624"/>
      <c r="D357" s="624"/>
      <c r="E357" s="624"/>
      <c r="F357" s="624"/>
      <c r="G357" s="624"/>
      <c r="H357" s="624"/>
      <c r="I357" s="624"/>
      <c r="J357" s="624"/>
      <c r="K357" s="624"/>
      <c r="L357" s="624"/>
      <c r="M357" s="624"/>
      <c r="N357" s="624"/>
      <c r="AF357" s="624"/>
      <c r="AG357" s="624"/>
      <c r="AH357" s="624"/>
      <c r="AI357" s="624"/>
      <c r="AJ357" s="624"/>
      <c r="AK357" s="624"/>
    </row>
    <row r="358" spans="1:37">
      <c r="A358" s="658"/>
      <c r="B358" s="658"/>
      <c r="C358" s="624"/>
      <c r="D358" s="624"/>
      <c r="E358" s="624"/>
      <c r="F358" s="624"/>
      <c r="G358" s="624"/>
      <c r="H358" s="624"/>
      <c r="I358" s="624"/>
      <c r="J358" s="624"/>
      <c r="K358" s="624"/>
      <c r="L358" s="624"/>
      <c r="M358" s="624"/>
      <c r="N358" s="624"/>
      <c r="AF358" s="624"/>
      <c r="AG358" s="624"/>
      <c r="AH358" s="624"/>
      <c r="AI358" s="624"/>
      <c r="AJ358" s="624"/>
      <c r="AK358" s="624"/>
    </row>
    <row r="359" spans="1:37">
      <c r="A359" s="658"/>
      <c r="B359" s="658"/>
      <c r="C359" s="624"/>
      <c r="D359" s="624"/>
      <c r="E359" s="624"/>
      <c r="F359" s="624"/>
      <c r="G359" s="624"/>
      <c r="H359" s="624"/>
      <c r="I359" s="624"/>
      <c r="J359" s="624"/>
      <c r="K359" s="624"/>
      <c r="L359" s="624"/>
      <c r="M359" s="624"/>
      <c r="N359" s="624"/>
      <c r="AF359" s="624"/>
      <c r="AG359" s="624"/>
      <c r="AH359" s="624"/>
      <c r="AI359" s="624"/>
      <c r="AJ359" s="624"/>
      <c r="AK359" s="624"/>
    </row>
    <row r="360" spans="1:37">
      <c r="A360" s="658"/>
      <c r="B360" s="658"/>
      <c r="C360" s="624"/>
      <c r="D360" s="624"/>
      <c r="E360" s="624"/>
      <c r="F360" s="624"/>
      <c r="G360" s="624"/>
      <c r="H360" s="624"/>
      <c r="I360" s="624"/>
      <c r="J360" s="624"/>
      <c r="K360" s="624"/>
      <c r="L360" s="624"/>
      <c r="M360" s="624"/>
      <c r="N360" s="624"/>
      <c r="AF360" s="624"/>
      <c r="AG360" s="624"/>
      <c r="AH360" s="624"/>
      <c r="AI360" s="624"/>
      <c r="AJ360" s="624"/>
      <c r="AK360" s="624"/>
    </row>
    <row r="361" spans="1:37">
      <c r="A361" s="658"/>
      <c r="B361" s="658"/>
      <c r="C361" s="624"/>
      <c r="D361" s="624"/>
      <c r="E361" s="624"/>
      <c r="F361" s="624"/>
      <c r="G361" s="624"/>
      <c r="H361" s="624"/>
      <c r="I361" s="624"/>
      <c r="J361" s="624"/>
      <c r="K361" s="624"/>
      <c r="L361" s="624"/>
      <c r="M361" s="624"/>
      <c r="N361" s="624"/>
      <c r="AF361" s="624"/>
      <c r="AG361" s="624"/>
      <c r="AH361" s="624"/>
      <c r="AI361" s="624"/>
      <c r="AJ361" s="624"/>
      <c r="AK361" s="624"/>
    </row>
    <row r="362" spans="1:37">
      <c r="A362" s="658"/>
      <c r="B362" s="658"/>
      <c r="C362" s="624"/>
      <c r="D362" s="624"/>
      <c r="E362" s="624"/>
      <c r="F362" s="624"/>
      <c r="G362" s="624"/>
      <c r="H362" s="624"/>
      <c r="I362" s="624"/>
      <c r="J362" s="624"/>
      <c r="K362" s="624"/>
      <c r="L362" s="624"/>
      <c r="M362" s="624"/>
      <c r="N362" s="624"/>
      <c r="AF362" s="624"/>
      <c r="AG362" s="624"/>
      <c r="AH362" s="624"/>
      <c r="AI362" s="624"/>
      <c r="AJ362" s="624"/>
      <c r="AK362" s="624"/>
    </row>
    <row r="363" spans="1:37">
      <c r="A363" s="658"/>
      <c r="B363" s="658"/>
      <c r="C363" s="624"/>
      <c r="D363" s="624"/>
      <c r="E363" s="624"/>
      <c r="F363" s="624"/>
      <c r="G363" s="624"/>
      <c r="H363" s="624"/>
      <c r="I363" s="624"/>
      <c r="J363" s="624"/>
      <c r="K363" s="624"/>
      <c r="L363" s="624"/>
      <c r="M363" s="624"/>
      <c r="N363" s="624"/>
      <c r="AF363" s="624"/>
      <c r="AG363" s="624"/>
      <c r="AH363" s="624"/>
      <c r="AI363" s="624"/>
      <c r="AJ363" s="624"/>
      <c r="AK363" s="624"/>
    </row>
    <row r="364" spans="1:37">
      <c r="A364" s="658"/>
      <c r="B364" s="658"/>
      <c r="C364" s="624"/>
      <c r="D364" s="624"/>
      <c r="E364" s="624"/>
      <c r="F364" s="624"/>
      <c r="G364" s="624"/>
      <c r="H364" s="624"/>
      <c r="I364" s="624"/>
      <c r="J364" s="624"/>
      <c r="K364" s="624"/>
      <c r="L364" s="624"/>
      <c r="M364" s="624"/>
      <c r="N364" s="624"/>
      <c r="AF364" s="624"/>
      <c r="AG364" s="624"/>
      <c r="AH364" s="624"/>
      <c r="AI364" s="624"/>
      <c r="AJ364" s="624"/>
      <c r="AK364" s="624"/>
    </row>
    <row r="365" spans="1:37">
      <c r="A365" s="658"/>
      <c r="B365" s="658"/>
      <c r="C365" s="624"/>
      <c r="D365" s="624"/>
      <c r="E365" s="624"/>
      <c r="F365" s="624"/>
      <c r="G365" s="624"/>
      <c r="H365" s="624"/>
      <c r="I365" s="624"/>
      <c r="J365" s="624"/>
      <c r="K365" s="624"/>
      <c r="L365" s="624"/>
      <c r="M365" s="624"/>
      <c r="N365" s="624"/>
      <c r="AF365" s="624"/>
      <c r="AG365" s="624"/>
      <c r="AH365" s="624"/>
      <c r="AI365" s="624"/>
      <c r="AJ365" s="624"/>
      <c r="AK365" s="624"/>
    </row>
    <row r="366" spans="1:37">
      <c r="A366" s="658"/>
      <c r="B366" s="658"/>
      <c r="C366" s="624"/>
      <c r="D366" s="624"/>
      <c r="E366" s="624"/>
      <c r="F366" s="624"/>
      <c r="G366" s="624"/>
      <c r="H366" s="624"/>
      <c r="I366" s="624"/>
      <c r="J366" s="624"/>
      <c r="K366" s="624"/>
      <c r="L366" s="624"/>
      <c r="M366" s="624"/>
      <c r="N366" s="624"/>
      <c r="AF366" s="624"/>
      <c r="AG366" s="624"/>
      <c r="AH366" s="624"/>
      <c r="AI366" s="624"/>
      <c r="AJ366" s="624"/>
      <c r="AK366" s="624"/>
    </row>
    <row r="367" spans="1:37">
      <c r="A367" s="658"/>
      <c r="B367" s="658"/>
      <c r="C367" s="624"/>
      <c r="D367" s="624"/>
      <c r="E367" s="624"/>
      <c r="F367" s="624"/>
      <c r="G367" s="624"/>
      <c r="H367" s="624"/>
      <c r="I367" s="624"/>
      <c r="J367" s="624"/>
      <c r="K367" s="624"/>
      <c r="L367" s="624"/>
      <c r="M367" s="624"/>
      <c r="N367" s="624"/>
      <c r="AF367" s="624"/>
      <c r="AG367" s="624"/>
      <c r="AH367" s="624"/>
      <c r="AI367" s="624"/>
      <c r="AJ367" s="624"/>
      <c r="AK367" s="624"/>
    </row>
    <row r="368" spans="1:37">
      <c r="A368" s="658"/>
      <c r="B368" s="658"/>
      <c r="C368" s="624"/>
      <c r="D368" s="624"/>
      <c r="E368" s="624"/>
      <c r="F368" s="624"/>
      <c r="G368" s="624"/>
      <c r="H368" s="624"/>
      <c r="I368" s="624"/>
      <c r="J368" s="624"/>
      <c r="K368" s="624"/>
      <c r="L368" s="624"/>
      <c r="M368" s="624"/>
      <c r="N368" s="624"/>
      <c r="AF368" s="624"/>
      <c r="AG368" s="624"/>
      <c r="AH368" s="624"/>
      <c r="AI368" s="624"/>
      <c r="AJ368" s="624"/>
      <c r="AK368" s="624"/>
    </row>
    <row r="369" spans="1:37">
      <c r="A369" s="658"/>
      <c r="B369" s="658"/>
      <c r="C369" s="624"/>
      <c r="D369" s="624"/>
      <c r="E369" s="624"/>
      <c r="F369" s="624"/>
      <c r="G369" s="624"/>
      <c r="H369" s="624"/>
      <c r="I369" s="624"/>
      <c r="J369" s="624"/>
      <c r="K369" s="624"/>
      <c r="L369" s="624"/>
      <c r="M369" s="624"/>
      <c r="N369" s="624"/>
      <c r="AF369" s="624"/>
      <c r="AG369" s="624"/>
      <c r="AH369" s="624"/>
      <c r="AI369" s="624"/>
      <c r="AJ369" s="624"/>
      <c r="AK369" s="624"/>
    </row>
    <row r="370" spans="1:37">
      <c r="A370" s="658"/>
      <c r="B370" s="658"/>
      <c r="C370" s="624"/>
      <c r="D370" s="624"/>
      <c r="E370" s="624"/>
      <c r="F370" s="624"/>
      <c r="G370" s="624"/>
      <c r="H370" s="624"/>
      <c r="I370" s="624"/>
      <c r="J370" s="624"/>
      <c r="K370" s="624"/>
      <c r="L370" s="624"/>
      <c r="M370" s="624"/>
      <c r="N370" s="624"/>
      <c r="AF370" s="624"/>
      <c r="AG370" s="624"/>
      <c r="AH370" s="624"/>
      <c r="AI370" s="624"/>
      <c r="AJ370" s="624"/>
      <c r="AK370" s="624"/>
    </row>
    <row r="371" spans="1:37">
      <c r="A371" s="658"/>
      <c r="B371" s="658"/>
      <c r="C371" s="624"/>
      <c r="D371" s="624"/>
      <c r="E371" s="624"/>
      <c r="F371" s="624"/>
      <c r="G371" s="624"/>
      <c r="H371" s="624"/>
      <c r="I371" s="624"/>
      <c r="J371" s="624"/>
      <c r="K371" s="624"/>
      <c r="L371" s="624"/>
      <c r="M371" s="624"/>
      <c r="N371" s="624"/>
      <c r="AF371" s="624"/>
      <c r="AG371" s="624"/>
      <c r="AH371" s="624"/>
      <c r="AI371" s="624"/>
      <c r="AJ371" s="624"/>
      <c r="AK371" s="624"/>
    </row>
    <row r="372" spans="1:37">
      <c r="A372" s="658"/>
      <c r="B372" s="658"/>
      <c r="C372" s="624"/>
      <c r="D372" s="624"/>
      <c r="E372" s="624"/>
      <c r="F372" s="624"/>
      <c r="G372" s="624"/>
      <c r="H372" s="624"/>
      <c r="I372" s="624"/>
      <c r="J372" s="624"/>
      <c r="K372" s="624"/>
      <c r="L372" s="624"/>
      <c r="M372" s="624"/>
      <c r="N372" s="624"/>
      <c r="AF372" s="624"/>
      <c r="AG372" s="624"/>
      <c r="AH372" s="624"/>
      <c r="AI372" s="624"/>
      <c r="AJ372" s="624"/>
      <c r="AK372" s="624"/>
    </row>
    <row r="373" spans="1:37">
      <c r="A373" s="658"/>
      <c r="B373" s="658"/>
      <c r="C373" s="624"/>
      <c r="D373" s="624"/>
      <c r="E373" s="624"/>
      <c r="F373" s="624"/>
      <c r="G373" s="624"/>
      <c r="H373" s="624"/>
      <c r="I373" s="624"/>
      <c r="J373" s="624"/>
      <c r="K373" s="624"/>
      <c r="L373" s="624"/>
      <c r="M373" s="624"/>
      <c r="N373" s="624"/>
      <c r="AF373" s="624"/>
      <c r="AG373" s="624"/>
      <c r="AH373" s="624"/>
      <c r="AI373" s="624"/>
      <c r="AJ373" s="624"/>
      <c r="AK373" s="624"/>
    </row>
    <row r="374" spans="1:37">
      <c r="A374" s="658"/>
      <c r="B374" s="658"/>
      <c r="C374" s="624"/>
      <c r="D374" s="624"/>
      <c r="E374" s="624"/>
      <c r="F374" s="624"/>
      <c r="G374" s="624"/>
      <c r="H374" s="624"/>
      <c r="I374" s="624"/>
      <c r="J374" s="624"/>
      <c r="K374" s="624"/>
      <c r="L374" s="624"/>
      <c r="M374" s="624"/>
      <c r="N374" s="624"/>
      <c r="AF374" s="624"/>
      <c r="AG374" s="624"/>
      <c r="AH374" s="624"/>
      <c r="AI374" s="624"/>
      <c r="AJ374" s="624"/>
      <c r="AK374" s="624"/>
    </row>
    <row r="375" spans="1:37">
      <c r="A375" s="658"/>
      <c r="B375" s="658"/>
      <c r="C375" s="624"/>
      <c r="D375" s="624"/>
      <c r="E375" s="624"/>
      <c r="F375" s="624"/>
      <c r="G375" s="624"/>
      <c r="H375" s="624"/>
      <c r="I375" s="624"/>
      <c r="J375" s="624"/>
      <c r="K375" s="624"/>
      <c r="L375" s="624"/>
      <c r="M375" s="624"/>
      <c r="N375" s="624"/>
      <c r="AF375" s="624"/>
      <c r="AG375" s="624"/>
      <c r="AH375" s="624"/>
      <c r="AI375" s="624"/>
      <c r="AJ375" s="624"/>
      <c r="AK375" s="624"/>
    </row>
    <row r="376" spans="1:37">
      <c r="A376" s="658"/>
      <c r="B376" s="658"/>
      <c r="C376" s="624"/>
      <c r="D376" s="624"/>
      <c r="E376" s="624"/>
      <c r="F376" s="624"/>
      <c r="G376" s="624"/>
      <c r="H376" s="624"/>
      <c r="I376" s="624"/>
      <c r="J376" s="624"/>
      <c r="K376" s="624"/>
      <c r="L376" s="624"/>
      <c r="M376" s="624"/>
      <c r="N376" s="624"/>
      <c r="AF376" s="624"/>
      <c r="AG376" s="624"/>
      <c r="AH376" s="624"/>
      <c r="AI376" s="624"/>
      <c r="AJ376" s="624"/>
      <c r="AK376" s="624"/>
    </row>
    <row r="377" spans="1:37">
      <c r="A377" s="658"/>
      <c r="B377" s="658"/>
      <c r="C377" s="624"/>
      <c r="D377" s="624"/>
      <c r="E377" s="624"/>
      <c r="F377" s="624"/>
      <c r="G377" s="624"/>
      <c r="H377" s="624"/>
      <c r="I377" s="624"/>
      <c r="J377" s="624"/>
      <c r="K377" s="624"/>
      <c r="L377" s="624"/>
      <c r="M377" s="624"/>
      <c r="N377" s="624"/>
      <c r="AF377" s="624"/>
      <c r="AG377" s="624"/>
      <c r="AH377" s="624"/>
      <c r="AI377" s="624"/>
      <c r="AJ377" s="624"/>
      <c r="AK377" s="624"/>
    </row>
    <row r="378" spans="1:37">
      <c r="A378" s="658"/>
      <c r="B378" s="658"/>
      <c r="C378" s="624"/>
      <c r="D378" s="624"/>
      <c r="E378" s="624"/>
      <c r="F378" s="624"/>
      <c r="G378" s="624"/>
      <c r="H378" s="624"/>
      <c r="I378" s="624"/>
      <c r="J378" s="624"/>
      <c r="K378" s="624"/>
      <c r="L378" s="624"/>
      <c r="M378" s="624"/>
      <c r="N378" s="624"/>
      <c r="AF378" s="624"/>
      <c r="AG378" s="624"/>
      <c r="AH378" s="624"/>
      <c r="AI378" s="624"/>
      <c r="AJ378" s="624"/>
      <c r="AK378" s="624"/>
    </row>
    <row r="379" spans="1:37">
      <c r="A379" s="658"/>
      <c r="B379" s="658"/>
      <c r="C379" s="624"/>
      <c r="D379" s="624"/>
      <c r="E379" s="624"/>
      <c r="F379" s="624"/>
      <c r="G379" s="624"/>
      <c r="H379" s="624"/>
      <c r="I379" s="624"/>
      <c r="J379" s="624"/>
      <c r="K379" s="624"/>
      <c r="L379" s="624"/>
      <c r="M379" s="624"/>
      <c r="N379" s="624"/>
      <c r="AF379" s="624"/>
      <c r="AG379" s="624"/>
      <c r="AH379" s="624"/>
      <c r="AI379" s="624"/>
      <c r="AJ379" s="624"/>
      <c r="AK379" s="624"/>
    </row>
    <row r="380" spans="1:37">
      <c r="A380" s="658"/>
      <c r="B380" s="658"/>
      <c r="C380" s="624"/>
      <c r="D380" s="624"/>
      <c r="E380" s="624"/>
      <c r="F380" s="624"/>
      <c r="G380" s="624"/>
      <c r="H380" s="624"/>
      <c r="I380" s="624"/>
      <c r="J380" s="624"/>
      <c r="K380" s="624"/>
      <c r="L380" s="624"/>
      <c r="M380" s="624"/>
      <c r="N380" s="624"/>
      <c r="AF380" s="624"/>
      <c r="AG380" s="624"/>
      <c r="AH380" s="624"/>
      <c r="AI380" s="624"/>
      <c r="AJ380" s="624"/>
      <c r="AK380" s="624"/>
    </row>
    <row r="381" spans="1:37">
      <c r="A381" s="658"/>
      <c r="B381" s="658"/>
      <c r="C381" s="624"/>
      <c r="D381" s="624"/>
      <c r="E381" s="624"/>
      <c r="F381" s="624"/>
      <c r="G381" s="624"/>
      <c r="H381" s="624"/>
      <c r="I381" s="624"/>
      <c r="J381" s="624"/>
      <c r="K381" s="624"/>
      <c r="L381" s="624"/>
      <c r="M381" s="624"/>
      <c r="N381" s="624"/>
      <c r="AF381" s="624"/>
      <c r="AG381" s="624"/>
      <c r="AH381" s="624"/>
      <c r="AI381" s="624"/>
      <c r="AJ381" s="624"/>
      <c r="AK381" s="624"/>
    </row>
    <row r="382" spans="1:37">
      <c r="A382" s="658"/>
      <c r="B382" s="658"/>
      <c r="C382" s="624"/>
      <c r="D382" s="624"/>
      <c r="E382" s="624"/>
      <c r="F382" s="624"/>
      <c r="G382" s="624"/>
      <c r="H382" s="624"/>
      <c r="I382" s="624"/>
      <c r="J382" s="624"/>
      <c r="K382" s="624"/>
      <c r="L382" s="624"/>
      <c r="M382" s="624"/>
      <c r="N382" s="624"/>
      <c r="AF382" s="624"/>
      <c r="AG382" s="624"/>
      <c r="AH382" s="624"/>
      <c r="AI382" s="624"/>
      <c r="AJ382" s="624"/>
      <c r="AK382" s="624"/>
    </row>
    <row r="383" spans="1:37">
      <c r="A383" s="658"/>
      <c r="B383" s="658"/>
      <c r="C383" s="624"/>
      <c r="D383" s="624"/>
      <c r="E383" s="624"/>
      <c r="F383" s="624"/>
      <c r="G383" s="624"/>
      <c r="H383" s="624"/>
      <c r="I383" s="624"/>
      <c r="J383" s="624"/>
      <c r="K383" s="624"/>
      <c r="L383" s="624"/>
      <c r="M383" s="624"/>
      <c r="N383" s="624"/>
      <c r="AF383" s="624"/>
      <c r="AG383" s="624"/>
      <c r="AH383" s="624"/>
      <c r="AI383" s="624"/>
      <c r="AJ383" s="624"/>
      <c r="AK383" s="624"/>
    </row>
    <row r="384" spans="1:37">
      <c r="A384" s="658"/>
      <c r="B384" s="658"/>
      <c r="C384" s="624"/>
      <c r="D384" s="624"/>
      <c r="E384" s="624"/>
      <c r="F384" s="624"/>
      <c r="G384" s="624"/>
      <c r="H384" s="624"/>
      <c r="I384" s="624"/>
      <c r="J384" s="624"/>
      <c r="K384" s="624"/>
      <c r="L384" s="624"/>
      <c r="M384" s="624"/>
      <c r="N384" s="624"/>
      <c r="AF384" s="624"/>
      <c r="AG384" s="624"/>
      <c r="AH384" s="624"/>
      <c r="AI384" s="624"/>
      <c r="AJ384" s="624"/>
      <c r="AK384" s="624"/>
    </row>
    <row r="385" spans="1:37">
      <c r="A385" s="658"/>
      <c r="B385" s="658"/>
      <c r="C385" s="624"/>
      <c r="D385" s="624"/>
      <c r="E385" s="624"/>
      <c r="F385" s="624"/>
      <c r="G385" s="624"/>
      <c r="H385" s="624"/>
      <c r="I385" s="624"/>
      <c r="J385" s="624"/>
      <c r="K385" s="624"/>
      <c r="L385" s="624"/>
      <c r="M385" s="624"/>
      <c r="N385" s="624"/>
      <c r="AF385" s="624"/>
      <c r="AG385" s="624"/>
      <c r="AH385" s="624"/>
      <c r="AI385" s="624"/>
      <c r="AJ385" s="624"/>
      <c r="AK385" s="624"/>
    </row>
    <row r="386" spans="1:37">
      <c r="A386" s="658"/>
      <c r="B386" s="658"/>
      <c r="C386" s="624"/>
      <c r="D386" s="624"/>
      <c r="E386" s="624"/>
      <c r="F386" s="624"/>
      <c r="G386" s="624"/>
      <c r="H386" s="624"/>
      <c r="I386" s="624"/>
      <c r="J386" s="624"/>
      <c r="K386" s="624"/>
      <c r="L386" s="624"/>
      <c r="M386" s="624"/>
      <c r="N386" s="624"/>
      <c r="AF386" s="624"/>
      <c r="AG386" s="624"/>
      <c r="AH386" s="624"/>
      <c r="AI386" s="624"/>
      <c r="AJ386" s="624"/>
      <c r="AK386" s="624"/>
    </row>
    <row r="387" spans="1:37">
      <c r="A387" s="658"/>
      <c r="B387" s="658"/>
      <c r="C387" s="624"/>
      <c r="D387" s="624"/>
      <c r="E387" s="624"/>
      <c r="F387" s="624"/>
      <c r="G387" s="624"/>
      <c r="H387" s="624"/>
      <c r="I387" s="624"/>
      <c r="J387" s="624"/>
      <c r="K387" s="624"/>
      <c r="L387" s="624"/>
      <c r="M387" s="624"/>
      <c r="N387" s="624"/>
      <c r="AF387" s="624"/>
      <c r="AG387" s="624"/>
      <c r="AH387" s="624"/>
      <c r="AI387" s="624"/>
      <c r="AJ387" s="624"/>
      <c r="AK387" s="624"/>
    </row>
    <row r="388" spans="1:37">
      <c r="A388" s="658"/>
      <c r="B388" s="658"/>
      <c r="C388" s="624"/>
      <c r="D388" s="624"/>
      <c r="E388" s="624"/>
      <c r="F388" s="624"/>
      <c r="G388" s="624"/>
      <c r="H388" s="624"/>
      <c r="I388" s="624"/>
      <c r="J388" s="624"/>
      <c r="K388" s="624"/>
      <c r="L388" s="624"/>
      <c r="M388" s="624"/>
      <c r="N388" s="624"/>
      <c r="AF388" s="624"/>
      <c r="AG388" s="624"/>
      <c r="AH388" s="624"/>
      <c r="AI388" s="624"/>
      <c r="AJ388" s="624"/>
      <c r="AK388" s="624"/>
    </row>
    <row r="389" spans="1:37">
      <c r="A389" s="658"/>
      <c r="B389" s="658"/>
      <c r="C389" s="624"/>
      <c r="D389" s="624"/>
      <c r="E389" s="624"/>
      <c r="F389" s="624"/>
      <c r="G389" s="624"/>
      <c r="H389" s="624"/>
      <c r="I389" s="624"/>
      <c r="J389" s="624"/>
      <c r="K389" s="624"/>
      <c r="L389" s="624"/>
      <c r="M389" s="624"/>
      <c r="N389" s="624"/>
      <c r="AF389" s="624"/>
      <c r="AG389" s="624"/>
      <c r="AH389" s="624"/>
      <c r="AI389" s="624"/>
      <c r="AJ389" s="624"/>
      <c r="AK389" s="624"/>
    </row>
    <row r="390" spans="1:37">
      <c r="A390" s="658"/>
      <c r="B390" s="658"/>
      <c r="C390" s="624"/>
      <c r="D390" s="624"/>
      <c r="E390" s="624"/>
      <c r="F390" s="624"/>
      <c r="G390" s="624"/>
      <c r="H390" s="624"/>
      <c r="I390" s="624"/>
      <c r="J390" s="624"/>
      <c r="K390" s="624"/>
      <c r="L390" s="624"/>
      <c r="M390" s="624"/>
      <c r="N390" s="624"/>
      <c r="AF390" s="624"/>
      <c r="AG390" s="624"/>
      <c r="AH390" s="624"/>
      <c r="AI390" s="624"/>
      <c r="AJ390" s="624"/>
      <c r="AK390" s="624"/>
    </row>
    <row r="391" spans="1:37">
      <c r="A391" s="658"/>
      <c r="B391" s="658"/>
      <c r="C391" s="624"/>
      <c r="D391" s="624"/>
      <c r="E391" s="624"/>
      <c r="F391" s="624"/>
      <c r="G391" s="624"/>
      <c r="H391" s="624"/>
      <c r="I391" s="624"/>
      <c r="J391" s="624"/>
      <c r="K391" s="624"/>
      <c r="L391" s="624"/>
      <c r="M391" s="624"/>
      <c r="N391" s="624"/>
      <c r="AF391" s="624"/>
      <c r="AG391" s="624"/>
      <c r="AH391" s="624"/>
      <c r="AI391" s="624"/>
      <c r="AJ391" s="624"/>
      <c r="AK391" s="624"/>
    </row>
    <row r="392" spans="1:37">
      <c r="A392" s="658"/>
      <c r="B392" s="658"/>
      <c r="C392" s="624"/>
      <c r="D392" s="624"/>
      <c r="E392" s="624"/>
      <c r="F392" s="624"/>
      <c r="G392" s="624"/>
      <c r="H392" s="624"/>
      <c r="I392" s="624"/>
      <c r="J392" s="624"/>
      <c r="K392" s="624"/>
      <c r="L392" s="624"/>
      <c r="M392" s="624"/>
      <c r="N392" s="624"/>
      <c r="AF392" s="624"/>
      <c r="AG392" s="624"/>
      <c r="AH392" s="624"/>
      <c r="AI392" s="624"/>
      <c r="AJ392" s="624"/>
      <c r="AK392" s="624"/>
    </row>
    <row r="393" spans="1:37">
      <c r="A393" s="658"/>
      <c r="B393" s="658"/>
      <c r="C393" s="624"/>
      <c r="D393" s="624"/>
      <c r="E393" s="624"/>
      <c r="F393" s="624"/>
      <c r="G393" s="624"/>
      <c r="H393" s="624"/>
      <c r="I393" s="624"/>
      <c r="J393" s="624"/>
      <c r="K393" s="624"/>
      <c r="L393" s="624"/>
      <c r="M393" s="624"/>
      <c r="N393" s="624"/>
      <c r="AF393" s="624"/>
      <c r="AG393" s="624"/>
      <c r="AH393" s="624"/>
      <c r="AI393" s="624"/>
      <c r="AJ393" s="624"/>
      <c r="AK393" s="624"/>
    </row>
    <row r="394" spans="1:37">
      <c r="A394" s="658"/>
      <c r="B394" s="658"/>
      <c r="C394" s="624"/>
      <c r="D394" s="624"/>
      <c r="E394" s="624"/>
      <c r="F394" s="624"/>
      <c r="G394" s="624"/>
      <c r="H394" s="624"/>
      <c r="I394" s="624"/>
      <c r="J394" s="624"/>
      <c r="K394" s="624"/>
      <c r="L394" s="624"/>
      <c r="M394" s="624"/>
      <c r="N394" s="624"/>
      <c r="AF394" s="624"/>
      <c r="AG394" s="624"/>
      <c r="AH394" s="624"/>
      <c r="AI394" s="624"/>
      <c r="AJ394" s="624"/>
      <c r="AK394" s="624"/>
    </row>
    <row r="395" spans="1:37">
      <c r="A395" s="658"/>
      <c r="B395" s="658"/>
      <c r="C395" s="624"/>
      <c r="D395" s="624"/>
      <c r="E395" s="624"/>
      <c r="F395" s="624"/>
      <c r="G395" s="624"/>
      <c r="H395" s="624"/>
      <c r="I395" s="624"/>
      <c r="J395" s="624"/>
      <c r="K395" s="624"/>
      <c r="L395" s="624"/>
      <c r="M395" s="624"/>
      <c r="N395" s="624"/>
      <c r="AF395" s="624"/>
      <c r="AG395" s="624"/>
      <c r="AH395" s="624"/>
      <c r="AI395" s="624"/>
      <c r="AJ395" s="624"/>
      <c r="AK395" s="624"/>
    </row>
    <row r="396" spans="1:37">
      <c r="A396" s="658"/>
      <c r="B396" s="658"/>
      <c r="C396" s="624"/>
      <c r="D396" s="624"/>
      <c r="E396" s="624"/>
      <c r="F396" s="624"/>
      <c r="G396" s="624"/>
      <c r="H396" s="624"/>
      <c r="I396" s="624"/>
      <c r="J396" s="624"/>
      <c r="K396" s="624"/>
      <c r="L396" s="624"/>
      <c r="M396" s="624"/>
      <c r="N396" s="624"/>
      <c r="AF396" s="624"/>
      <c r="AG396" s="624"/>
      <c r="AH396" s="624"/>
      <c r="AI396" s="624"/>
      <c r="AJ396" s="624"/>
      <c r="AK396" s="624"/>
    </row>
    <row r="397" spans="1:37">
      <c r="A397" s="658"/>
      <c r="B397" s="658"/>
      <c r="C397" s="624"/>
      <c r="D397" s="624"/>
      <c r="E397" s="624"/>
      <c r="F397" s="624"/>
      <c r="G397" s="624"/>
      <c r="H397" s="624"/>
      <c r="I397" s="624"/>
      <c r="J397" s="624"/>
      <c r="K397" s="624"/>
      <c r="L397" s="624"/>
      <c r="M397" s="624"/>
      <c r="N397" s="624"/>
      <c r="AF397" s="624"/>
      <c r="AG397" s="624"/>
      <c r="AH397" s="624"/>
      <c r="AI397" s="624"/>
      <c r="AJ397" s="624"/>
      <c r="AK397" s="624"/>
    </row>
    <row r="398" spans="1:37">
      <c r="A398" s="658"/>
      <c r="B398" s="658"/>
      <c r="C398" s="624"/>
      <c r="D398" s="624"/>
      <c r="E398" s="624"/>
      <c r="F398" s="624"/>
      <c r="G398" s="624"/>
      <c r="H398" s="624"/>
      <c r="I398" s="624"/>
      <c r="J398" s="624"/>
      <c r="K398" s="624"/>
      <c r="L398" s="624"/>
      <c r="M398" s="624"/>
      <c r="N398" s="624"/>
      <c r="AF398" s="624"/>
      <c r="AG398" s="624"/>
      <c r="AH398" s="624"/>
      <c r="AI398" s="624"/>
      <c r="AJ398" s="624"/>
      <c r="AK398" s="624"/>
    </row>
    <row r="399" spans="1:37">
      <c r="A399" s="658"/>
      <c r="B399" s="658"/>
      <c r="C399" s="624"/>
      <c r="D399" s="624"/>
      <c r="E399" s="624"/>
      <c r="F399" s="624"/>
      <c r="G399" s="624"/>
      <c r="H399" s="624"/>
      <c r="I399" s="624"/>
      <c r="J399" s="624"/>
      <c r="K399" s="624"/>
      <c r="L399" s="624"/>
      <c r="M399" s="624"/>
      <c r="N399" s="624"/>
      <c r="AF399" s="624"/>
      <c r="AG399" s="624"/>
      <c r="AH399" s="624"/>
      <c r="AI399" s="624"/>
      <c r="AJ399" s="624"/>
      <c r="AK399" s="624"/>
    </row>
    <row r="400" spans="1:37">
      <c r="A400" s="658"/>
      <c r="B400" s="658"/>
      <c r="C400" s="624"/>
      <c r="D400" s="624"/>
      <c r="E400" s="624"/>
      <c r="F400" s="624"/>
      <c r="G400" s="624"/>
      <c r="H400" s="624"/>
      <c r="I400" s="624"/>
      <c r="J400" s="624"/>
      <c r="K400" s="624"/>
      <c r="L400" s="624"/>
      <c r="M400" s="624"/>
      <c r="N400" s="624"/>
      <c r="AF400" s="624"/>
      <c r="AG400" s="624"/>
      <c r="AH400" s="624"/>
      <c r="AI400" s="624"/>
      <c r="AJ400" s="624"/>
      <c r="AK400" s="624"/>
    </row>
    <row r="401" spans="1:37">
      <c r="A401" s="658"/>
      <c r="B401" s="658"/>
      <c r="C401" s="624"/>
      <c r="D401" s="624"/>
      <c r="E401" s="624"/>
      <c r="F401" s="624"/>
      <c r="G401" s="624"/>
      <c r="H401" s="624"/>
      <c r="I401" s="624"/>
      <c r="J401" s="624"/>
      <c r="K401" s="624"/>
      <c r="L401" s="624"/>
      <c r="M401" s="624"/>
      <c r="N401" s="624"/>
      <c r="AF401" s="624"/>
      <c r="AG401" s="624"/>
      <c r="AH401" s="624"/>
      <c r="AI401" s="624"/>
      <c r="AJ401" s="624"/>
      <c r="AK401" s="624"/>
    </row>
    <row r="402" spans="1:37">
      <c r="A402" s="658"/>
      <c r="B402" s="658"/>
      <c r="C402" s="624"/>
      <c r="D402" s="624"/>
      <c r="E402" s="624"/>
      <c r="F402" s="624"/>
      <c r="G402" s="624"/>
      <c r="H402" s="624"/>
      <c r="I402" s="624"/>
      <c r="J402" s="624"/>
      <c r="K402" s="624"/>
      <c r="L402" s="624"/>
      <c r="M402" s="624"/>
      <c r="N402" s="624"/>
      <c r="AF402" s="624"/>
      <c r="AG402" s="624"/>
      <c r="AH402" s="624"/>
      <c r="AI402" s="624"/>
      <c r="AJ402" s="624"/>
      <c r="AK402" s="624"/>
    </row>
    <row r="403" spans="1:37">
      <c r="A403" s="658"/>
      <c r="B403" s="658"/>
      <c r="C403" s="624"/>
      <c r="D403" s="624"/>
      <c r="E403" s="624"/>
      <c r="F403" s="624"/>
      <c r="G403" s="624"/>
      <c r="H403" s="624"/>
      <c r="I403" s="624"/>
      <c r="J403" s="624"/>
      <c r="K403" s="624"/>
      <c r="L403" s="624"/>
      <c r="M403" s="624"/>
      <c r="N403" s="624"/>
      <c r="AF403" s="624"/>
      <c r="AG403" s="624"/>
      <c r="AH403" s="624"/>
      <c r="AI403" s="624"/>
      <c r="AJ403" s="624"/>
      <c r="AK403" s="624"/>
    </row>
    <row r="404" spans="1:37">
      <c r="A404" s="658"/>
      <c r="B404" s="658"/>
      <c r="C404" s="624"/>
      <c r="D404" s="624"/>
      <c r="E404" s="624"/>
      <c r="F404" s="624"/>
      <c r="G404" s="624"/>
      <c r="H404" s="624"/>
      <c r="I404" s="624"/>
      <c r="J404" s="624"/>
      <c r="K404" s="624"/>
      <c r="L404" s="624"/>
      <c r="M404" s="624"/>
      <c r="N404" s="624"/>
      <c r="AF404" s="624"/>
      <c r="AG404" s="624"/>
      <c r="AH404" s="624"/>
      <c r="AI404" s="624"/>
      <c r="AJ404" s="624"/>
      <c r="AK404" s="624"/>
    </row>
    <row r="405" spans="1:37">
      <c r="A405" s="658"/>
      <c r="B405" s="658"/>
      <c r="C405" s="624"/>
      <c r="D405" s="624"/>
      <c r="E405" s="624"/>
      <c r="F405" s="624"/>
      <c r="G405" s="624"/>
      <c r="H405" s="624"/>
      <c r="I405" s="624"/>
      <c r="J405" s="624"/>
      <c r="K405" s="624"/>
      <c r="L405" s="624"/>
      <c r="M405" s="624"/>
      <c r="N405" s="624"/>
      <c r="AF405" s="624"/>
      <c r="AG405" s="624"/>
      <c r="AH405" s="624"/>
      <c r="AI405" s="624"/>
      <c r="AJ405" s="624"/>
      <c r="AK405" s="624"/>
    </row>
    <row r="406" spans="1:37">
      <c r="A406" s="658"/>
      <c r="B406" s="658"/>
      <c r="C406" s="624"/>
      <c r="D406" s="624"/>
      <c r="E406" s="624"/>
      <c r="F406" s="624"/>
      <c r="G406" s="624"/>
      <c r="H406" s="624"/>
      <c r="I406" s="624"/>
      <c r="J406" s="624"/>
      <c r="K406" s="624"/>
      <c r="L406" s="624"/>
      <c r="M406" s="624"/>
      <c r="N406" s="624"/>
      <c r="AF406" s="624"/>
      <c r="AG406" s="624"/>
      <c r="AH406" s="624"/>
      <c r="AI406" s="624"/>
      <c r="AJ406" s="624"/>
      <c r="AK406" s="624"/>
    </row>
    <row r="407" spans="1:37">
      <c r="A407" s="658"/>
      <c r="B407" s="658"/>
      <c r="C407" s="624"/>
      <c r="D407" s="624"/>
      <c r="E407" s="624"/>
      <c r="F407" s="624"/>
      <c r="G407" s="624"/>
      <c r="H407" s="624"/>
      <c r="I407" s="624"/>
      <c r="J407" s="624"/>
      <c r="K407" s="624"/>
      <c r="L407" s="624"/>
      <c r="M407" s="624"/>
      <c r="N407" s="624"/>
      <c r="AF407" s="624"/>
      <c r="AG407" s="624"/>
      <c r="AH407" s="624"/>
      <c r="AI407" s="624"/>
      <c r="AJ407" s="624"/>
      <c r="AK407" s="624"/>
    </row>
    <row r="408" spans="1:37">
      <c r="A408" s="658"/>
      <c r="B408" s="658"/>
      <c r="C408" s="624"/>
      <c r="D408" s="624"/>
      <c r="E408" s="624"/>
      <c r="F408" s="624"/>
      <c r="G408" s="624"/>
      <c r="H408" s="624"/>
      <c r="I408" s="624"/>
      <c r="J408" s="624"/>
      <c r="K408" s="624"/>
      <c r="L408" s="624"/>
      <c r="M408" s="624"/>
      <c r="N408" s="624"/>
      <c r="AF408" s="624"/>
      <c r="AG408" s="624"/>
      <c r="AH408" s="624"/>
      <c r="AI408" s="624"/>
      <c r="AJ408" s="624"/>
      <c r="AK408" s="624"/>
    </row>
    <row r="409" spans="1:37">
      <c r="A409" s="658"/>
      <c r="B409" s="658"/>
      <c r="C409" s="624"/>
      <c r="D409" s="624"/>
      <c r="E409" s="624"/>
      <c r="F409" s="624"/>
      <c r="G409" s="624"/>
      <c r="H409" s="624"/>
      <c r="I409" s="624"/>
      <c r="J409" s="624"/>
      <c r="K409" s="624"/>
      <c r="L409" s="624"/>
      <c r="M409" s="624"/>
      <c r="N409" s="624"/>
      <c r="AF409" s="624"/>
      <c r="AG409" s="624"/>
      <c r="AH409" s="624"/>
      <c r="AI409" s="624"/>
      <c r="AJ409" s="624"/>
      <c r="AK409" s="624"/>
    </row>
    <row r="410" spans="1:37">
      <c r="A410" s="658"/>
      <c r="B410" s="658"/>
      <c r="C410" s="624"/>
      <c r="D410" s="624"/>
      <c r="E410" s="624"/>
      <c r="F410" s="624"/>
      <c r="G410" s="624"/>
      <c r="H410" s="624"/>
      <c r="I410" s="624"/>
      <c r="J410" s="624"/>
      <c r="K410" s="624"/>
      <c r="L410" s="624"/>
      <c r="M410" s="624"/>
      <c r="N410" s="624"/>
      <c r="AF410" s="624"/>
      <c r="AG410" s="624"/>
      <c r="AH410" s="624"/>
      <c r="AI410" s="624"/>
      <c r="AJ410" s="624"/>
      <c r="AK410" s="624"/>
    </row>
    <row r="411" spans="1:37">
      <c r="A411" s="658"/>
      <c r="B411" s="658"/>
      <c r="C411" s="624"/>
      <c r="D411" s="624"/>
      <c r="E411" s="624"/>
      <c r="F411" s="624"/>
      <c r="G411" s="624"/>
      <c r="H411" s="624"/>
      <c r="I411" s="624"/>
      <c r="J411" s="624"/>
      <c r="K411" s="624"/>
      <c r="L411" s="624"/>
      <c r="M411" s="624"/>
      <c r="N411" s="624"/>
      <c r="AF411" s="624"/>
      <c r="AG411" s="624"/>
      <c r="AH411" s="624"/>
      <c r="AI411" s="624"/>
      <c r="AJ411" s="624"/>
      <c r="AK411" s="624"/>
    </row>
    <row r="412" spans="1:37">
      <c r="A412" s="658"/>
      <c r="B412" s="658"/>
      <c r="C412" s="624"/>
      <c r="D412" s="624"/>
      <c r="E412" s="624"/>
      <c r="F412" s="624"/>
      <c r="G412" s="624"/>
      <c r="H412" s="624"/>
      <c r="I412" s="624"/>
      <c r="J412" s="624"/>
      <c r="K412" s="624"/>
      <c r="L412" s="624"/>
      <c r="M412" s="624"/>
      <c r="N412" s="624"/>
      <c r="AF412" s="624"/>
      <c r="AG412" s="624"/>
      <c r="AH412" s="624"/>
      <c r="AI412" s="624"/>
      <c r="AJ412" s="624"/>
      <c r="AK412" s="624"/>
    </row>
    <row r="413" spans="1:37">
      <c r="A413" s="658"/>
      <c r="B413" s="658"/>
      <c r="C413" s="624"/>
      <c r="D413" s="624"/>
      <c r="E413" s="624"/>
      <c r="F413" s="624"/>
      <c r="G413" s="624"/>
      <c r="H413" s="624"/>
      <c r="I413" s="624"/>
      <c r="J413" s="624"/>
      <c r="K413" s="624"/>
      <c r="L413" s="624"/>
      <c r="M413" s="624"/>
      <c r="N413" s="624"/>
      <c r="AF413" s="624"/>
      <c r="AG413" s="624"/>
      <c r="AH413" s="624"/>
      <c r="AI413" s="624"/>
      <c r="AJ413" s="624"/>
      <c r="AK413" s="624"/>
    </row>
    <row r="414" spans="1:37">
      <c r="A414" s="658"/>
      <c r="B414" s="658"/>
      <c r="C414" s="624"/>
      <c r="D414" s="624"/>
      <c r="E414" s="624"/>
      <c r="F414" s="624"/>
      <c r="G414" s="624"/>
      <c r="H414" s="624"/>
      <c r="I414" s="624"/>
      <c r="J414" s="624"/>
      <c r="K414" s="624"/>
      <c r="L414" s="624"/>
      <c r="M414" s="624"/>
      <c r="N414" s="624"/>
      <c r="AF414" s="624"/>
      <c r="AG414" s="624"/>
      <c r="AH414" s="624"/>
      <c r="AI414" s="624"/>
      <c r="AJ414" s="624"/>
      <c r="AK414" s="624"/>
    </row>
    <row r="415" spans="1:37">
      <c r="A415" s="658"/>
      <c r="B415" s="658"/>
      <c r="C415" s="624"/>
      <c r="D415" s="624"/>
      <c r="E415" s="624"/>
      <c r="F415" s="624"/>
      <c r="G415" s="624"/>
      <c r="H415" s="624"/>
      <c r="I415" s="624"/>
      <c r="J415" s="624"/>
      <c r="K415" s="624"/>
      <c r="L415" s="624"/>
      <c r="M415" s="624"/>
      <c r="N415" s="624"/>
      <c r="AF415" s="624"/>
      <c r="AG415" s="624"/>
      <c r="AH415" s="624"/>
      <c r="AI415" s="624"/>
      <c r="AJ415" s="624"/>
      <c r="AK415" s="624"/>
    </row>
    <row r="416" spans="1:37">
      <c r="A416" s="658"/>
      <c r="B416" s="658"/>
      <c r="C416" s="624"/>
      <c r="D416" s="624"/>
      <c r="E416" s="624"/>
      <c r="F416" s="624"/>
      <c r="G416" s="624"/>
      <c r="H416" s="624"/>
      <c r="I416" s="624"/>
      <c r="J416" s="624"/>
      <c r="K416" s="624"/>
      <c r="L416" s="624"/>
      <c r="M416" s="624"/>
      <c r="N416" s="624"/>
      <c r="AF416" s="624"/>
      <c r="AG416" s="624"/>
      <c r="AH416" s="624"/>
      <c r="AI416" s="624"/>
      <c r="AJ416" s="624"/>
      <c r="AK416" s="624"/>
    </row>
    <row r="417" spans="1:37">
      <c r="A417" s="658"/>
      <c r="B417" s="658"/>
      <c r="C417" s="624"/>
      <c r="D417" s="624"/>
      <c r="E417" s="624"/>
      <c r="F417" s="624"/>
      <c r="G417" s="624"/>
      <c r="H417" s="624"/>
      <c r="I417" s="624"/>
      <c r="J417" s="624"/>
      <c r="K417" s="624"/>
      <c r="L417" s="624"/>
      <c r="M417" s="624"/>
      <c r="N417" s="624"/>
      <c r="AF417" s="624"/>
      <c r="AG417" s="624"/>
      <c r="AH417" s="624"/>
      <c r="AI417" s="624"/>
      <c r="AJ417" s="624"/>
      <c r="AK417" s="624"/>
    </row>
    <row r="418" spans="1:37">
      <c r="A418" s="658"/>
      <c r="B418" s="658"/>
      <c r="C418" s="624"/>
      <c r="D418" s="624"/>
      <c r="E418" s="624"/>
      <c r="F418" s="624"/>
      <c r="G418" s="624"/>
      <c r="H418" s="624"/>
      <c r="I418" s="624"/>
      <c r="J418" s="624"/>
      <c r="K418" s="624"/>
      <c r="L418" s="624"/>
      <c r="M418" s="624"/>
      <c r="N418" s="624"/>
      <c r="AF418" s="624"/>
      <c r="AG418" s="624"/>
      <c r="AH418" s="624"/>
      <c r="AI418" s="624"/>
      <c r="AJ418" s="624"/>
      <c r="AK418" s="624"/>
    </row>
    <row r="419" spans="1:37">
      <c r="A419" s="658"/>
      <c r="B419" s="658"/>
      <c r="C419" s="624"/>
      <c r="D419" s="624"/>
      <c r="E419" s="624"/>
      <c r="F419" s="624"/>
      <c r="G419" s="624"/>
      <c r="H419" s="624"/>
      <c r="I419" s="624"/>
      <c r="J419" s="624"/>
      <c r="K419" s="624"/>
      <c r="L419" s="624"/>
      <c r="M419" s="624"/>
      <c r="N419" s="624"/>
      <c r="AF419" s="624"/>
      <c r="AG419" s="624"/>
      <c r="AH419" s="624"/>
      <c r="AI419" s="624"/>
      <c r="AJ419" s="624"/>
      <c r="AK419" s="624"/>
    </row>
    <row r="420" spans="1:37">
      <c r="A420" s="658"/>
      <c r="B420" s="658"/>
      <c r="C420" s="624"/>
      <c r="D420" s="624"/>
      <c r="E420" s="624"/>
      <c r="F420" s="624"/>
      <c r="G420" s="624"/>
      <c r="H420" s="624"/>
      <c r="I420" s="624"/>
      <c r="J420" s="624"/>
      <c r="K420" s="624"/>
      <c r="L420" s="624"/>
      <c r="M420" s="624"/>
      <c r="N420" s="624"/>
      <c r="AF420" s="624"/>
      <c r="AG420" s="624"/>
      <c r="AH420" s="624"/>
      <c r="AI420" s="624"/>
      <c r="AJ420" s="624"/>
      <c r="AK420" s="624"/>
    </row>
    <row r="421" spans="1:37">
      <c r="A421" s="658"/>
      <c r="B421" s="658"/>
      <c r="C421" s="624"/>
      <c r="D421" s="624"/>
      <c r="E421" s="624"/>
      <c r="F421" s="624"/>
      <c r="G421" s="624"/>
      <c r="H421" s="624"/>
      <c r="I421" s="624"/>
      <c r="J421" s="624"/>
      <c r="K421" s="624"/>
      <c r="L421" s="624"/>
      <c r="M421" s="624"/>
      <c r="N421" s="624"/>
      <c r="AF421" s="624"/>
      <c r="AG421" s="624"/>
      <c r="AH421" s="624"/>
      <c r="AI421" s="624"/>
      <c r="AJ421" s="624"/>
      <c r="AK421" s="624"/>
    </row>
    <row r="422" spans="1:37">
      <c r="A422" s="658"/>
      <c r="B422" s="658"/>
      <c r="C422" s="624"/>
      <c r="D422" s="624"/>
      <c r="E422" s="624"/>
      <c r="F422" s="624"/>
      <c r="G422" s="624"/>
      <c r="H422" s="624"/>
      <c r="I422" s="624"/>
      <c r="J422" s="624"/>
      <c r="K422" s="624"/>
      <c r="L422" s="624"/>
      <c r="M422" s="624"/>
      <c r="N422" s="624"/>
      <c r="AF422" s="624"/>
      <c r="AG422" s="624"/>
      <c r="AH422" s="624"/>
      <c r="AI422" s="624"/>
      <c r="AJ422" s="624"/>
      <c r="AK422" s="624"/>
    </row>
    <row r="423" spans="1:37">
      <c r="A423" s="658"/>
      <c r="B423" s="658"/>
      <c r="C423" s="624"/>
      <c r="D423" s="624"/>
      <c r="E423" s="624"/>
      <c r="F423" s="624"/>
      <c r="G423" s="624"/>
      <c r="H423" s="624"/>
      <c r="I423" s="624"/>
      <c r="J423" s="624"/>
      <c r="K423" s="624"/>
      <c r="L423" s="624"/>
      <c r="M423" s="624"/>
      <c r="N423" s="624"/>
      <c r="AF423" s="624"/>
      <c r="AG423" s="624"/>
      <c r="AH423" s="624"/>
      <c r="AI423" s="624"/>
      <c r="AJ423" s="624"/>
      <c r="AK423" s="624"/>
    </row>
    <row r="424" spans="1:37">
      <c r="A424" s="658"/>
      <c r="B424" s="658"/>
      <c r="C424" s="624"/>
      <c r="D424" s="624"/>
      <c r="E424" s="624"/>
      <c r="F424" s="624"/>
      <c r="G424" s="624"/>
      <c r="H424" s="624"/>
      <c r="I424" s="624"/>
      <c r="J424" s="624"/>
      <c r="K424" s="624"/>
      <c r="L424" s="624"/>
      <c r="M424" s="624"/>
      <c r="N424" s="624"/>
      <c r="AF424" s="624"/>
      <c r="AG424" s="624"/>
      <c r="AH424" s="624"/>
      <c r="AI424" s="624"/>
      <c r="AJ424" s="624"/>
      <c r="AK424" s="624"/>
    </row>
    <row r="425" spans="1:37">
      <c r="A425" s="658"/>
      <c r="B425" s="658"/>
      <c r="C425" s="624"/>
      <c r="D425" s="624"/>
      <c r="E425" s="624"/>
      <c r="F425" s="624"/>
      <c r="G425" s="624"/>
      <c r="H425" s="624"/>
      <c r="I425" s="624"/>
      <c r="J425" s="624"/>
      <c r="K425" s="624"/>
      <c r="L425" s="624"/>
      <c r="M425" s="624"/>
      <c r="N425" s="624"/>
      <c r="AF425" s="624"/>
      <c r="AG425" s="624"/>
      <c r="AH425" s="624"/>
      <c r="AI425" s="624"/>
      <c r="AJ425" s="624"/>
      <c r="AK425" s="624"/>
    </row>
    <row r="426" spans="1:37">
      <c r="A426" s="658"/>
      <c r="B426" s="658"/>
      <c r="C426" s="624"/>
      <c r="D426" s="624"/>
      <c r="E426" s="624"/>
      <c r="F426" s="624"/>
      <c r="G426" s="624"/>
      <c r="H426" s="624"/>
      <c r="I426" s="624"/>
      <c r="J426" s="624"/>
      <c r="K426" s="624"/>
      <c r="L426" s="624"/>
      <c r="M426" s="624"/>
      <c r="N426" s="624"/>
      <c r="AF426" s="624"/>
      <c r="AG426" s="624"/>
      <c r="AH426" s="624"/>
      <c r="AI426" s="624"/>
      <c r="AJ426" s="624"/>
      <c r="AK426" s="624"/>
    </row>
    <row r="427" spans="1:37">
      <c r="A427" s="658"/>
      <c r="B427" s="658"/>
      <c r="C427" s="624"/>
      <c r="D427" s="624"/>
      <c r="E427" s="624"/>
      <c r="F427" s="624"/>
      <c r="G427" s="624"/>
      <c r="H427" s="624"/>
      <c r="I427" s="624"/>
      <c r="J427" s="624"/>
      <c r="K427" s="624"/>
      <c r="L427" s="624"/>
      <c r="M427" s="624"/>
      <c r="N427" s="624"/>
      <c r="AF427" s="624"/>
      <c r="AG427" s="624"/>
      <c r="AH427" s="624"/>
      <c r="AI427" s="624"/>
      <c r="AJ427" s="624"/>
      <c r="AK427" s="624"/>
    </row>
    <row r="428" spans="1:37">
      <c r="A428" s="658"/>
      <c r="B428" s="658"/>
      <c r="C428" s="624"/>
      <c r="D428" s="624"/>
      <c r="E428" s="624"/>
      <c r="F428" s="624"/>
      <c r="G428" s="624"/>
      <c r="H428" s="624"/>
      <c r="I428" s="624"/>
      <c r="J428" s="624"/>
      <c r="K428" s="624"/>
      <c r="L428" s="624"/>
      <c r="M428" s="624"/>
      <c r="N428" s="624"/>
      <c r="AF428" s="624"/>
      <c r="AG428" s="624"/>
      <c r="AH428" s="624"/>
      <c r="AI428" s="624"/>
      <c r="AJ428" s="624"/>
      <c r="AK428" s="624"/>
    </row>
    <row r="429" spans="1:37">
      <c r="A429" s="658"/>
      <c r="B429" s="658"/>
      <c r="C429" s="624"/>
      <c r="D429" s="624"/>
      <c r="E429" s="624"/>
      <c r="F429" s="624"/>
      <c r="G429" s="624"/>
      <c r="H429" s="624"/>
      <c r="I429" s="624"/>
      <c r="J429" s="624"/>
      <c r="K429" s="624"/>
      <c r="L429" s="624"/>
      <c r="M429" s="624"/>
      <c r="N429" s="624"/>
      <c r="AF429" s="624"/>
      <c r="AG429" s="624"/>
      <c r="AH429" s="624"/>
      <c r="AI429" s="624"/>
      <c r="AJ429" s="624"/>
      <c r="AK429" s="624"/>
    </row>
    <row r="430" spans="1:37">
      <c r="A430" s="658"/>
      <c r="B430" s="658"/>
      <c r="C430" s="624"/>
      <c r="D430" s="624"/>
      <c r="E430" s="624"/>
      <c r="F430" s="624"/>
      <c r="G430" s="624"/>
      <c r="H430" s="624"/>
      <c r="I430" s="624"/>
      <c r="J430" s="624"/>
      <c r="K430" s="624"/>
      <c r="L430" s="624"/>
      <c r="M430" s="624"/>
      <c r="N430" s="624"/>
      <c r="AF430" s="624"/>
      <c r="AG430" s="624"/>
      <c r="AH430" s="624"/>
      <c r="AI430" s="624"/>
      <c r="AJ430" s="624"/>
      <c r="AK430" s="624"/>
    </row>
    <row r="431" spans="1:37">
      <c r="A431" s="658"/>
      <c r="B431" s="658"/>
      <c r="C431" s="624"/>
      <c r="D431" s="624"/>
      <c r="E431" s="624"/>
      <c r="F431" s="624"/>
      <c r="G431" s="624"/>
      <c r="H431" s="624"/>
      <c r="I431" s="624"/>
      <c r="J431" s="624"/>
      <c r="K431" s="624"/>
      <c r="L431" s="624"/>
      <c r="M431" s="624"/>
      <c r="N431" s="624"/>
      <c r="AF431" s="624"/>
      <c r="AG431" s="624"/>
      <c r="AH431" s="624"/>
      <c r="AI431" s="624"/>
      <c r="AJ431" s="624"/>
      <c r="AK431" s="624"/>
    </row>
    <row r="432" spans="1:37">
      <c r="A432" s="658"/>
      <c r="B432" s="658"/>
      <c r="C432" s="624"/>
      <c r="D432" s="624"/>
      <c r="E432" s="624"/>
      <c r="F432" s="624"/>
      <c r="G432" s="624"/>
      <c r="H432" s="624"/>
      <c r="I432" s="624"/>
      <c r="J432" s="624"/>
      <c r="K432" s="624"/>
      <c r="L432" s="624"/>
      <c r="M432" s="624"/>
      <c r="N432" s="624"/>
      <c r="AF432" s="624"/>
      <c r="AG432" s="624"/>
      <c r="AH432" s="624"/>
      <c r="AI432" s="624"/>
      <c r="AJ432" s="624"/>
      <c r="AK432" s="624"/>
    </row>
    <row r="433" spans="1:37">
      <c r="A433" s="658"/>
      <c r="B433" s="658"/>
      <c r="C433" s="624"/>
      <c r="D433" s="624"/>
      <c r="E433" s="624"/>
      <c r="F433" s="624"/>
      <c r="G433" s="624"/>
      <c r="H433" s="624"/>
      <c r="I433" s="624"/>
      <c r="J433" s="624"/>
      <c r="K433" s="624"/>
      <c r="L433" s="624"/>
      <c r="M433" s="624"/>
      <c r="N433" s="624"/>
      <c r="AF433" s="624"/>
      <c r="AG433" s="624"/>
      <c r="AH433" s="624"/>
      <c r="AI433" s="624"/>
      <c r="AJ433" s="624"/>
      <c r="AK433" s="624"/>
    </row>
    <row r="434" spans="1:37">
      <c r="A434" s="658"/>
      <c r="B434" s="658"/>
      <c r="C434" s="624"/>
      <c r="D434" s="624"/>
      <c r="E434" s="624"/>
      <c r="F434" s="624"/>
      <c r="G434" s="624"/>
      <c r="H434" s="624"/>
      <c r="I434" s="624"/>
      <c r="J434" s="624"/>
      <c r="K434" s="624"/>
      <c r="L434" s="624"/>
      <c r="M434" s="624"/>
      <c r="N434" s="624"/>
      <c r="AF434" s="624"/>
      <c r="AG434" s="624"/>
      <c r="AH434" s="624"/>
      <c r="AI434" s="624"/>
      <c r="AJ434" s="624"/>
      <c r="AK434" s="624"/>
    </row>
    <row r="435" spans="1:37">
      <c r="A435" s="658"/>
      <c r="B435" s="658"/>
      <c r="C435" s="624"/>
      <c r="D435" s="624"/>
      <c r="E435" s="624"/>
      <c r="F435" s="624"/>
      <c r="G435" s="624"/>
      <c r="H435" s="624"/>
      <c r="I435" s="624"/>
      <c r="J435" s="624"/>
      <c r="K435" s="624"/>
      <c r="L435" s="624"/>
      <c r="M435" s="624"/>
      <c r="N435" s="624"/>
      <c r="AF435" s="624"/>
      <c r="AG435" s="624"/>
      <c r="AH435" s="624"/>
      <c r="AI435" s="624"/>
      <c r="AJ435" s="624"/>
      <c r="AK435" s="624"/>
    </row>
    <row r="436" spans="1:37">
      <c r="A436" s="658"/>
      <c r="B436" s="658"/>
      <c r="C436" s="624"/>
      <c r="D436" s="624"/>
      <c r="E436" s="624"/>
      <c r="F436" s="624"/>
      <c r="G436" s="624"/>
      <c r="H436" s="624"/>
      <c r="I436" s="624"/>
      <c r="J436" s="624"/>
      <c r="K436" s="624"/>
      <c r="L436" s="624"/>
      <c r="M436" s="624"/>
      <c r="N436" s="624"/>
      <c r="AF436" s="624"/>
      <c r="AG436" s="624"/>
      <c r="AH436" s="624"/>
      <c r="AI436" s="624"/>
      <c r="AJ436" s="624"/>
      <c r="AK436" s="624"/>
    </row>
    <row r="437" spans="1:37">
      <c r="A437" s="658"/>
      <c r="B437" s="658"/>
      <c r="C437" s="624"/>
      <c r="D437" s="624"/>
      <c r="E437" s="624"/>
      <c r="F437" s="624"/>
      <c r="G437" s="624"/>
      <c r="H437" s="624"/>
      <c r="I437" s="624"/>
      <c r="J437" s="624"/>
      <c r="K437" s="624"/>
      <c r="L437" s="624"/>
      <c r="M437" s="624"/>
      <c r="N437" s="624"/>
      <c r="AF437" s="624"/>
      <c r="AG437" s="624"/>
      <c r="AH437" s="624"/>
      <c r="AI437" s="624"/>
      <c r="AJ437" s="624"/>
      <c r="AK437" s="624"/>
    </row>
    <row r="438" spans="1:37">
      <c r="A438" s="658"/>
      <c r="B438" s="658"/>
      <c r="C438" s="624"/>
      <c r="D438" s="624"/>
      <c r="E438" s="624"/>
      <c r="F438" s="624"/>
      <c r="G438" s="624"/>
      <c r="H438" s="624"/>
      <c r="I438" s="624"/>
      <c r="J438" s="624"/>
      <c r="K438" s="624"/>
      <c r="L438" s="624"/>
      <c r="M438" s="624"/>
      <c r="N438" s="624"/>
      <c r="AF438" s="624"/>
      <c r="AG438" s="624"/>
      <c r="AH438" s="624"/>
      <c r="AI438" s="624"/>
      <c r="AJ438" s="624"/>
      <c r="AK438" s="624"/>
    </row>
    <row r="439" spans="1:37">
      <c r="A439" s="658"/>
      <c r="B439" s="658"/>
      <c r="C439" s="624"/>
      <c r="D439" s="624"/>
      <c r="E439" s="624"/>
      <c r="F439" s="624"/>
      <c r="G439" s="624"/>
      <c r="H439" s="624"/>
      <c r="I439" s="624"/>
      <c r="J439" s="624"/>
      <c r="K439" s="624"/>
      <c r="L439" s="624"/>
      <c r="M439" s="624"/>
      <c r="N439" s="624"/>
      <c r="AF439" s="624"/>
      <c r="AG439" s="624"/>
      <c r="AH439" s="624"/>
      <c r="AI439" s="624"/>
      <c r="AJ439" s="624"/>
      <c r="AK439" s="624"/>
    </row>
    <row r="440" spans="1:37">
      <c r="A440" s="658"/>
      <c r="B440" s="658"/>
      <c r="C440" s="624"/>
      <c r="D440" s="624"/>
      <c r="E440" s="624"/>
      <c r="F440" s="624"/>
      <c r="G440" s="624"/>
      <c r="H440" s="624"/>
      <c r="I440" s="624"/>
      <c r="J440" s="624"/>
      <c r="K440" s="624"/>
      <c r="L440" s="624"/>
      <c r="M440" s="624"/>
      <c r="N440" s="624"/>
      <c r="AF440" s="624"/>
      <c r="AG440" s="624"/>
      <c r="AH440" s="624"/>
      <c r="AI440" s="624"/>
      <c r="AJ440" s="624"/>
      <c r="AK440" s="624"/>
    </row>
    <row r="441" spans="1:37">
      <c r="A441" s="658"/>
      <c r="B441" s="658"/>
      <c r="C441" s="624"/>
      <c r="D441" s="624"/>
      <c r="E441" s="624"/>
      <c r="F441" s="624"/>
      <c r="G441" s="624"/>
      <c r="H441" s="624"/>
      <c r="I441" s="624"/>
      <c r="J441" s="624"/>
      <c r="K441" s="624"/>
      <c r="L441" s="624"/>
      <c r="M441" s="624"/>
      <c r="N441" s="624"/>
      <c r="AF441" s="624"/>
      <c r="AG441" s="624"/>
      <c r="AH441" s="624"/>
      <c r="AI441" s="624"/>
      <c r="AJ441" s="624"/>
      <c r="AK441" s="624"/>
    </row>
    <row r="442" spans="1:37">
      <c r="A442" s="658"/>
      <c r="B442" s="658"/>
      <c r="C442" s="624"/>
      <c r="D442" s="624"/>
      <c r="E442" s="624"/>
      <c r="F442" s="624"/>
      <c r="G442" s="624"/>
      <c r="H442" s="624"/>
      <c r="I442" s="624"/>
      <c r="J442" s="624"/>
      <c r="K442" s="624"/>
      <c r="L442" s="624"/>
      <c r="M442" s="624"/>
      <c r="N442" s="624"/>
      <c r="AF442" s="624"/>
      <c r="AG442" s="624"/>
      <c r="AH442" s="624"/>
      <c r="AI442" s="624"/>
      <c r="AJ442" s="624"/>
      <c r="AK442" s="624"/>
    </row>
    <row r="443" spans="1:37">
      <c r="A443" s="658"/>
      <c r="B443" s="658"/>
      <c r="C443" s="624"/>
      <c r="D443" s="624"/>
      <c r="E443" s="624"/>
      <c r="F443" s="624"/>
      <c r="G443" s="624"/>
      <c r="H443" s="624"/>
      <c r="I443" s="624"/>
      <c r="J443" s="624"/>
      <c r="K443" s="624"/>
      <c r="L443" s="624"/>
      <c r="M443" s="624"/>
      <c r="N443" s="624"/>
      <c r="AF443" s="624"/>
      <c r="AG443" s="624"/>
      <c r="AH443" s="624"/>
      <c r="AI443" s="624"/>
      <c r="AJ443" s="624"/>
      <c r="AK443" s="624"/>
    </row>
    <row r="444" spans="1:37">
      <c r="A444" s="658"/>
      <c r="B444" s="658"/>
      <c r="C444" s="624"/>
      <c r="D444" s="624"/>
      <c r="E444" s="624"/>
      <c r="F444" s="624"/>
      <c r="G444" s="624"/>
      <c r="H444" s="624"/>
      <c r="I444" s="624"/>
      <c r="J444" s="624"/>
      <c r="K444" s="624"/>
      <c r="L444" s="624"/>
      <c r="M444" s="624"/>
      <c r="N444" s="624"/>
      <c r="AF444" s="624"/>
      <c r="AG444" s="624"/>
      <c r="AH444" s="624"/>
      <c r="AI444" s="624"/>
      <c r="AJ444" s="624"/>
      <c r="AK444" s="624"/>
    </row>
    <row r="445" spans="1:37">
      <c r="A445" s="658"/>
      <c r="B445" s="658"/>
      <c r="C445" s="624"/>
      <c r="D445" s="624"/>
      <c r="E445" s="624"/>
      <c r="F445" s="624"/>
      <c r="G445" s="624"/>
      <c r="H445" s="624"/>
      <c r="I445" s="624"/>
      <c r="J445" s="624"/>
      <c r="K445" s="624"/>
      <c r="L445" s="624"/>
      <c r="M445" s="624"/>
      <c r="N445" s="624"/>
      <c r="AF445" s="624"/>
      <c r="AG445" s="624"/>
      <c r="AH445" s="624"/>
      <c r="AI445" s="624"/>
      <c r="AJ445" s="624"/>
      <c r="AK445" s="624"/>
    </row>
    <row r="446" spans="1:37">
      <c r="A446" s="658"/>
      <c r="B446" s="658"/>
      <c r="C446" s="624"/>
      <c r="D446" s="624"/>
      <c r="E446" s="624"/>
      <c r="F446" s="624"/>
      <c r="G446" s="624"/>
      <c r="H446" s="624"/>
      <c r="I446" s="624"/>
      <c r="J446" s="624"/>
      <c r="K446" s="624"/>
      <c r="L446" s="624"/>
      <c r="M446" s="624"/>
      <c r="N446" s="624"/>
      <c r="AF446" s="624"/>
      <c r="AG446" s="624"/>
      <c r="AH446" s="624"/>
      <c r="AI446" s="624"/>
      <c r="AJ446" s="624"/>
      <c r="AK446" s="624"/>
    </row>
    <row r="447" spans="1:37">
      <c r="A447" s="658"/>
      <c r="B447" s="658"/>
      <c r="C447" s="624"/>
      <c r="D447" s="624"/>
      <c r="E447" s="624"/>
      <c r="F447" s="624"/>
      <c r="G447" s="624"/>
      <c r="H447" s="624"/>
      <c r="I447" s="624"/>
      <c r="J447" s="624"/>
      <c r="K447" s="624"/>
      <c r="L447" s="624"/>
      <c r="M447" s="624"/>
      <c r="N447" s="624"/>
      <c r="AF447" s="624"/>
      <c r="AG447" s="624"/>
      <c r="AH447" s="624"/>
      <c r="AI447" s="624"/>
      <c r="AJ447" s="624"/>
      <c r="AK447" s="624"/>
    </row>
    <row r="448" spans="1:37">
      <c r="A448" s="658"/>
      <c r="B448" s="658"/>
      <c r="C448" s="624"/>
      <c r="D448" s="624"/>
      <c r="E448" s="624"/>
      <c r="F448" s="624"/>
      <c r="G448" s="624"/>
      <c r="H448" s="624"/>
      <c r="I448" s="624"/>
      <c r="J448" s="624"/>
      <c r="K448" s="624"/>
      <c r="L448" s="624"/>
      <c r="M448" s="624"/>
      <c r="N448" s="624"/>
      <c r="AF448" s="624"/>
      <c r="AG448" s="624"/>
      <c r="AH448" s="624"/>
      <c r="AI448" s="624"/>
      <c r="AJ448" s="624"/>
      <c r="AK448" s="624"/>
    </row>
    <row r="449" spans="1:37">
      <c r="A449" s="658"/>
      <c r="B449" s="658"/>
      <c r="C449" s="624"/>
      <c r="D449" s="624"/>
      <c r="E449" s="624"/>
      <c r="F449" s="624"/>
      <c r="G449" s="624"/>
      <c r="H449" s="624"/>
      <c r="I449" s="624"/>
      <c r="J449" s="624"/>
      <c r="K449" s="624"/>
      <c r="L449" s="624"/>
      <c r="M449" s="624"/>
      <c r="N449" s="624"/>
      <c r="AF449" s="624"/>
      <c r="AG449" s="624"/>
      <c r="AH449" s="624"/>
      <c r="AI449" s="624"/>
      <c r="AJ449" s="624"/>
      <c r="AK449" s="624"/>
    </row>
    <row r="450" spans="1:37">
      <c r="A450" s="658"/>
      <c r="B450" s="658"/>
      <c r="C450" s="624"/>
      <c r="D450" s="624"/>
      <c r="E450" s="624"/>
      <c r="F450" s="624"/>
      <c r="G450" s="624"/>
      <c r="H450" s="624"/>
      <c r="I450" s="624"/>
      <c r="J450" s="624"/>
      <c r="K450" s="624"/>
      <c r="L450" s="624"/>
      <c r="M450" s="624"/>
      <c r="N450" s="624"/>
      <c r="AF450" s="624"/>
      <c r="AG450" s="624"/>
      <c r="AH450" s="624"/>
      <c r="AI450" s="624"/>
      <c r="AJ450" s="624"/>
      <c r="AK450" s="624"/>
    </row>
    <row r="451" spans="1:37">
      <c r="A451" s="658"/>
      <c r="B451" s="658"/>
      <c r="C451" s="624"/>
      <c r="D451" s="624"/>
      <c r="E451" s="624"/>
      <c r="F451" s="624"/>
      <c r="G451" s="624"/>
      <c r="H451" s="624"/>
      <c r="I451" s="624"/>
      <c r="J451" s="624"/>
      <c r="K451" s="624"/>
      <c r="L451" s="624"/>
      <c r="M451" s="624"/>
      <c r="N451" s="624"/>
      <c r="AF451" s="624"/>
      <c r="AG451" s="624"/>
      <c r="AH451" s="624"/>
      <c r="AI451" s="624"/>
      <c r="AJ451" s="624"/>
      <c r="AK451" s="624"/>
    </row>
    <row r="452" spans="1:37">
      <c r="A452" s="658"/>
      <c r="B452" s="658"/>
      <c r="C452" s="624"/>
      <c r="D452" s="624"/>
      <c r="E452" s="624"/>
      <c r="F452" s="624"/>
      <c r="G452" s="624"/>
      <c r="H452" s="624"/>
      <c r="I452" s="624"/>
      <c r="J452" s="624"/>
      <c r="K452" s="624"/>
      <c r="L452" s="624"/>
      <c r="M452" s="624"/>
      <c r="N452" s="624"/>
      <c r="AF452" s="624"/>
      <c r="AG452" s="624"/>
      <c r="AH452" s="624"/>
      <c r="AI452" s="624"/>
      <c r="AJ452" s="624"/>
      <c r="AK452" s="624"/>
    </row>
    <row r="453" spans="1:37">
      <c r="A453" s="658"/>
      <c r="B453" s="658"/>
      <c r="C453" s="624"/>
      <c r="D453" s="624"/>
      <c r="E453" s="624"/>
      <c r="F453" s="624"/>
      <c r="G453" s="624"/>
      <c r="H453" s="624"/>
      <c r="I453" s="624"/>
      <c r="J453" s="624"/>
      <c r="K453" s="624"/>
      <c r="L453" s="624"/>
      <c r="M453" s="624"/>
      <c r="N453" s="624"/>
      <c r="AF453" s="624"/>
      <c r="AG453" s="624"/>
      <c r="AH453" s="624"/>
      <c r="AI453" s="624"/>
      <c r="AJ453" s="624"/>
      <c r="AK453" s="624"/>
    </row>
    <row r="454" spans="1:37">
      <c r="A454" s="658"/>
      <c r="B454" s="658"/>
      <c r="C454" s="624"/>
      <c r="D454" s="624"/>
      <c r="E454" s="624"/>
      <c r="F454" s="624"/>
      <c r="G454" s="624"/>
      <c r="H454" s="624"/>
      <c r="I454" s="624"/>
      <c r="J454" s="624"/>
      <c r="K454" s="624"/>
      <c r="L454" s="624"/>
      <c r="M454" s="624"/>
      <c r="N454" s="624"/>
      <c r="AF454" s="624"/>
      <c r="AG454" s="624"/>
      <c r="AH454" s="624"/>
      <c r="AI454" s="624"/>
      <c r="AJ454" s="624"/>
      <c r="AK454" s="624"/>
    </row>
    <row r="455" spans="1:37">
      <c r="A455" s="658"/>
      <c r="B455" s="658"/>
      <c r="C455" s="624"/>
      <c r="D455" s="624"/>
      <c r="E455" s="624"/>
      <c r="F455" s="624"/>
      <c r="G455" s="624"/>
      <c r="H455" s="624"/>
      <c r="I455" s="624"/>
      <c r="J455" s="624"/>
      <c r="K455" s="624"/>
      <c r="L455" s="624"/>
      <c r="M455" s="624"/>
      <c r="N455" s="624"/>
      <c r="AF455" s="624"/>
      <c r="AG455" s="624"/>
      <c r="AH455" s="624"/>
      <c r="AI455" s="624"/>
      <c r="AJ455" s="624"/>
      <c r="AK455" s="624"/>
    </row>
    <row r="456" spans="1:37">
      <c r="A456" s="658"/>
      <c r="B456" s="658"/>
      <c r="C456" s="624"/>
      <c r="D456" s="624"/>
      <c r="E456" s="624"/>
      <c r="F456" s="624"/>
      <c r="G456" s="624"/>
      <c r="H456" s="624"/>
      <c r="I456" s="624"/>
      <c r="J456" s="624"/>
      <c r="K456" s="624"/>
      <c r="L456" s="624"/>
      <c r="M456" s="624"/>
      <c r="N456" s="624"/>
      <c r="AF456" s="624"/>
      <c r="AG456" s="624"/>
      <c r="AH456" s="624"/>
      <c r="AI456" s="624"/>
      <c r="AJ456" s="624"/>
      <c r="AK456" s="624"/>
    </row>
    <row r="457" spans="1:37">
      <c r="A457" s="658"/>
      <c r="B457" s="658"/>
      <c r="C457" s="624"/>
      <c r="D457" s="624"/>
      <c r="E457" s="624"/>
      <c r="F457" s="624"/>
      <c r="G457" s="624"/>
      <c r="H457" s="624"/>
      <c r="I457" s="624"/>
      <c r="J457" s="624"/>
      <c r="K457" s="624"/>
      <c r="L457" s="624"/>
      <c r="M457" s="624"/>
      <c r="N457" s="624"/>
      <c r="AF457" s="624"/>
      <c r="AG457" s="624"/>
      <c r="AH457" s="624"/>
      <c r="AI457" s="624"/>
      <c r="AJ457" s="624"/>
      <c r="AK457" s="624"/>
    </row>
    <row r="458" spans="1:37">
      <c r="A458" s="658"/>
      <c r="B458" s="658"/>
      <c r="C458" s="624"/>
      <c r="D458" s="624"/>
      <c r="E458" s="624"/>
      <c r="F458" s="624"/>
      <c r="G458" s="624"/>
      <c r="H458" s="624"/>
      <c r="I458" s="624"/>
      <c r="J458" s="624"/>
      <c r="K458" s="624"/>
      <c r="L458" s="624"/>
      <c r="M458" s="624"/>
      <c r="N458" s="624"/>
      <c r="AF458" s="624"/>
      <c r="AG458" s="624"/>
      <c r="AH458" s="624"/>
      <c r="AI458" s="624"/>
      <c r="AJ458" s="624"/>
      <c r="AK458" s="624"/>
    </row>
    <row r="459" spans="1:37">
      <c r="A459" s="658"/>
      <c r="B459" s="658"/>
      <c r="C459" s="624"/>
      <c r="D459" s="624"/>
      <c r="E459" s="624"/>
      <c r="F459" s="624"/>
      <c r="G459" s="624"/>
      <c r="H459" s="624"/>
      <c r="I459" s="624"/>
      <c r="J459" s="624"/>
      <c r="K459" s="624"/>
      <c r="L459" s="624"/>
      <c r="M459" s="624"/>
      <c r="N459" s="624"/>
      <c r="AF459" s="624"/>
      <c r="AG459" s="624"/>
      <c r="AH459" s="624"/>
      <c r="AI459" s="624"/>
      <c r="AJ459" s="624"/>
      <c r="AK459" s="624"/>
    </row>
    <row r="460" spans="1:37">
      <c r="A460" s="658"/>
      <c r="B460" s="658"/>
      <c r="C460" s="624"/>
      <c r="D460" s="624"/>
      <c r="E460" s="624"/>
      <c r="F460" s="624"/>
      <c r="G460" s="624"/>
      <c r="H460" s="624"/>
      <c r="I460" s="624"/>
      <c r="J460" s="624"/>
      <c r="K460" s="624"/>
      <c r="L460" s="624"/>
      <c r="M460" s="624"/>
      <c r="N460" s="624"/>
      <c r="AF460" s="624"/>
      <c r="AG460" s="624"/>
      <c r="AH460" s="624"/>
      <c r="AI460" s="624"/>
      <c r="AJ460" s="624"/>
      <c r="AK460" s="624"/>
    </row>
    <row r="461" spans="1:37">
      <c r="A461" s="658"/>
      <c r="B461" s="658"/>
      <c r="C461" s="624"/>
      <c r="D461" s="624"/>
      <c r="E461" s="624"/>
      <c r="F461" s="624"/>
      <c r="G461" s="624"/>
      <c r="H461" s="624"/>
      <c r="I461" s="624"/>
      <c r="J461" s="624"/>
      <c r="K461" s="624"/>
      <c r="L461" s="624"/>
      <c r="M461" s="624"/>
      <c r="N461" s="624"/>
      <c r="AF461" s="624"/>
      <c r="AG461" s="624"/>
      <c r="AH461" s="624"/>
      <c r="AI461" s="624"/>
      <c r="AJ461" s="624"/>
      <c r="AK461" s="624"/>
    </row>
    <row r="462" spans="1:37">
      <c r="A462" s="658"/>
      <c r="B462" s="658"/>
      <c r="C462" s="624"/>
      <c r="D462" s="624"/>
      <c r="E462" s="624"/>
      <c r="F462" s="624"/>
      <c r="G462" s="624"/>
      <c r="H462" s="624"/>
      <c r="I462" s="624"/>
      <c r="J462" s="624"/>
      <c r="K462" s="624"/>
      <c r="L462" s="624"/>
      <c r="M462" s="624"/>
      <c r="N462" s="624"/>
      <c r="AF462" s="624"/>
      <c r="AG462" s="624"/>
      <c r="AH462" s="624"/>
      <c r="AI462" s="624"/>
      <c r="AJ462" s="624"/>
      <c r="AK462" s="624"/>
    </row>
    <row r="463" spans="1:37">
      <c r="A463" s="658"/>
      <c r="B463" s="658"/>
      <c r="C463" s="624"/>
      <c r="D463" s="624"/>
      <c r="E463" s="624"/>
      <c r="F463" s="624"/>
      <c r="G463" s="624"/>
      <c r="H463" s="624"/>
      <c r="I463" s="624"/>
      <c r="J463" s="624"/>
      <c r="K463" s="624"/>
      <c r="L463" s="624"/>
      <c r="M463" s="624"/>
      <c r="N463" s="624"/>
      <c r="AF463" s="624"/>
      <c r="AG463" s="624"/>
      <c r="AH463" s="624"/>
      <c r="AI463" s="624"/>
      <c r="AJ463" s="624"/>
      <c r="AK463" s="624"/>
    </row>
    <row r="464" spans="1:37">
      <c r="A464" s="658"/>
      <c r="B464" s="658"/>
      <c r="C464" s="624"/>
      <c r="D464" s="624"/>
      <c r="E464" s="624"/>
      <c r="F464" s="624"/>
      <c r="G464" s="624"/>
      <c r="H464" s="624"/>
      <c r="I464" s="624"/>
      <c r="J464" s="624"/>
      <c r="K464" s="624"/>
      <c r="L464" s="624"/>
      <c r="M464" s="624"/>
      <c r="N464" s="624"/>
      <c r="AF464" s="624"/>
      <c r="AG464" s="624"/>
      <c r="AH464" s="624"/>
      <c r="AI464" s="624"/>
      <c r="AJ464" s="624"/>
      <c r="AK464" s="624"/>
    </row>
    <row r="465" spans="1:37">
      <c r="A465" s="658"/>
      <c r="B465" s="658"/>
      <c r="C465" s="624"/>
      <c r="D465" s="624"/>
      <c r="E465" s="624"/>
      <c r="F465" s="624"/>
      <c r="G465" s="624"/>
      <c r="H465" s="624"/>
      <c r="I465" s="624"/>
      <c r="J465" s="624"/>
      <c r="K465" s="624"/>
      <c r="L465" s="624"/>
      <c r="M465" s="624"/>
      <c r="N465" s="624"/>
      <c r="AF465" s="624"/>
      <c r="AG465" s="624"/>
      <c r="AH465" s="624"/>
      <c r="AI465" s="624"/>
      <c r="AJ465" s="624"/>
      <c r="AK465" s="624"/>
    </row>
    <row r="466" spans="1:37">
      <c r="A466" s="658"/>
      <c r="B466" s="658"/>
      <c r="C466" s="624"/>
      <c r="D466" s="624"/>
      <c r="E466" s="624"/>
      <c r="F466" s="624"/>
      <c r="G466" s="624"/>
      <c r="H466" s="624"/>
      <c r="I466" s="624"/>
      <c r="J466" s="624"/>
      <c r="K466" s="624"/>
      <c r="L466" s="624"/>
      <c r="M466" s="624"/>
      <c r="N466" s="624"/>
      <c r="AF466" s="624"/>
      <c r="AG466" s="624"/>
      <c r="AH466" s="624"/>
      <c r="AI466" s="624"/>
      <c r="AJ466" s="624"/>
      <c r="AK466" s="624"/>
    </row>
    <row r="467" spans="1:37">
      <c r="A467" s="658"/>
      <c r="B467" s="658"/>
      <c r="C467" s="624"/>
      <c r="D467" s="624"/>
      <c r="E467" s="624"/>
      <c r="F467" s="624"/>
      <c r="G467" s="624"/>
      <c r="H467" s="624"/>
      <c r="I467" s="624"/>
      <c r="J467" s="624"/>
      <c r="K467" s="624"/>
      <c r="L467" s="624"/>
      <c r="M467" s="624"/>
      <c r="N467" s="624"/>
      <c r="AF467" s="624"/>
      <c r="AG467" s="624"/>
      <c r="AH467" s="624"/>
      <c r="AI467" s="624"/>
      <c r="AJ467" s="624"/>
      <c r="AK467" s="624"/>
    </row>
    <row r="468" spans="1:37">
      <c r="A468" s="658"/>
      <c r="B468" s="658"/>
      <c r="C468" s="624"/>
      <c r="D468" s="624"/>
      <c r="E468" s="624"/>
      <c r="F468" s="624"/>
      <c r="G468" s="624"/>
      <c r="H468" s="624"/>
      <c r="I468" s="624"/>
      <c r="J468" s="624"/>
      <c r="K468" s="624"/>
      <c r="L468" s="624"/>
      <c r="M468" s="624"/>
      <c r="N468" s="624"/>
      <c r="AF468" s="624"/>
      <c r="AG468" s="624"/>
      <c r="AH468" s="624"/>
      <c r="AI468" s="624"/>
      <c r="AJ468" s="624"/>
      <c r="AK468" s="624"/>
    </row>
    <row r="469" spans="1:37">
      <c r="A469" s="658"/>
      <c r="B469" s="658"/>
      <c r="C469" s="624"/>
      <c r="D469" s="624"/>
      <c r="E469" s="624"/>
      <c r="F469" s="624"/>
      <c r="G469" s="624"/>
      <c r="H469" s="624"/>
      <c r="I469" s="624"/>
      <c r="J469" s="624"/>
      <c r="K469" s="624"/>
      <c r="L469" s="624"/>
      <c r="M469" s="624"/>
      <c r="N469" s="624"/>
      <c r="AF469" s="624"/>
      <c r="AG469" s="624"/>
      <c r="AH469" s="624"/>
      <c r="AI469" s="624"/>
      <c r="AJ469" s="624"/>
      <c r="AK469" s="624"/>
    </row>
    <row r="470" spans="1:37">
      <c r="A470" s="658"/>
      <c r="B470" s="658"/>
      <c r="C470" s="624"/>
      <c r="D470" s="624"/>
      <c r="E470" s="624"/>
      <c r="F470" s="624"/>
      <c r="G470" s="624"/>
      <c r="H470" s="624"/>
      <c r="I470" s="624"/>
      <c r="J470" s="624"/>
      <c r="K470" s="624"/>
      <c r="L470" s="624"/>
      <c r="M470" s="624"/>
      <c r="N470" s="624"/>
      <c r="AF470" s="624"/>
      <c r="AG470" s="624"/>
      <c r="AH470" s="624"/>
      <c r="AI470" s="624"/>
      <c r="AJ470" s="624"/>
      <c r="AK470" s="624"/>
    </row>
    <row r="471" spans="1:37">
      <c r="A471" s="658"/>
      <c r="B471" s="658"/>
      <c r="C471" s="624"/>
      <c r="D471" s="624"/>
      <c r="E471" s="624"/>
      <c r="F471" s="624"/>
      <c r="G471" s="624"/>
      <c r="H471" s="624"/>
      <c r="I471" s="624"/>
      <c r="J471" s="624"/>
      <c r="K471" s="624"/>
      <c r="L471" s="624"/>
      <c r="M471" s="624"/>
      <c r="N471" s="624"/>
      <c r="AF471" s="624"/>
      <c r="AG471" s="624"/>
      <c r="AH471" s="624"/>
      <c r="AI471" s="624"/>
      <c r="AJ471" s="624"/>
      <c r="AK471" s="624"/>
    </row>
    <row r="472" spans="1:37">
      <c r="A472" s="658"/>
      <c r="B472" s="658"/>
      <c r="C472" s="624"/>
      <c r="D472" s="624"/>
      <c r="E472" s="624"/>
      <c r="F472" s="624"/>
      <c r="G472" s="624"/>
      <c r="H472" s="624"/>
      <c r="I472" s="624"/>
      <c r="J472" s="624"/>
      <c r="K472" s="624"/>
      <c r="L472" s="624"/>
      <c r="M472" s="624"/>
      <c r="N472" s="624"/>
      <c r="AF472" s="624"/>
      <c r="AG472" s="624"/>
      <c r="AH472" s="624"/>
      <c r="AI472" s="624"/>
      <c r="AJ472" s="624"/>
      <c r="AK472" s="624"/>
    </row>
    <row r="473" spans="1:37">
      <c r="A473" s="658"/>
      <c r="B473" s="658"/>
      <c r="C473" s="624"/>
      <c r="D473" s="624"/>
      <c r="E473" s="624"/>
      <c r="F473" s="624"/>
      <c r="G473" s="624"/>
      <c r="H473" s="624"/>
      <c r="I473" s="624"/>
      <c r="J473" s="624"/>
      <c r="K473" s="624"/>
      <c r="L473" s="624"/>
      <c r="M473" s="624"/>
      <c r="N473" s="624"/>
      <c r="AF473" s="624"/>
      <c r="AG473" s="624"/>
      <c r="AH473" s="624"/>
      <c r="AI473" s="624"/>
      <c r="AJ473" s="624"/>
      <c r="AK473" s="624"/>
    </row>
    <row r="474" spans="1:37">
      <c r="A474" s="658"/>
      <c r="B474" s="658"/>
      <c r="C474" s="624"/>
      <c r="D474" s="624"/>
      <c r="E474" s="624"/>
      <c r="F474" s="624"/>
      <c r="G474" s="624"/>
      <c r="H474" s="624"/>
      <c r="I474" s="624"/>
      <c r="J474" s="624"/>
      <c r="K474" s="624"/>
      <c r="L474" s="624"/>
      <c r="M474" s="624"/>
      <c r="N474" s="624"/>
      <c r="AF474" s="624"/>
      <c r="AG474" s="624"/>
      <c r="AH474" s="624"/>
      <c r="AI474" s="624"/>
      <c r="AJ474" s="624"/>
      <c r="AK474" s="624"/>
    </row>
    <row r="475" spans="1:37">
      <c r="A475" s="658"/>
      <c r="B475" s="658"/>
      <c r="C475" s="624"/>
      <c r="D475" s="624"/>
      <c r="E475" s="624"/>
      <c r="F475" s="624"/>
      <c r="G475" s="624"/>
      <c r="H475" s="624"/>
      <c r="I475" s="624"/>
      <c r="J475" s="624"/>
      <c r="K475" s="624"/>
      <c r="L475" s="624"/>
      <c r="M475" s="624"/>
      <c r="N475" s="624"/>
      <c r="AF475" s="624"/>
      <c r="AG475" s="624"/>
      <c r="AH475" s="624"/>
      <c r="AI475" s="624"/>
      <c r="AJ475" s="624"/>
      <c r="AK475" s="624"/>
    </row>
    <row r="476" spans="1:37">
      <c r="A476" s="658"/>
      <c r="B476" s="658"/>
      <c r="C476" s="624"/>
      <c r="D476" s="624"/>
      <c r="E476" s="624"/>
      <c r="F476" s="624"/>
      <c r="G476" s="624"/>
      <c r="H476" s="624"/>
      <c r="I476" s="624"/>
      <c r="J476" s="624"/>
      <c r="K476" s="624"/>
      <c r="L476" s="624"/>
      <c r="M476" s="624"/>
      <c r="N476" s="624"/>
      <c r="AF476" s="624"/>
      <c r="AG476" s="624"/>
      <c r="AH476" s="624"/>
      <c r="AI476" s="624"/>
      <c r="AJ476" s="624"/>
      <c r="AK476" s="624"/>
    </row>
    <row r="477" spans="1:37">
      <c r="A477" s="658"/>
      <c r="B477" s="658"/>
      <c r="C477" s="624"/>
      <c r="D477" s="624"/>
      <c r="E477" s="624"/>
      <c r="F477" s="624"/>
      <c r="G477" s="624"/>
      <c r="H477" s="624"/>
      <c r="I477" s="624"/>
      <c r="J477" s="624"/>
      <c r="K477" s="624"/>
      <c r="L477" s="624"/>
      <c r="M477" s="624"/>
      <c r="N477" s="624"/>
      <c r="AF477" s="624"/>
      <c r="AG477" s="624"/>
      <c r="AH477" s="624"/>
      <c r="AI477" s="624"/>
      <c r="AJ477" s="624"/>
      <c r="AK477" s="624"/>
    </row>
    <row r="478" spans="1:37">
      <c r="A478" s="658"/>
      <c r="B478" s="658"/>
      <c r="C478" s="624"/>
      <c r="D478" s="624"/>
      <c r="E478" s="624"/>
      <c r="F478" s="624"/>
      <c r="G478" s="624"/>
      <c r="H478" s="624"/>
      <c r="I478" s="624"/>
      <c r="J478" s="624"/>
      <c r="K478" s="624"/>
      <c r="L478" s="624"/>
      <c r="M478" s="624"/>
      <c r="N478" s="624"/>
      <c r="AF478" s="624"/>
      <c r="AG478" s="624"/>
      <c r="AH478" s="624"/>
      <c r="AI478" s="624"/>
      <c r="AJ478" s="624"/>
      <c r="AK478" s="624"/>
    </row>
    <row r="479" spans="1:37">
      <c r="A479" s="658"/>
      <c r="B479" s="658"/>
      <c r="C479" s="624"/>
      <c r="D479" s="624"/>
      <c r="E479" s="624"/>
      <c r="F479" s="624"/>
      <c r="G479" s="624"/>
      <c r="H479" s="624"/>
      <c r="I479" s="624"/>
      <c r="J479" s="624"/>
      <c r="K479" s="624"/>
      <c r="L479" s="624"/>
      <c r="M479" s="624"/>
      <c r="N479" s="624"/>
      <c r="AF479" s="624"/>
      <c r="AG479" s="624"/>
      <c r="AH479" s="624"/>
      <c r="AI479" s="624"/>
      <c r="AJ479" s="624"/>
      <c r="AK479" s="624"/>
    </row>
    <row r="480" spans="1:37">
      <c r="A480" s="658"/>
      <c r="B480" s="658"/>
      <c r="C480" s="624"/>
      <c r="D480" s="624"/>
      <c r="E480" s="624"/>
      <c r="F480" s="624"/>
      <c r="G480" s="624"/>
      <c r="H480" s="624"/>
      <c r="I480" s="624"/>
      <c r="J480" s="624"/>
      <c r="K480" s="624"/>
      <c r="L480" s="624"/>
      <c r="M480" s="624"/>
      <c r="N480" s="624"/>
      <c r="AF480" s="624"/>
      <c r="AG480" s="624"/>
      <c r="AH480" s="624"/>
      <c r="AI480" s="624"/>
      <c r="AJ480" s="624"/>
      <c r="AK480" s="624"/>
    </row>
    <row r="481" spans="1:37">
      <c r="A481" s="658"/>
      <c r="B481" s="658"/>
      <c r="C481" s="624"/>
      <c r="D481" s="624"/>
      <c r="E481" s="624"/>
      <c r="F481" s="624"/>
      <c r="G481" s="624"/>
      <c r="H481" s="624"/>
      <c r="I481" s="624"/>
      <c r="J481" s="624"/>
      <c r="K481" s="624"/>
      <c r="L481" s="624"/>
      <c r="M481" s="624"/>
      <c r="N481" s="624"/>
      <c r="AF481" s="624"/>
      <c r="AG481" s="624"/>
      <c r="AH481" s="624"/>
      <c r="AI481" s="624"/>
      <c r="AJ481" s="624"/>
      <c r="AK481" s="624"/>
    </row>
    <row r="482" spans="1:37">
      <c r="A482" s="658"/>
      <c r="B482" s="658"/>
      <c r="C482" s="624"/>
      <c r="D482" s="624"/>
      <c r="E482" s="624"/>
      <c r="F482" s="624"/>
      <c r="G482" s="624"/>
      <c r="H482" s="624"/>
      <c r="I482" s="624"/>
      <c r="J482" s="624"/>
      <c r="K482" s="624"/>
      <c r="L482" s="624"/>
      <c r="M482" s="624"/>
      <c r="N482" s="624"/>
      <c r="AF482" s="624"/>
      <c r="AG482" s="624"/>
      <c r="AH482" s="624"/>
      <c r="AI482" s="624"/>
      <c r="AJ482" s="624"/>
      <c r="AK482" s="624"/>
    </row>
    <row r="483" spans="1:37">
      <c r="A483" s="658"/>
      <c r="B483" s="658"/>
      <c r="C483" s="624"/>
      <c r="D483" s="624"/>
      <c r="E483" s="624"/>
      <c r="F483" s="624"/>
      <c r="G483" s="624"/>
      <c r="H483" s="624"/>
      <c r="I483" s="624"/>
      <c r="J483" s="624"/>
      <c r="K483" s="624"/>
      <c r="L483" s="624"/>
      <c r="M483" s="624"/>
      <c r="N483" s="624"/>
      <c r="AF483" s="624"/>
      <c r="AG483" s="624"/>
      <c r="AH483" s="624"/>
      <c r="AI483" s="624"/>
      <c r="AJ483" s="624"/>
      <c r="AK483" s="624"/>
    </row>
    <row r="484" spans="1:37">
      <c r="A484" s="658"/>
      <c r="B484" s="658"/>
      <c r="C484" s="624"/>
      <c r="D484" s="624"/>
      <c r="E484" s="624"/>
      <c r="F484" s="624"/>
      <c r="G484" s="624"/>
      <c r="H484" s="624"/>
      <c r="I484" s="624"/>
      <c r="J484" s="624"/>
      <c r="K484" s="624"/>
      <c r="L484" s="624"/>
      <c r="M484" s="624"/>
      <c r="N484" s="624"/>
      <c r="AF484" s="624"/>
      <c r="AG484" s="624"/>
      <c r="AH484" s="624"/>
      <c r="AI484" s="624"/>
      <c r="AJ484" s="624"/>
      <c r="AK484" s="624"/>
    </row>
    <row r="485" spans="1:37">
      <c r="A485" s="658"/>
      <c r="B485" s="658"/>
      <c r="C485" s="624"/>
      <c r="D485" s="624"/>
      <c r="E485" s="624"/>
      <c r="F485" s="624"/>
      <c r="G485" s="624"/>
      <c r="H485" s="624"/>
      <c r="I485" s="624"/>
      <c r="J485" s="624"/>
      <c r="K485" s="624"/>
      <c r="L485" s="624"/>
      <c r="M485" s="624"/>
      <c r="N485" s="624"/>
      <c r="AF485" s="624"/>
      <c r="AG485" s="624"/>
      <c r="AH485" s="624"/>
      <c r="AI485" s="624"/>
      <c r="AJ485" s="624"/>
      <c r="AK485" s="624"/>
    </row>
    <row r="486" spans="1:37">
      <c r="A486" s="658"/>
      <c r="B486" s="658"/>
      <c r="C486" s="624"/>
      <c r="D486" s="624"/>
      <c r="E486" s="624"/>
      <c r="F486" s="624"/>
      <c r="G486" s="624"/>
      <c r="H486" s="624"/>
      <c r="I486" s="624"/>
      <c r="J486" s="624"/>
      <c r="K486" s="624"/>
      <c r="L486" s="624"/>
      <c r="M486" s="624"/>
      <c r="N486" s="624"/>
      <c r="AF486" s="624"/>
      <c r="AG486" s="624"/>
      <c r="AH486" s="624"/>
      <c r="AI486" s="624"/>
      <c r="AJ486" s="624"/>
      <c r="AK486" s="624"/>
    </row>
    <row r="487" spans="1:37">
      <c r="A487" s="658"/>
      <c r="B487" s="658"/>
      <c r="C487" s="624"/>
      <c r="D487" s="624"/>
      <c r="E487" s="624"/>
      <c r="F487" s="624"/>
      <c r="G487" s="624"/>
      <c r="H487" s="624"/>
      <c r="I487" s="624"/>
      <c r="J487" s="624"/>
      <c r="K487" s="624"/>
      <c r="L487" s="624"/>
      <c r="M487" s="624"/>
      <c r="N487" s="624"/>
      <c r="AF487" s="624"/>
      <c r="AG487" s="624"/>
      <c r="AH487" s="624"/>
      <c r="AI487" s="624"/>
      <c r="AJ487" s="624"/>
      <c r="AK487" s="624"/>
    </row>
    <row r="488" spans="1:37">
      <c r="A488" s="658"/>
      <c r="B488" s="658"/>
      <c r="C488" s="624"/>
      <c r="D488" s="624"/>
      <c r="E488" s="624"/>
      <c r="F488" s="624"/>
      <c r="G488" s="624"/>
      <c r="H488" s="624"/>
      <c r="I488" s="624"/>
      <c r="J488" s="624"/>
      <c r="K488" s="624"/>
      <c r="L488" s="624"/>
      <c r="M488" s="624"/>
      <c r="N488" s="624"/>
      <c r="AF488" s="624"/>
      <c r="AG488" s="624"/>
      <c r="AH488" s="624"/>
      <c r="AI488" s="624"/>
      <c r="AJ488" s="624"/>
      <c r="AK488" s="624"/>
    </row>
    <row r="489" spans="1:37">
      <c r="A489" s="658"/>
      <c r="B489" s="658"/>
      <c r="C489" s="624"/>
      <c r="D489" s="624"/>
      <c r="E489" s="624"/>
      <c r="F489" s="624"/>
      <c r="G489" s="624"/>
      <c r="H489" s="624"/>
      <c r="I489" s="624"/>
      <c r="J489" s="624"/>
      <c r="K489" s="624"/>
      <c r="L489" s="624"/>
      <c r="M489" s="624"/>
      <c r="N489" s="624"/>
      <c r="AF489" s="624"/>
      <c r="AG489" s="624"/>
      <c r="AH489" s="624"/>
      <c r="AI489" s="624"/>
      <c r="AJ489" s="624"/>
      <c r="AK489" s="624"/>
    </row>
    <row r="490" spans="1:37">
      <c r="A490" s="658"/>
      <c r="B490" s="658"/>
      <c r="C490" s="624"/>
      <c r="D490" s="624"/>
      <c r="E490" s="624"/>
      <c r="F490" s="624"/>
      <c r="G490" s="624"/>
      <c r="H490" s="624"/>
      <c r="I490" s="624"/>
      <c r="J490" s="624"/>
      <c r="K490" s="624"/>
      <c r="L490" s="624"/>
      <c r="M490" s="624"/>
      <c r="N490" s="624"/>
      <c r="AF490" s="624"/>
      <c r="AG490" s="624"/>
      <c r="AH490" s="624"/>
      <c r="AI490" s="624"/>
      <c r="AJ490" s="624"/>
      <c r="AK490" s="624"/>
    </row>
    <row r="491" spans="1:37">
      <c r="A491" s="658"/>
      <c r="B491" s="658"/>
      <c r="C491" s="624"/>
      <c r="D491" s="624"/>
      <c r="E491" s="624"/>
      <c r="F491" s="624"/>
      <c r="G491" s="624"/>
      <c r="H491" s="624"/>
      <c r="I491" s="624"/>
      <c r="J491" s="624"/>
      <c r="K491" s="624"/>
      <c r="L491" s="624"/>
      <c r="M491" s="624"/>
      <c r="N491" s="624"/>
      <c r="AF491" s="624"/>
      <c r="AG491" s="624"/>
      <c r="AH491" s="624"/>
      <c r="AI491" s="624"/>
      <c r="AJ491" s="624"/>
      <c r="AK491" s="624"/>
    </row>
    <row r="492" spans="1:37">
      <c r="A492" s="658"/>
      <c r="B492" s="658"/>
      <c r="C492" s="624"/>
      <c r="D492" s="624"/>
      <c r="E492" s="624"/>
      <c r="F492" s="624"/>
      <c r="G492" s="624"/>
      <c r="H492" s="624"/>
      <c r="I492" s="624"/>
      <c r="J492" s="624"/>
      <c r="K492" s="624"/>
      <c r="L492" s="624"/>
      <c r="M492" s="624"/>
      <c r="N492" s="624"/>
      <c r="AF492" s="624"/>
      <c r="AG492" s="624"/>
      <c r="AH492" s="624"/>
      <c r="AI492" s="624"/>
      <c r="AJ492" s="624"/>
      <c r="AK492" s="624"/>
    </row>
    <row r="493" spans="1:37">
      <c r="A493" s="658"/>
      <c r="B493" s="658"/>
      <c r="C493" s="624"/>
      <c r="D493" s="624"/>
      <c r="E493" s="624"/>
      <c r="F493" s="624"/>
      <c r="G493" s="624"/>
      <c r="H493" s="624"/>
      <c r="I493" s="624"/>
      <c r="J493" s="624"/>
      <c r="K493" s="624"/>
      <c r="L493" s="624"/>
      <c r="M493" s="624"/>
      <c r="N493" s="624"/>
      <c r="AF493" s="624"/>
      <c r="AG493" s="624"/>
      <c r="AH493" s="624"/>
      <c r="AI493" s="624"/>
      <c r="AJ493" s="624"/>
      <c r="AK493" s="624"/>
    </row>
    <row r="494" spans="1:37">
      <c r="A494" s="658"/>
      <c r="B494" s="658"/>
      <c r="C494" s="624"/>
      <c r="D494" s="624"/>
      <c r="E494" s="624"/>
      <c r="F494" s="624"/>
      <c r="G494" s="624"/>
      <c r="H494" s="624"/>
      <c r="I494" s="624"/>
      <c r="J494" s="624"/>
      <c r="K494" s="624"/>
      <c r="L494" s="624"/>
      <c r="M494" s="624"/>
      <c r="N494" s="624"/>
      <c r="AF494" s="624"/>
      <c r="AG494" s="624"/>
      <c r="AH494" s="624"/>
      <c r="AI494" s="624"/>
      <c r="AJ494" s="624"/>
      <c r="AK494" s="624"/>
    </row>
    <row r="495" spans="1:37">
      <c r="A495" s="658"/>
      <c r="B495" s="658"/>
      <c r="C495" s="624"/>
      <c r="D495" s="624"/>
      <c r="E495" s="624"/>
      <c r="F495" s="624"/>
      <c r="G495" s="624"/>
      <c r="H495" s="624"/>
      <c r="I495" s="624"/>
      <c r="J495" s="624"/>
      <c r="K495" s="624"/>
      <c r="L495" s="624"/>
      <c r="M495" s="624"/>
      <c r="N495" s="624"/>
      <c r="AF495" s="624"/>
      <c r="AG495" s="624"/>
      <c r="AH495" s="624"/>
      <c r="AI495" s="624"/>
      <c r="AJ495" s="624"/>
      <c r="AK495" s="624"/>
    </row>
    <row r="496" spans="1:37">
      <c r="A496" s="658"/>
      <c r="B496" s="658"/>
      <c r="C496" s="624"/>
      <c r="D496" s="624"/>
      <c r="E496" s="624"/>
      <c r="F496" s="624"/>
      <c r="G496" s="624"/>
      <c r="H496" s="624"/>
      <c r="I496" s="624"/>
      <c r="J496" s="624"/>
      <c r="K496" s="624"/>
      <c r="L496" s="624"/>
      <c r="M496" s="624"/>
      <c r="N496" s="624"/>
      <c r="AF496" s="624"/>
      <c r="AG496" s="624"/>
      <c r="AH496" s="624"/>
      <c r="AI496" s="624"/>
      <c r="AJ496" s="624"/>
      <c r="AK496" s="624"/>
    </row>
    <row r="497" spans="1:37">
      <c r="A497" s="658"/>
      <c r="B497" s="658"/>
      <c r="C497" s="624"/>
      <c r="D497" s="624"/>
      <c r="E497" s="624"/>
      <c r="F497" s="624"/>
      <c r="G497" s="624"/>
      <c r="H497" s="624"/>
      <c r="I497" s="624"/>
      <c r="J497" s="624"/>
      <c r="K497" s="624"/>
      <c r="L497" s="624"/>
      <c r="M497" s="624"/>
      <c r="N497" s="624"/>
      <c r="AF497" s="624"/>
      <c r="AG497" s="624"/>
      <c r="AH497" s="624"/>
      <c r="AI497" s="624"/>
      <c r="AJ497" s="624"/>
      <c r="AK497" s="624"/>
    </row>
    <row r="498" spans="1:37">
      <c r="A498" s="658"/>
      <c r="B498" s="658"/>
      <c r="C498" s="624"/>
      <c r="D498" s="624"/>
      <c r="E498" s="624"/>
      <c r="F498" s="624"/>
      <c r="G498" s="624"/>
      <c r="H498" s="624"/>
      <c r="I498" s="624"/>
      <c r="J498" s="624"/>
      <c r="K498" s="624"/>
      <c r="L498" s="624"/>
      <c r="M498" s="624"/>
      <c r="N498" s="624"/>
      <c r="AF498" s="624"/>
      <c r="AG498" s="624"/>
      <c r="AH498" s="624"/>
      <c r="AI498" s="624"/>
      <c r="AJ498" s="624"/>
      <c r="AK498" s="624"/>
    </row>
    <row r="499" spans="1:37">
      <c r="A499" s="658"/>
      <c r="B499" s="658"/>
      <c r="C499" s="624"/>
      <c r="D499" s="624"/>
      <c r="E499" s="624"/>
      <c r="F499" s="624"/>
      <c r="G499" s="624"/>
      <c r="H499" s="624"/>
      <c r="I499" s="624"/>
      <c r="J499" s="624"/>
      <c r="K499" s="624"/>
      <c r="L499" s="624"/>
      <c r="M499" s="624"/>
      <c r="N499" s="624"/>
      <c r="AF499" s="624"/>
      <c r="AG499" s="624"/>
      <c r="AH499" s="624"/>
      <c r="AI499" s="624"/>
      <c r="AJ499" s="624"/>
      <c r="AK499" s="624"/>
    </row>
    <row r="500" spans="1:37">
      <c r="A500" s="658"/>
      <c r="B500" s="658"/>
      <c r="C500" s="624"/>
      <c r="D500" s="624"/>
      <c r="E500" s="624"/>
      <c r="F500" s="624"/>
      <c r="G500" s="624"/>
      <c r="H500" s="624"/>
      <c r="I500" s="624"/>
      <c r="J500" s="624"/>
      <c r="K500" s="624"/>
      <c r="L500" s="624"/>
      <c r="M500" s="624"/>
      <c r="N500" s="624"/>
      <c r="AF500" s="624"/>
      <c r="AG500" s="624"/>
      <c r="AH500" s="624"/>
      <c r="AI500" s="624"/>
      <c r="AJ500" s="624"/>
      <c r="AK500" s="624"/>
    </row>
    <row r="501" spans="1:37">
      <c r="A501" s="658"/>
      <c r="B501" s="658"/>
      <c r="C501" s="624"/>
      <c r="D501" s="624"/>
      <c r="E501" s="624"/>
      <c r="F501" s="624"/>
      <c r="G501" s="624"/>
      <c r="H501" s="624"/>
      <c r="I501" s="624"/>
      <c r="J501" s="624"/>
      <c r="K501" s="624"/>
      <c r="L501" s="624"/>
      <c r="M501" s="624"/>
      <c r="N501" s="624"/>
      <c r="AF501" s="624"/>
      <c r="AG501" s="624"/>
      <c r="AH501" s="624"/>
      <c r="AI501" s="624"/>
      <c r="AJ501" s="624"/>
      <c r="AK501" s="624"/>
    </row>
    <row r="502" spans="1:37">
      <c r="A502" s="658"/>
      <c r="B502" s="658"/>
      <c r="C502" s="624"/>
      <c r="D502" s="624"/>
      <c r="E502" s="624"/>
      <c r="F502" s="624"/>
      <c r="G502" s="624"/>
      <c r="H502" s="624"/>
      <c r="I502" s="624"/>
      <c r="J502" s="624"/>
      <c r="K502" s="624"/>
      <c r="L502" s="624"/>
      <c r="M502" s="624"/>
      <c r="N502" s="624"/>
      <c r="AF502" s="624"/>
      <c r="AG502" s="624"/>
      <c r="AH502" s="624"/>
      <c r="AI502" s="624"/>
      <c r="AJ502" s="624"/>
      <c r="AK502" s="624"/>
    </row>
    <row r="503" spans="1:37">
      <c r="A503" s="658"/>
      <c r="B503" s="658"/>
      <c r="C503" s="624"/>
      <c r="D503" s="624"/>
      <c r="E503" s="624"/>
      <c r="F503" s="624"/>
      <c r="G503" s="624"/>
      <c r="H503" s="624"/>
      <c r="I503" s="624"/>
      <c r="J503" s="624"/>
      <c r="K503" s="624"/>
      <c r="L503" s="624"/>
      <c r="M503" s="624"/>
      <c r="N503" s="624"/>
      <c r="AF503" s="624"/>
      <c r="AG503" s="624"/>
      <c r="AH503" s="624"/>
      <c r="AI503" s="624"/>
      <c r="AJ503" s="624"/>
      <c r="AK503" s="624"/>
    </row>
    <row r="504" spans="1:37">
      <c r="A504" s="658"/>
      <c r="B504" s="658"/>
      <c r="C504" s="624"/>
      <c r="D504" s="624"/>
      <c r="E504" s="624"/>
      <c r="F504" s="624"/>
      <c r="G504" s="624"/>
      <c r="H504" s="624"/>
      <c r="I504" s="624"/>
      <c r="J504" s="624"/>
      <c r="K504" s="624"/>
      <c r="L504" s="624"/>
      <c r="M504" s="624"/>
      <c r="N504" s="624"/>
      <c r="AF504" s="624"/>
      <c r="AG504" s="624"/>
      <c r="AH504" s="624"/>
      <c r="AI504" s="624"/>
      <c r="AJ504" s="624"/>
      <c r="AK504" s="624"/>
    </row>
    <row r="505" spans="1:37">
      <c r="A505" s="658"/>
      <c r="B505" s="658"/>
      <c r="C505" s="624"/>
      <c r="D505" s="624"/>
      <c r="E505" s="624"/>
      <c r="F505" s="624"/>
      <c r="G505" s="624"/>
      <c r="H505" s="624"/>
      <c r="I505" s="624"/>
      <c r="J505" s="624"/>
      <c r="K505" s="624"/>
      <c r="L505" s="624"/>
      <c r="M505" s="624"/>
      <c r="N505" s="624"/>
      <c r="AF505" s="624"/>
      <c r="AG505" s="624"/>
      <c r="AH505" s="624"/>
      <c r="AI505" s="624"/>
      <c r="AJ505" s="624"/>
      <c r="AK505" s="624"/>
    </row>
    <row r="506" spans="1:37">
      <c r="A506" s="658"/>
      <c r="B506" s="658"/>
      <c r="C506" s="624"/>
      <c r="D506" s="624"/>
      <c r="E506" s="624"/>
      <c r="F506" s="624"/>
      <c r="G506" s="624"/>
      <c r="H506" s="624"/>
      <c r="I506" s="624"/>
      <c r="J506" s="624"/>
      <c r="K506" s="624"/>
      <c r="L506" s="624"/>
      <c r="M506" s="624"/>
      <c r="N506" s="624"/>
      <c r="AF506" s="624"/>
      <c r="AG506" s="624"/>
      <c r="AH506" s="624"/>
      <c r="AI506" s="624"/>
      <c r="AJ506" s="624"/>
      <c r="AK506" s="624"/>
    </row>
    <row r="507" spans="1:37">
      <c r="A507" s="658"/>
      <c r="B507" s="658"/>
      <c r="C507" s="624"/>
      <c r="D507" s="624"/>
      <c r="E507" s="624"/>
      <c r="F507" s="624"/>
      <c r="G507" s="624"/>
      <c r="H507" s="624"/>
      <c r="I507" s="624"/>
      <c r="J507" s="624"/>
      <c r="K507" s="624"/>
      <c r="L507" s="624"/>
      <c r="M507" s="624"/>
      <c r="N507" s="624"/>
      <c r="AF507" s="624"/>
      <c r="AG507" s="624"/>
      <c r="AH507" s="624"/>
      <c r="AI507" s="624"/>
      <c r="AJ507" s="624"/>
      <c r="AK507" s="624"/>
    </row>
    <row r="508" spans="1:37">
      <c r="A508" s="658"/>
      <c r="B508" s="658"/>
      <c r="C508" s="624"/>
      <c r="D508" s="624"/>
      <c r="E508" s="624"/>
      <c r="F508" s="624"/>
      <c r="G508" s="624"/>
      <c r="H508" s="624"/>
      <c r="I508" s="624"/>
      <c r="J508" s="624"/>
      <c r="K508" s="624"/>
      <c r="L508" s="624"/>
      <c r="M508" s="624"/>
      <c r="N508" s="624"/>
      <c r="AF508" s="624"/>
      <c r="AG508" s="624"/>
      <c r="AH508" s="624"/>
      <c r="AI508" s="624"/>
      <c r="AJ508" s="624"/>
      <c r="AK508" s="624"/>
    </row>
    <row r="509" spans="1:37">
      <c r="A509" s="658"/>
      <c r="B509" s="658"/>
      <c r="C509" s="624"/>
      <c r="D509" s="624"/>
      <c r="E509" s="624"/>
      <c r="F509" s="624"/>
      <c r="G509" s="624"/>
      <c r="H509" s="624"/>
      <c r="I509" s="624"/>
      <c r="J509" s="624"/>
      <c r="K509" s="624"/>
      <c r="L509" s="624"/>
      <c r="M509" s="624"/>
      <c r="N509" s="624"/>
      <c r="AF509" s="624"/>
      <c r="AG509" s="624"/>
      <c r="AH509" s="624"/>
      <c r="AI509" s="624"/>
      <c r="AJ509" s="624"/>
      <c r="AK509" s="624"/>
    </row>
    <row r="510" spans="1:37">
      <c r="A510" s="658"/>
      <c r="B510" s="658"/>
      <c r="C510" s="624"/>
      <c r="D510" s="624"/>
      <c r="E510" s="624"/>
      <c r="F510" s="624"/>
      <c r="G510" s="624"/>
      <c r="H510" s="624"/>
      <c r="I510" s="624"/>
      <c r="J510" s="624"/>
      <c r="K510" s="624"/>
      <c r="L510" s="624"/>
      <c r="M510" s="624"/>
      <c r="N510" s="624"/>
      <c r="AF510" s="624"/>
      <c r="AG510" s="624"/>
      <c r="AH510" s="624"/>
      <c r="AI510" s="624"/>
      <c r="AJ510" s="624"/>
      <c r="AK510" s="624"/>
    </row>
    <row r="511" spans="1:37">
      <c r="A511" s="658"/>
      <c r="B511" s="658"/>
      <c r="C511" s="624"/>
      <c r="D511" s="624"/>
      <c r="E511" s="624"/>
      <c r="F511" s="624"/>
      <c r="G511" s="624"/>
      <c r="H511" s="624"/>
      <c r="I511" s="624"/>
      <c r="J511" s="624"/>
      <c r="K511" s="624"/>
      <c r="L511" s="624"/>
      <c r="M511" s="624"/>
      <c r="N511" s="624"/>
      <c r="AF511" s="624"/>
      <c r="AG511" s="624"/>
      <c r="AH511" s="624"/>
      <c r="AI511" s="624"/>
      <c r="AJ511" s="624"/>
      <c r="AK511" s="624"/>
    </row>
    <row r="512" spans="1:37">
      <c r="A512" s="658"/>
      <c r="B512" s="658"/>
      <c r="C512" s="624"/>
      <c r="D512" s="624"/>
      <c r="E512" s="624"/>
      <c r="F512" s="624"/>
      <c r="G512" s="624"/>
      <c r="H512" s="624"/>
      <c r="I512" s="624"/>
      <c r="J512" s="624"/>
      <c r="K512" s="624"/>
      <c r="L512" s="624"/>
      <c r="M512" s="624"/>
      <c r="N512" s="624"/>
      <c r="AF512" s="624"/>
      <c r="AG512" s="624"/>
      <c r="AH512" s="624"/>
      <c r="AI512" s="624"/>
      <c r="AJ512" s="624"/>
      <c r="AK512" s="624"/>
    </row>
    <row r="513" spans="1:37">
      <c r="A513" s="658"/>
      <c r="B513" s="658"/>
      <c r="C513" s="624"/>
      <c r="D513" s="624"/>
      <c r="E513" s="624"/>
      <c r="F513" s="624"/>
      <c r="G513" s="624"/>
      <c r="H513" s="624"/>
      <c r="I513" s="624"/>
      <c r="J513" s="624"/>
      <c r="K513" s="624"/>
      <c r="L513" s="624"/>
      <c r="M513" s="624"/>
      <c r="N513" s="624"/>
      <c r="AF513" s="624"/>
      <c r="AG513" s="624"/>
      <c r="AH513" s="624"/>
      <c r="AI513" s="624"/>
      <c r="AJ513" s="624"/>
      <c r="AK513" s="624"/>
    </row>
    <row r="514" spans="1:37">
      <c r="A514" s="658"/>
      <c r="B514" s="658"/>
      <c r="C514" s="624"/>
      <c r="D514" s="624"/>
      <c r="E514" s="624"/>
      <c r="F514" s="624"/>
      <c r="G514" s="624"/>
      <c r="H514" s="624"/>
      <c r="I514" s="624"/>
      <c r="J514" s="624"/>
      <c r="K514" s="624"/>
      <c r="L514" s="624"/>
      <c r="M514" s="624"/>
      <c r="N514" s="624"/>
      <c r="AF514" s="624"/>
      <c r="AG514" s="624"/>
      <c r="AH514" s="624"/>
      <c r="AI514" s="624"/>
      <c r="AJ514" s="624"/>
      <c r="AK514" s="624"/>
    </row>
    <row r="515" spans="1:37">
      <c r="A515" s="658"/>
      <c r="B515" s="658"/>
      <c r="C515" s="624"/>
      <c r="D515" s="624"/>
      <c r="E515" s="624"/>
      <c r="F515" s="624"/>
      <c r="G515" s="624"/>
      <c r="H515" s="624"/>
      <c r="I515" s="624"/>
      <c r="J515" s="624"/>
      <c r="K515" s="624"/>
      <c r="L515" s="624"/>
      <c r="M515" s="624"/>
      <c r="N515" s="624"/>
      <c r="AF515" s="624"/>
      <c r="AG515" s="624"/>
      <c r="AH515" s="624"/>
      <c r="AI515" s="624"/>
      <c r="AJ515" s="624"/>
      <c r="AK515" s="624"/>
    </row>
    <row r="516" spans="1:37">
      <c r="A516" s="658"/>
      <c r="B516" s="658"/>
      <c r="C516" s="624"/>
      <c r="D516" s="624"/>
      <c r="E516" s="624"/>
      <c r="F516" s="624"/>
      <c r="G516" s="624"/>
      <c r="H516" s="624"/>
      <c r="I516" s="624"/>
      <c r="J516" s="624"/>
      <c r="K516" s="624"/>
      <c r="L516" s="624"/>
      <c r="M516" s="624"/>
      <c r="N516" s="624"/>
      <c r="AF516" s="624"/>
      <c r="AG516" s="624"/>
      <c r="AH516" s="624"/>
      <c r="AI516" s="624"/>
      <c r="AJ516" s="624"/>
      <c r="AK516" s="624"/>
    </row>
    <row r="517" spans="1:37">
      <c r="A517" s="658"/>
      <c r="B517" s="658"/>
      <c r="C517" s="624"/>
      <c r="D517" s="624"/>
      <c r="E517" s="624"/>
      <c r="F517" s="624"/>
      <c r="G517" s="624"/>
      <c r="H517" s="624"/>
      <c r="I517" s="624"/>
      <c r="J517" s="624"/>
      <c r="K517" s="624"/>
      <c r="L517" s="624"/>
      <c r="M517" s="624"/>
      <c r="N517" s="624"/>
      <c r="AF517" s="624"/>
      <c r="AG517" s="624"/>
      <c r="AH517" s="624"/>
      <c r="AI517" s="624"/>
      <c r="AJ517" s="624"/>
      <c r="AK517" s="624"/>
    </row>
    <row r="518" spans="1:37">
      <c r="A518" s="658"/>
      <c r="B518" s="658"/>
      <c r="C518" s="624"/>
      <c r="D518" s="624"/>
      <c r="E518" s="624"/>
      <c r="F518" s="624"/>
      <c r="G518" s="624"/>
      <c r="H518" s="624"/>
      <c r="I518" s="624"/>
      <c r="J518" s="624"/>
      <c r="K518" s="624"/>
      <c r="L518" s="624"/>
      <c r="M518" s="624"/>
      <c r="N518" s="624"/>
      <c r="AF518" s="624"/>
      <c r="AG518" s="624"/>
      <c r="AH518" s="624"/>
      <c r="AI518" s="624"/>
      <c r="AJ518" s="624"/>
      <c r="AK518" s="624"/>
    </row>
    <row r="519" spans="1:37">
      <c r="A519" s="658"/>
      <c r="B519" s="658"/>
      <c r="C519" s="624"/>
      <c r="D519" s="624"/>
      <c r="E519" s="624"/>
      <c r="F519" s="624"/>
      <c r="G519" s="624"/>
      <c r="H519" s="624"/>
      <c r="I519" s="624"/>
      <c r="J519" s="624"/>
      <c r="K519" s="624"/>
      <c r="L519" s="624"/>
      <c r="M519" s="624"/>
      <c r="N519" s="624"/>
      <c r="AF519" s="624"/>
      <c r="AG519" s="624"/>
      <c r="AH519" s="624"/>
      <c r="AI519" s="624"/>
      <c r="AJ519" s="624"/>
      <c r="AK519" s="624"/>
    </row>
    <row r="520" spans="1:37">
      <c r="A520" s="658"/>
      <c r="B520" s="658"/>
      <c r="C520" s="624"/>
      <c r="D520" s="624"/>
      <c r="E520" s="624"/>
      <c r="F520" s="624"/>
      <c r="G520" s="624"/>
      <c r="H520" s="624"/>
      <c r="I520" s="624"/>
      <c r="J520" s="624"/>
      <c r="K520" s="624"/>
      <c r="L520" s="624"/>
      <c r="M520" s="624"/>
      <c r="N520" s="624"/>
      <c r="AF520" s="624"/>
      <c r="AG520" s="624"/>
      <c r="AH520" s="624"/>
      <c r="AI520" s="624"/>
      <c r="AJ520" s="624"/>
      <c r="AK520" s="624"/>
    </row>
    <row r="521" spans="1:37">
      <c r="A521" s="658"/>
      <c r="B521" s="658"/>
      <c r="C521" s="624"/>
      <c r="D521" s="624"/>
      <c r="E521" s="624"/>
      <c r="F521" s="624"/>
      <c r="G521" s="624"/>
      <c r="H521" s="624"/>
      <c r="I521" s="624"/>
      <c r="J521" s="624"/>
      <c r="K521" s="624"/>
      <c r="L521" s="624"/>
      <c r="M521" s="624"/>
      <c r="N521" s="624"/>
      <c r="AF521" s="624"/>
      <c r="AG521" s="624"/>
      <c r="AH521" s="624"/>
      <c r="AI521" s="624"/>
      <c r="AJ521" s="624"/>
      <c r="AK521" s="624"/>
    </row>
    <row r="522" spans="1:37">
      <c r="A522" s="658"/>
      <c r="B522" s="658"/>
      <c r="C522" s="624"/>
      <c r="D522" s="624"/>
      <c r="E522" s="624"/>
      <c r="F522" s="624"/>
      <c r="G522" s="624"/>
      <c r="H522" s="624"/>
      <c r="I522" s="624"/>
      <c r="J522" s="624"/>
      <c r="K522" s="624"/>
      <c r="L522" s="624"/>
      <c r="M522" s="624"/>
      <c r="N522" s="624"/>
      <c r="AF522" s="624"/>
      <c r="AG522" s="624"/>
      <c r="AH522" s="624"/>
      <c r="AI522" s="624"/>
      <c r="AJ522" s="624"/>
      <c r="AK522" s="624"/>
    </row>
    <row r="523" spans="1:37">
      <c r="A523" s="658"/>
      <c r="B523" s="658"/>
      <c r="C523" s="624"/>
      <c r="D523" s="624"/>
      <c r="E523" s="624"/>
      <c r="F523" s="624"/>
      <c r="G523" s="624"/>
      <c r="H523" s="624"/>
      <c r="I523" s="624"/>
      <c r="J523" s="624"/>
      <c r="K523" s="624"/>
      <c r="L523" s="624"/>
      <c r="M523" s="624"/>
      <c r="N523" s="624"/>
      <c r="AF523" s="624"/>
      <c r="AG523" s="624"/>
      <c r="AH523" s="624"/>
      <c r="AI523" s="624"/>
      <c r="AJ523" s="624"/>
      <c r="AK523" s="624"/>
    </row>
    <row r="524" spans="1:37">
      <c r="A524" s="658"/>
      <c r="B524" s="658"/>
      <c r="C524" s="624"/>
      <c r="D524" s="624"/>
      <c r="E524" s="624"/>
      <c r="F524" s="624"/>
      <c r="G524" s="624"/>
      <c r="H524" s="624"/>
      <c r="I524" s="624"/>
      <c r="J524" s="624"/>
      <c r="K524" s="624"/>
      <c r="L524" s="624"/>
      <c r="M524" s="624"/>
      <c r="N524" s="624"/>
      <c r="AF524" s="624"/>
      <c r="AG524" s="624"/>
      <c r="AH524" s="624"/>
      <c r="AI524" s="624"/>
      <c r="AJ524" s="624"/>
      <c r="AK524" s="624"/>
    </row>
    <row r="525" spans="1:37">
      <c r="A525" s="658"/>
      <c r="B525" s="658"/>
      <c r="C525" s="624"/>
      <c r="D525" s="624"/>
      <c r="E525" s="624"/>
      <c r="F525" s="624"/>
      <c r="G525" s="624"/>
      <c r="H525" s="624"/>
      <c r="I525" s="624"/>
      <c r="J525" s="624"/>
      <c r="K525" s="624"/>
      <c r="L525" s="624"/>
      <c r="M525" s="624"/>
      <c r="N525" s="624"/>
      <c r="AF525" s="624"/>
      <c r="AG525" s="624"/>
      <c r="AH525" s="624"/>
      <c r="AI525" s="624"/>
      <c r="AJ525" s="624"/>
      <c r="AK525" s="624"/>
    </row>
    <row r="526" spans="1:37">
      <c r="A526" s="658"/>
      <c r="B526" s="658"/>
      <c r="C526" s="624"/>
      <c r="D526" s="624"/>
      <c r="E526" s="624"/>
      <c r="F526" s="624"/>
      <c r="G526" s="624"/>
      <c r="H526" s="624"/>
      <c r="I526" s="624"/>
      <c r="J526" s="624"/>
      <c r="K526" s="624"/>
      <c r="L526" s="624"/>
      <c r="M526" s="624"/>
      <c r="N526" s="624"/>
      <c r="AF526" s="624"/>
      <c r="AG526" s="624"/>
      <c r="AH526" s="624"/>
      <c r="AI526" s="624"/>
      <c r="AJ526" s="624"/>
      <c r="AK526" s="624"/>
    </row>
    <row r="527" spans="1:37">
      <c r="A527" s="658"/>
      <c r="B527" s="658"/>
      <c r="C527" s="624"/>
      <c r="D527" s="624"/>
      <c r="E527" s="624"/>
      <c r="F527" s="624"/>
      <c r="G527" s="624"/>
      <c r="H527" s="624"/>
      <c r="I527" s="624"/>
      <c r="J527" s="624"/>
      <c r="K527" s="624"/>
      <c r="L527" s="624"/>
      <c r="M527" s="624"/>
      <c r="N527" s="624"/>
      <c r="AF527" s="624"/>
      <c r="AG527" s="624"/>
      <c r="AH527" s="624"/>
      <c r="AI527" s="624"/>
      <c r="AJ527" s="624"/>
      <c r="AK527" s="624"/>
    </row>
    <row r="528" spans="1:37">
      <c r="A528" s="658"/>
      <c r="B528" s="658"/>
      <c r="C528" s="624"/>
      <c r="D528" s="624"/>
      <c r="E528" s="624"/>
      <c r="F528" s="624"/>
      <c r="G528" s="624"/>
      <c r="H528" s="624"/>
      <c r="I528" s="624"/>
      <c r="J528" s="624"/>
      <c r="K528" s="624"/>
      <c r="L528" s="624"/>
      <c r="M528" s="624"/>
      <c r="N528" s="624"/>
      <c r="AF528" s="624"/>
      <c r="AG528" s="624"/>
      <c r="AH528" s="624"/>
      <c r="AI528" s="624"/>
      <c r="AJ528" s="624"/>
      <c r="AK528" s="624"/>
    </row>
    <row r="529" spans="1:37">
      <c r="A529" s="658"/>
      <c r="B529" s="658"/>
      <c r="C529" s="624"/>
      <c r="D529" s="624"/>
      <c r="E529" s="624"/>
      <c r="F529" s="624"/>
      <c r="G529" s="624"/>
      <c r="H529" s="624"/>
      <c r="I529" s="624"/>
      <c r="J529" s="624"/>
      <c r="K529" s="624"/>
      <c r="L529" s="624"/>
      <c r="M529" s="624"/>
      <c r="N529" s="624"/>
      <c r="AF529" s="624"/>
      <c r="AG529" s="624"/>
      <c r="AH529" s="624"/>
      <c r="AI529" s="624"/>
      <c r="AJ529" s="624"/>
      <c r="AK529" s="624"/>
    </row>
    <row r="530" spans="1:37">
      <c r="A530" s="658"/>
      <c r="B530" s="658"/>
      <c r="C530" s="624"/>
      <c r="D530" s="624"/>
      <c r="E530" s="624"/>
      <c r="F530" s="624"/>
      <c r="G530" s="624"/>
      <c r="H530" s="624"/>
      <c r="I530" s="624"/>
      <c r="J530" s="624"/>
      <c r="K530" s="624"/>
      <c r="L530" s="624"/>
      <c r="M530" s="624"/>
      <c r="N530" s="624"/>
      <c r="AF530" s="624"/>
      <c r="AG530" s="624"/>
      <c r="AH530" s="624"/>
      <c r="AI530" s="624"/>
      <c r="AJ530" s="624"/>
      <c r="AK530" s="624"/>
    </row>
    <row r="531" spans="1:37">
      <c r="A531" s="658"/>
      <c r="B531" s="658"/>
      <c r="C531" s="624"/>
      <c r="D531" s="624"/>
      <c r="E531" s="624"/>
      <c r="F531" s="624"/>
      <c r="G531" s="624"/>
      <c r="H531" s="624"/>
      <c r="I531" s="624"/>
      <c r="J531" s="624"/>
      <c r="K531" s="624"/>
      <c r="L531" s="624"/>
      <c r="M531" s="624"/>
      <c r="N531" s="624"/>
      <c r="AF531" s="624"/>
      <c r="AG531" s="624"/>
      <c r="AH531" s="624"/>
      <c r="AI531" s="624"/>
      <c r="AJ531" s="624"/>
      <c r="AK531" s="624"/>
    </row>
    <row r="532" spans="1:37">
      <c r="A532" s="658"/>
      <c r="B532" s="658"/>
      <c r="C532" s="624"/>
      <c r="D532" s="624"/>
      <c r="E532" s="624"/>
      <c r="F532" s="624"/>
      <c r="G532" s="624"/>
      <c r="H532" s="624"/>
      <c r="I532" s="624"/>
      <c r="J532" s="624"/>
      <c r="K532" s="624"/>
      <c r="L532" s="624"/>
      <c r="M532" s="624"/>
      <c r="N532" s="624"/>
      <c r="AF532" s="624"/>
      <c r="AG532" s="624"/>
      <c r="AH532" s="624"/>
      <c r="AI532" s="624"/>
      <c r="AJ532" s="624"/>
      <c r="AK532" s="624"/>
    </row>
    <row r="533" spans="1:37">
      <c r="A533" s="658"/>
      <c r="B533" s="658"/>
      <c r="C533" s="624"/>
      <c r="D533" s="624"/>
      <c r="E533" s="624"/>
      <c r="F533" s="624"/>
      <c r="G533" s="624"/>
      <c r="H533" s="624"/>
      <c r="I533" s="624"/>
      <c r="J533" s="624"/>
      <c r="K533" s="624"/>
      <c r="L533" s="624"/>
      <c r="M533" s="624"/>
      <c r="N533" s="624"/>
      <c r="AF533" s="624"/>
      <c r="AG533" s="624"/>
      <c r="AH533" s="624"/>
      <c r="AI533" s="624"/>
      <c r="AJ533" s="624"/>
      <c r="AK533" s="624"/>
    </row>
    <row r="534" spans="1:37">
      <c r="A534" s="658"/>
      <c r="B534" s="658"/>
      <c r="C534" s="624"/>
      <c r="D534" s="624"/>
      <c r="E534" s="624"/>
      <c r="F534" s="624"/>
      <c r="G534" s="624"/>
      <c r="H534" s="624"/>
      <c r="I534" s="624"/>
      <c r="J534" s="624"/>
      <c r="K534" s="624"/>
      <c r="L534" s="624"/>
      <c r="M534" s="624"/>
      <c r="N534" s="624"/>
      <c r="AF534" s="624"/>
      <c r="AG534" s="624"/>
      <c r="AH534" s="624"/>
      <c r="AI534" s="624"/>
      <c r="AJ534" s="624"/>
      <c r="AK534" s="624"/>
    </row>
    <row r="535" spans="1:37">
      <c r="A535" s="658"/>
      <c r="B535" s="658"/>
      <c r="C535" s="624"/>
      <c r="D535" s="624"/>
      <c r="E535" s="624"/>
      <c r="F535" s="624"/>
      <c r="G535" s="624"/>
      <c r="H535" s="624"/>
      <c r="I535" s="624"/>
      <c r="J535" s="624"/>
      <c r="K535" s="624"/>
      <c r="L535" s="624"/>
      <c r="M535" s="624"/>
      <c r="N535" s="624"/>
      <c r="AF535" s="624"/>
      <c r="AG535" s="624"/>
      <c r="AH535" s="624"/>
      <c r="AI535" s="624"/>
      <c r="AJ535" s="624"/>
      <c r="AK535" s="624"/>
    </row>
    <row r="536" spans="1:37">
      <c r="A536" s="658"/>
      <c r="B536" s="658"/>
      <c r="C536" s="624"/>
      <c r="D536" s="624"/>
      <c r="E536" s="624"/>
      <c r="F536" s="624"/>
      <c r="G536" s="624"/>
      <c r="H536" s="624"/>
      <c r="I536" s="624"/>
      <c r="J536" s="624"/>
      <c r="K536" s="624"/>
      <c r="L536" s="624"/>
      <c r="M536" s="624"/>
      <c r="N536" s="624"/>
      <c r="AF536" s="624"/>
      <c r="AG536" s="624"/>
      <c r="AH536" s="624"/>
      <c r="AI536" s="624"/>
      <c r="AJ536" s="624"/>
      <c r="AK536" s="624"/>
    </row>
    <row r="537" spans="1:37">
      <c r="A537" s="658"/>
      <c r="B537" s="658"/>
      <c r="C537" s="624"/>
      <c r="D537" s="624"/>
      <c r="E537" s="624"/>
      <c r="F537" s="624"/>
      <c r="G537" s="624"/>
      <c r="H537" s="624"/>
      <c r="I537" s="624"/>
      <c r="J537" s="624"/>
      <c r="K537" s="624"/>
      <c r="L537" s="624"/>
      <c r="M537" s="624"/>
      <c r="N537" s="624"/>
      <c r="AF537" s="624"/>
      <c r="AG537" s="624"/>
      <c r="AH537" s="624"/>
      <c r="AI537" s="624"/>
      <c r="AJ537" s="624"/>
      <c r="AK537" s="624"/>
    </row>
    <row r="538" spans="1:37">
      <c r="A538" s="658"/>
      <c r="B538" s="658"/>
      <c r="C538" s="624"/>
      <c r="D538" s="624"/>
      <c r="E538" s="624"/>
      <c r="F538" s="624"/>
      <c r="G538" s="624"/>
      <c r="H538" s="624"/>
      <c r="I538" s="624"/>
      <c r="J538" s="624"/>
      <c r="K538" s="624"/>
      <c r="L538" s="624"/>
      <c r="M538" s="624"/>
      <c r="N538" s="624"/>
      <c r="AF538" s="624"/>
      <c r="AG538" s="624"/>
      <c r="AH538" s="624"/>
      <c r="AI538" s="624"/>
      <c r="AJ538" s="624"/>
      <c r="AK538" s="624"/>
    </row>
    <row r="539" spans="1:37">
      <c r="A539" s="658"/>
      <c r="B539" s="658"/>
      <c r="C539" s="624"/>
      <c r="D539" s="624"/>
      <c r="E539" s="624"/>
      <c r="F539" s="624"/>
      <c r="G539" s="624"/>
      <c r="H539" s="624"/>
      <c r="I539" s="624"/>
      <c r="J539" s="624"/>
      <c r="K539" s="624"/>
      <c r="L539" s="624"/>
      <c r="M539" s="624"/>
      <c r="N539" s="624"/>
      <c r="AF539" s="624"/>
      <c r="AG539" s="624"/>
      <c r="AH539" s="624"/>
      <c r="AI539" s="624"/>
      <c r="AJ539" s="624"/>
      <c r="AK539" s="624"/>
    </row>
    <row r="540" spans="1:37">
      <c r="A540" s="658"/>
      <c r="B540" s="658"/>
      <c r="C540" s="624"/>
      <c r="D540" s="624"/>
      <c r="E540" s="624"/>
      <c r="F540" s="624"/>
      <c r="G540" s="624"/>
      <c r="H540" s="624"/>
      <c r="I540" s="624"/>
      <c r="J540" s="624"/>
      <c r="K540" s="624"/>
      <c r="L540" s="624"/>
      <c r="M540" s="624"/>
      <c r="N540" s="624"/>
      <c r="AF540" s="624"/>
      <c r="AG540" s="624"/>
      <c r="AH540" s="624"/>
      <c r="AI540" s="624"/>
      <c r="AJ540" s="624"/>
      <c r="AK540" s="624"/>
    </row>
    <row r="541" spans="1:37">
      <c r="A541" s="658"/>
      <c r="B541" s="658"/>
      <c r="C541" s="624"/>
      <c r="D541" s="624"/>
      <c r="E541" s="624"/>
      <c r="F541" s="624"/>
      <c r="G541" s="624"/>
      <c r="H541" s="624"/>
      <c r="I541" s="624"/>
      <c r="J541" s="624"/>
      <c r="K541" s="624"/>
      <c r="L541" s="624"/>
      <c r="M541" s="624"/>
      <c r="N541" s="624"/>
      <c r="AF541" s="624"/>
      <c r="AG541" s="624"/>
      <c r="AH541" s="624"/>
      <c r="AI541" s="624"/>
      <c r="AJ541" s="624"/>
      <c r="AK541" s="624"/>
    </row>
    <row r="542" spans="1:37">
      <c r="A542" s="658"/>
      <c r="B542" s="658"/>
      <c r="C542" s="624"/>
      <c r="D542" s="624"/>
      <c r="E542" s="624"/>
      <c r="F542" s="624"/>
      <c r="G542" s="624"/>
      <c r="H542" s="624"/>
      <c r="I542" s="624"/>
      <c r="J542" s="624"/>
      <c r="K542" s="624"/>
      <c r="L542" s="624"/>
      <c r="M542" s="624"/>
      <c r="N542" s="624"/>
      <c r="AF542" s="624"/>
      <c r="AG542" s="624"/>
      <c r="AH542" s="624"/>
      <c r="AI542" s="624"/>
      <c r="AJ542" s="624"/>
      <c r="AK542" s="624"/>
    </row>
    <row r="543" spans="1:37">
      <c r="A543" s="658"/>
      <c r="B543" s="658"/>
      <c r="C543" s="624"/>
      <c r="D543" s="624"/>
      <c r="E543" s="624"/>
      <c r="F543" s="624"/>
      <c r="G543" s="624"/>
      <c r="H543" s="624"/>
      <c r="I543" s="624"/>
      <c r="J543" s="624"/>
      <c r="K543" s="624"/>
      <c r="L543" s="624"/>
      <c r="M543" s="624"/>
      <c r="N543" s="624"/>
      <c r="AF543" s="624"/>
      <c r="AG543" s="624"/>
      <c r="AH543" s="624"/>
      <c r="AI543" s="624"/>
      <c r="AJ543" s="624"/>
      <c r="AK543" s="624"/>
    </row>
    <row r="544" spans="1:37">
      <c r="A544" s="658"/>
      <c r="B544" s="658"/>
      <c r="C544" s="624"/>
      <c r="D544" s="624"/>
      <c r="E544" s="624"/>
      <c r="F544" s="624"/>
      <c r="G544" s="624"/>
      <c r="H544" s="624"/>
      <c r="I544" s="624"/>
      <c r="J544" s="624"/>
      <c r="K544" s="624"/>
      <c r="L544" s="624"/>
      <c r="M544" s="624"/>
      <c r="N544" s="624"/>
      <c r="AF544" s="624"/>
      <c r="AG544" s="624"/>
      <c r="AH544" s="624"/>
      <c r="AI544" s="624"/>
      <c r="AJ544" s="624"/>
      <c r="AK544" s="624"/>
    </row>
    <row r="545" spans="1:37">
      <c r="A545" s="658"/>
      <c r="B545" s="658"/>
      <c r="C545" s="624"/>
      <c r="D545" s="624"/>
      <c r="E545" s="624"/>
      <c r="F545" s="624"/>
      <c r="G545" s="624"/>
      <c r="H545" s="624"/>
      <c r="I545" s="624"/>
      <c r="J545" s="624"/>
      <c r="K545" s="624"/>
      <c r="L545" s="624"/>
      <c r="M545" s="624"/>
      <c r="N545" s="624"/>
      <c r="AF545" s="624"/>
      <c r="AG545" s="624"/>
      <c r="AH545" s="624"/>
      <c r="AI545" s="624"/>
      <c r="AJ545" s="624"/>
      <c r="AK545" s="624"/>
    </row>
    <row r="546" spans="1:37">
      <c r="A546" s="658"/>
      <c r="B546" s="658"/>
      <c r="C546" s="624"/>
      <c r="D546" s="624"/>
      <c r="E546" s="624"/>
      <c r="F546" s="624"/>
      <c r="G546" s="624"/>
      <c r="H546" s="624"/>
      <c r="I546" s="624"/>
      <c r="J546" s="624"/>
      <c r="K546" s="624"/>
      <c r="L546" s="624"/>
      <c r="M546" s="624"/>
      <c r="N546" s="624"/>
      <c r="AF546" s="624"/>
      <c r="AG546" s="624"/>
      <c r="AH546" s="624"/>
      <c r="AI546" s="624"/>
      <c r="AJ546" s="624"/>
      <c r="AK546" s="624"/>
    </row>
    <row r="547" spans="1:37">
      <c r="A547" s="658"/>
      <c r="B547" s="658"/>
      <c r="C547" s="624"/>
      <c r="D547" s="624"/>
      <c r="E547" s="624"/>
      <c r="F547" s="624"/>
      <c r="G547" s="624"/>
      <c r="H547" s="624"/>
      <c r="I547" s="624"/>
      <c r="J547" s="624"/>
      <c r="K547" s="624"/>
      <c r="L547" s="624"/>
      <c r="M547" s="624"/>
      <c r="N547" s="624"/>
      <c r="AF547" s="624"/>
      <c r="AG547" s="624"/>
      <c r="AH547" s="624"/>
      <c r="AI547" s="624"/>
      <c r="AJ547" s="624"/>
      <c r="AK547" s="624"/>
    </row>
    <row r="548" spans="1:37">
      <c r="A548" s="658"/>
      <c r="B548" s="658"/>
      <c r="C548" s="624"/>
      <c r="D548" s="624"/>
      <c r="E548" s="624"/>
      <c r="F548" s="624"/>
      <c r="G548" s="624"/>
      <c r="H548" s="624"/>
      <c r="I548" s="624"/>
      <c r="J548" s="624"/>
      <c r="K548" s="624"/>
      <c r="L548" s="624"/>
      <c r="M548" s="624"/>
      <c r="N548" s="624"/>
      <c r="AF548" s="624"/>
      <c r="AG548" s="624"/>
      <c r="AH548" s="624"/>
      <c r="AI548" s="624"/>
      <c r="AJ548" s="624"/>
      <c r="AK548" s="624"/>
    </row>
    <row r="549" spans="1:37">
      <c r="A549" s="658"/>
      <c r="B549" s="658"/>
      <c r="C549" s="624"/>
      <c r="D549" s="624"/>
      <c r="E549" s="624"/>
      <c r="F549" s="624"/>
      <c r="G549" s="624"/>
      <c r="H549" s="624"/>
      <c r="I549" s="624"/>
      <c r="J549" s="624"/>
      <c r="K549" s="624"/>
      <c r="L549" s="624"/>
      <c r="M549" s="624"/>
      <c r="N549" s="624"/>
      <c r="AF549" s="624"/>
      <c r="AG549" s="624"/>
      <c r="AH549" s="624"/>
      <c r="AI549" s="624"/>
      <c r="AJ549" s="624"/>
      <c r="AK549" s="624"/>
    </row>
    <row r="550" spans="1:37">
      <c r="A550" s="658"/>
      <c r="B550" s="658"/>
      <c r="C550" s="624"/>
      <c r="D550" s="624"/>
      <c r="E550" s="624"/>
      <c r="F550" s="624"/>
      <c r="G550" s="624"/>
      <c r="H550" s="624"/>
      <c r="I550" s="624"/>
      <c r="J550" s="624"/>
      <c r="K550" s="624"/>
      <c r="L550" s="624"/>
      <c r="M550" s="624"/>
      <c r="N550" s="624"/>
      <c r="AF550" s="624"/>
      <c r="AG550" s="624"/>
      <c r="AH550" s="624"/>
      <c r="AI550" s="624"/>
      <c r="AJ550" s="624"/>
      <c r="AK550" s="624"/>
    </row>
    <row r="551" spans="1:37">
      <c r="A551" s="658"/>
      <c r="B551" s="658"/>
      <c r="C551" s="624"/>
      <c r="D551" s="624"/>
      <c r="E551" s="624"/>
      <c r="F551" s="624"/>
      <c r="G551" s="624"/>
      <c r="H551" s="624"/>
      <c r="I551" s="624"/>
      <c r="J551" s="624"/>
      <c r="K551" s="624"/>
      <c r="L551" s="624"/>
      <c r="M551" s="624"/>
      <c r="N551" s="624"/>
      <c r="AF551" s="624"/>
      <c r="AG551" s="624"/>
      <c r="AH551" s="624"/>
      <c r="AI551" s="624"/>
      <c r="AJ551" s="624"/>
      <c r="AK551" s="624"/>
    </row>
    <row r="552" spans="1:37">
      <c r="A552" s="658"/>
      <c r="B552" s="658"/>
      <c r="C552" s="624"/>
      <c r="D552" s="624"/>
      <c r="E552" s="624"/>
      <c r="F552" s="624"/>
      <c r="G552" s="624"/>
      <c r="H552" s="624"/>
      <c r="I552" s="624"/>
      <c r="J552" s="624"/>
      <c r="K552" s="624"/>
      <c r="L552" s="624"/>
      <c r="M552" s="624"/>
      <c r="N552" s="624"/>
      <c r="AF552" s="624"/>
      <c r="AG552" s="624"/>
      <c r="AH552" s="624"/>
      <c r="AI552" s="624"/>
      <c r="AJ552" s="624"/>
      <c r="AK552" s="624"/>
    </row>
    <row r="553" spans="1:37">
      <c r="A553" s="658"/>
      <c r="B553" s="658"/>
      <c r="C553" s="624"/>
      <c r="D553" s="624"/>
      <c r="E553" s="624"/>
      <c r="F553" s="624"/>
      <c r="G553" s="624"/>
      <c r="H553" s="624"/>
      <c r="I553" s="624"/>
      <c r="J553" s="624"/>
      <c r="K553" s="624"/>
      <c r="L553" s="624"/>
      <c r="M553" s="624"/>
      <c r="N553" s="624"/>
      <c r="AF553" s="624"/>
      <c r="AG553" s="624"/>
      <c r="AH553" s="624"/>
      <c r="AI553" s="624"/>
      <c r="AJ553" s="624"/>
      <c r="AK553" s="624"/>
    </row>
    <row r="554" spans="1:37">
      <c r="A554" s="658"/>
      <c r="B554" s="658"/>
      <c r="C554" s="624"/>
      <c r="D554" s="624"/>
      <c r="E554" s="624"/>
      <c r="F554" s="624"/>
      <c r="G554" s="624"/>
      <c r="H554" s="624"/>
      <c r="I554" s="624"/>
      <c r="J554" s="624"/>
      <c r="K554" s="624"/>
      <c r="L554" s="624"/>
      <c r="M554" s="624"/>
      <c r="N554" s="624"/>
      <c r="AF554" s="624"/>
      <c r="AG554" s="624"/>
      <c r="AH554" s="624"/>
      <c r="AI554" s="624"/>
      <c r="AJ554" s="624"/>
      <c r="AK554" s="624"/>
    </row>
    <row r="555" spans="1:37">
      <c r="A555" s="658"/>
      <c r="B555" s="658"/>
      <c r="C555" s="624"/>
      <c r="D555" s="624"/>
      <c r="E555" s="624"/>
      <c r="F555" s="624"/>
      <c r="G555" s="624"/>
      <c r="H555" s="624"/>
      <c r="I555" s="624"/>
      <c r="J555" s="624"/>
      <c r="K555" s="624"/>
      <c r="L555" s="624"/>
      <c r="M555" s="624"/>
      <c r="N555" s="624"/>
      <c r="AF555" s="624"/>
      <c r="AG555" s="624"/>
      <c r="AH555" s="624"/>
      <c r="AI555" s="624"/>
      <c r="AJ555" s="624"/>
      <c r="AK555" s="624"/>
    </row>
    <row r="556" spans="1:37">
      <c r="A556" s="658"/>
      <c r="B556" s="658"/>
      <c r="C556" s="624"/>
      <c r="D556" s="624"/>
      <c r="E556" s="624"/>
      <c r="F556" s="624"/>
      <c r="G556" s="624"/>
      <c r="H556" s="624"/>
      <c r="I556" s="624"/>
      <c r="J556" s="624"/>
      <c r="K556" s="624"/>
      <c r="L556" s="624"/>
      <c r="M556" s="624"/>
      <c r="N556" s="624"/>
      <c r="AF556" s="624"/>
      <c r="AG556" s="624"/>
      <c r="AH556" s="624"/>
      <c r="AI556" s="624"/>
      <c r="AJ556" s="624"/>
      <c r="AK556" s="624"/>
    </row>
    <row r="557" spans="1:37">
      <c r="A557" s="658"/>
      <c r="B557" s="658"/>
      <c r="C557" s="624"/>
      <c r="D557" s="624"/>
      <c r="E557" s="624"/>
      <c r="F557" s="624"/>
      <c r="G557" s="624"/>
      <c r="H557" s="624"/>
      <c r="I557" s="624"/>
      <c r="J557" s="624"/>
      <c r="K557" s="624"/>
      <c r="L557" s="624"/>
      <c r="M557" s="624"/>
      <c r="N557" s="624"/>
      <c r="AF557" s="624"/>
      <c r="AG557" s="624"/>
      <c r="AH557" s="624"/>
      <c r="AI557" s="624"/>
      <c r="AJ557" s="624"/>
      <c r="AK557" s="624"/>
    </row>
    <row r="558" spans="1:37">
      <c r="A558" s="658"/>
      <c r="B558" s="658"/>
      <c r="C558" s="624"/>
      <c r="D558" s="624"/>
      <c r="E558" s="624"/>
      <c r="F558" s="624"/>
      <c r="G558" s="624"/>
      <c r="H558" s="624"/>
      <c r="I558" s="624"/>
      <c r="J558" s="624"/>
      <c r="K558" s="624"/>
      <c r="L558" s="624"/>
      <c r="M558" s="624"/>
      <c r="N558" s="624"/>
      <c r="AF558" s="624"/>
      <c r="AG558" s="624"/>
      <c r="AH558" s="624"/>
      <c r="AI558" s="624"/>
      <c r="AJ558" s="624"/>
      <c r="AK558" s="624"/>
    </row>
    <row r="559" spans="1:37">
      <c r="A559" s="658"/>
      <c r="B559" s="658"/>
      <c r="C559" s="624"/>
      <c r="D559" s="624"/>
      <c r="E559" s="624"/>
      <c r="F559" s="624"/>
      <c r="G559" s="624"/>
      <c r="H559" s="624"/>
      <c r="I559" s="624"/>
      <c r="J559" s="624"/>
      <c r="K559" s="624"/>
      <c r="L559" s="624"/>
      <c r="M559" s="624"/>
      <c r="N559" s="624"/>
      <c r="AF559" s="624"/>
      <c r="AG559" s="624"/>
      <c r="AH559" s="624"/>
      <c r="AI559" s="624"/>
      <c r="AJ559" s="624"/>
      <c r="AK559" s="624"/>
    </row>
    <row r="560" spans="1:37">
      <c r="A560" s="658"/>
      <c r="B560" s="658"/>
      <c r="C560" s="624"/>
      <c r="D560" s="624"/>
      <c r="E560" s="624"/>
      <c r="F560" s="624"/>
      <c r="G560" s="624"/>
      <c r="H560" s="624"/>
      <c r="I560" s="624"/>
      <c r="J560" s="624"/>
      <c r="K560" s="624"/>
      <c r="L560" s="624"/>
      <c r="M560" s="624"/>
      <c r="N560" s="624"/>
      <c r="AF560" s="624"/>
      <c r="AG560" s="624"/>
      <c r="AH560" s="624"/>
      <c r="AI560" s="624"/>
      <c r="AJ560" s="624"/>
      <c r="AK560" s="624"/>
    </row>
    <row r="561" spans="1:37">
      <c r="A561" s="658"/>
      <c r="B561" s="658"/>
      <c r="C561" s="624"/>
      <c r="D561" s="624"/>
      <c r="E561" s="624"/>
      <c r="F561" s="624"/>
      <c r="G561" s="624"/>
      <c r="H561" s="624"/>
      <c r="I561" s="624"/>
      <c r="J561" s="624"/>
      <c r="K561" s="624"/>
      <c r="L561" s="624"/>
      <c r="M561" s="624"/>
      <c r="N561" s="624"/>
      <c r="AF561" s="624"/>
      <c r="AG561" s="624"/>
      <c r="AH561" s="624"/>
      <c r="AI561" s="624"/>
      <c r="AJ561" s="624"/>
      <c r="AK561" s="624"/>
    </row>
    <row r="562" spans="1:37">
      <c r="A562" s="658"/>
      <c r="B562" s="658"/>
      <c r="C562" s="624"/>
      <c r="D562" s="624"/>
      <c r="E562" s="624"/>
      <c r="F562" s="624"/>
      <c r="G562" s="624"/>
      <c r="H562" s="624"/>
      <c r="I562" s="624"/>
      <c r="J562" s="624"/>
      <c r="K562" s="624"/>
      <c r="L562" s="624"/>
      <c r="M562" s="624"/>
      <c r="N562" s="624"/>
      <c r="AF562" s="624"/>
      <c r="AG562" s="624"/>
      <c r="AH562" s="624"/>
      <c r="AI562" s="624"/>
      <c r="AJ562" s="624"/>
      <c r="AK562" s="624"/>
    </row>
    <row r="563" spans="1:37">
      <c r="A563" s="658"/>
      <c r="B563" s="658"/>
      <c r="C563" s="624"/>
      <c r="D563" s="624"/>
      <c r="E563" s="624"/>
      <c r="F563" s="624"/>
      <c r="G563" s="624"/>
      <c r="H563" s="624"/>
      <c r="I563" s="624"/>
      <c r="J563" s="624"/>
      <c r="K563" s="624"/>
      <c r="L563" s="624"/>
      <c r="M563" s="624"/>
      <c r="N563" s="624"/>
      <c r="AF563" s="624"/>
      <c r="AG563" s="624"/>
      <c r="AH563" s="624"/>
      <c r="AI563" s="624"/>
      <c r="AJ563" s="624"/>
      <c r="AK563" s="624"/>
    </row>
    <row r="564" spans="1:37">
      <c r="A564" s="658"/>
      <c r="B564" s="658"/>
      <c r="C564" s="624"/>
      <c r="D564" s="624"/>
      <c r="E564" s="624"/>
      <c r="F564" s="624"/>
      <c r="G564" s="624"/>
      <c r="H564" s="624"/>
      <c r="I564" s="624"/>
      <c r="J564" s="624"/>
      <c r="K564" s="624"/>
      <c r="L564" s="624"/>
      <c r="M564" s="624"/>
      <c r="N564" s="624"/>
      <c r="AF564" s="624"/>
      <c r="AG564" s="624"/>
      <c r="AH564" s="624"/>
      <c r="AI564" s="624"/>
      <c r="AJ564" s="624"/>
      <c r="AK564" s="624"/>
    </row>
    <row r="565" spans="1:37">
      <c r="A565" s="658"/>
      <c r="B565" s="658"/>
      <c r="C565" s="624"/>
      <c r="D565" s="624"/>
      <c r="E565" s="624"/>
      <c r="F565" s="624"/>
      <c r="G565" s="624"/>
      <c r="H565" s="624"/>
      <c r="I565" s="624"/>
      <c r="J565" s="624"/>
      <c r="K565" s="624"/>
      <c r="L565" s="624"/>
      <c r="M565" s="624"/>
      <c r="N565" s="624"/>
      <c r="AF565" s="624"/>
      <c r="AG565" s="624"/>
      <c r="AH565" s="624"/>
      <c r="AI565" s="624"/>
      <c r="AJ565" s="624"/>
      <c r="AK565" s="624"/>
    </row>
    <row r="566" spans="1:37">
      <c r="A566" s="658"/>
      <c r="B566" s="658"/>
      <c r="C566" s="624"/>
      <c r="D566" s="624"/>
      <c r="E566" s="624"/>
      <c r="F566" s="624"/>
      <c r="G566" s="624"/>
      <c r="H566" s="624"/>
      <c r="I566" s="624"/>
      <c r="J566" s="624"/>
      <c r="K566" s="624"/>
      <c r="L566" s="624"/>
      <c r="M566" s="624"/>
      <c r="N566" s="624"/>
      <c r="AF566" s="624"/>
      <c r="AG566" s="624"/>
      <c r="AH566" s="624"/>
      <c r="AI566" s="624"/>
      <c r="AJ566" s="624"/>
      <c r="AK566" s="624"/>
    </row>
    <row r="567" spans="1:37">
      <c r="A567" s="658"/>
      <c r="B567" s="658"/>
      <c r="C567" s="624"/>
      <c r="D567" s="624"/>
      <c r="E567" s="624"/>
      <c r="F567" s="624"/>
      <c r="G567" s="624"/>
      <c r="H567" s="624"/>
      <c r="I567" s="624"/>
      <c r="J567" s="624"/>
      <c r="K567" s="624"/>
      <c r="L567" s="624"/>
      <c r="M567" s="624"/>
      <c r="N567" s="624"/>
      <c r="AF567" s="624"/>
      <c r="AG567" s="624"/>
      <c r="AH567" s="624"/>
      <c r="AI567" s="624"/>
      <c r="AJ567" s="624"/>
      <c r="AK567" s="624"/>
    </row>
    <row r="568" spans="1:37">
      <c r="A568" s="658"/>
      <c r="B568" s="658"/>
      <c r="C568" s="624"/>
      <c r="D568" s="624"/>
      <c r="E568" s="624"/>
      <c r="F568" s="624"/>
      <c r="G568" s="624"/>
      <c r="H568" s="624"/>
      <c r="I568" s="624"/>
      <c r="J568" s="624"/>
      <c r="K568" s="624"/>
      <c r="L568" s="624"/>
      <c r="M568" s="624"/>
      <c r="N568" s="624"/>
      <c r="AF568" s="624"/>
      <c r="AG568" s="624"/>
      <c r="AH568" s="624"/>
      <c r="AI568" s="624"/>
      <c r="AJ568" s="624"/>
      <c r="AK568" s="624"/>
    </row>
    <row r="569" spans="1:37">
      <c r="A569" s="658"/>
      <c r="B569" s="658"/>
      <c r="C569" s="624"/>
      <c r="D569" s="624"/>
      <c r="E569" s="624"/>
      <c r="F569" s="624"/>
      <c r="G569" s="624"/>
      <c r="H569" s="624"/>
      <c r="I569" s="624"/>
      <c r="J569" s="624"/>
      <c r="K569" s="624"/>
      <c r="L569" s="624"/>
      <c r="M569" s="624"/>
      <c r="N569" s="624"/>
      <c r="AF569" s="624"/>
      <c r="AG569" s="624"/>
      <c r="AH569" s="624"/>
      <c r="AI569" s="624"/>
      <c r="AJ569" s="624"/>
      <c r="AK569" s="624"/>
    </row>
    <row r="570" spans="1:37">
      <c r="A570" s="658"/>
      <c r="B570" s="658"/>
      <c r="C570" s="624"/>
      <c r="D570" s="624"/>
      <c r="E570" s="624"/>
      <c r="F570" s="624"/>
      <c r="G570" s="624"/>
      <c r="H570" s="624"/>
      <c r="I570" s="624"/>
      <c r="J570" s="624"/>
      <c r="K570" s="624"/>
      <c r="L570" s="624"/>
      <c r="M570" s="624"/>
      <c r="N570" s="624"/>
      <c r="AF570" s="624"/>
      <c r="AG570" s="624"/>
      <c r="AH570" s="624"/>
      <c r="AI570" s="624"/>
      <c r="AJ570" s="624"/>
      <c r="AK570" s="624"/>
    </row>
    <row r="571" spans="1:37">
      <c r="A571" s="658"/>
      <c r="B571" s="658"/>
      <c r="C571" s="624"/>
      <c r="D571" s="624"/>
      <c r="E571" s="624"/>
      <c r="F571" s="624"/>
      <c r="G571" s="624"/>
      <c r="H571" s="624"/>
      <c r="I571" s="624"/>
      <c r="J571" s="624"/>
      <c r="K571" s="624"/>
      <c r="L571" s="624"/>
      <c r="M571" s="624"/>
      <c r="N571" s="624"/>
      <c r="AF571" s="624"/>
      <c r="AG571" s="624"/>
      <c r="AH571" s="624"/>
      <c r="AI571" s="624"/>
      <c r="AJ571" s="624"/>
      <c r="AK571" s="624"/>
    </row>
    <row r="572" spans="1:37">
      <c r="A572" s="658"/>
      <c r="B572" s="658"/>
      <c r="C572" s="624"/>
      <c r="D572" s="624"/>
      <c r="E572" s="624"/>
      <c r="F572" s="624"/>
      <c r="G572" s="624"/>
      <c r="H572" s="624"/>
      <c r="I572" s="624"/>
      <c r="J572" s="624"/>
      <c r="K572" s="624"/>
      <c r="L572" s="624"/>
      <c r="M572" s="624"/>
      <c r="N572" s="624"/>
      <c r="AF572" s="624"/>
      <c r="AG572" s="624"/>
      <c r="AH572" s="624"/>
      <c r="AI572" s="624"/>
      <c r="AJ572" s="624"/>
      <c r="AK572" s="624"/>
    </row>
    <row r="573" spans="1:37">
      <c r="A573" s="658"/>
      <c r="B573" s="658"/>
      <c r="C573" s="624"/>
      <c r="D573" s="624"/>
      <c r="E573" s="624"/>
      <c r="F573" s="624"/>
      <c r="G573" s="624"/>
      <c r="H573" s="624"/>
      <c r="I573" s="624"/>
      <c r="J573" s="624"/>
      <c r="K573" s="624"/>
      <c r="L573" s="624"/>
      <c r="M573" s="624"/>
      <c r="N573" s="624"/>
      <c r="AF573" s="624"/>
      <c r="AG573" s="624"/>
      <c r="AH573" s="624"/>
      <c r="AI573" s="624"/>
      <c r="AJ573" s="624"/>
      <c r="AK573" s="624"/>
    </row>
    <row r="574" spans="1:37">
      <c r="A574" s="658"/>
      <c r="B574" s="658"/>
      <c r="C574" s="624"/>
      <c r="D574" s="624"/>
      <c r="E574" s="624"/>
      <c r="F574" s="624"/>
      <c r="G574" s="624"/>
      <c r="H574" s="624"/>
      <c r="I574" s="624"/>
      <c r="J574" s="624"/>
      <c r="K574" s="624"/>
      <c r="L574" s="624"/>
      <c r="M574" s="624"/>
      <c r="N574" s="624"/>
      <c r="AF574" s="624"/>
      <c r="AG574" s="624"/>
      <c r="AH574" s="624"/>
      <c r="AI574" s="624"/>
      <c r="AJ574" s="624"/>
      <c r="AK574" s="624"/>
    </row>
    <row r="575" spans="1:37">
      <c r="A575" s="658"/>
      <c r="B575" s="658"/>
      <c r="C575" s="624"/>
      <c r="D575" s="624"/>
      <c r="E575" s="624"/>
      <c r="F575" s="624"/>
      <c r="G575" s="624"/>
      <c r="H575" s="624"/>
      <c r="I575" s="624"/>
      <c r="J575" s="624"/>
      <c r="K575" s="624"/>
      <c r="L575" s="624"/>
      <c r="M575" s="624"/>
      <c r="N575" s="624"/>
      <c r="AF575" s="624"/>
      <c r="AG575" s="624"/>
      <c r="AH575" s="624"/>
      <c r="AI575" s="624"/>
      <c r="AJ575" s="624"/>
      <c r="AK575" s="624"/>
    </row>
    <row r="576" spans="1:37">
      <c r="A576" s="658"/>
      <c r="B576" s="658"/>
      <c r="C576" s="624"/>
      <c r="D576" s="624"/>
      <c r="E576" s="624"/>
      <c r="F576" s="624"/>
      <c r="G576" s="624"/>
      <c r="H576" s="624"/>
      <c r="I576" s="624"/>
      <c r="J576" s="624"/>
      <c r="K576" s="624"/>
      <c r="L576" s="624"/>
      <c r="M576" s="624"/>
      <c r="N576" s="624"/>
      <c r="AF576" s="624"/>
      <c r="AG576" s="624"/>
      <c r="AH576" s="624"/>
      <c r="AI576" s="624"/>
      <c r="AJ576" s="624"/>
      <c r="AK576" s="624"/>
    </row>
    <row r="577" spans="1:37">
      <c r="A577" s="658"/>
      <c r="B577" s="658"/>
      <c r="C577" s="624"/>
      <c r="D577" s="624"/>
      <c r="E577" s="624"/>
      <c r="F577" s="624"/>
      <c r="G577" s="624"/>
      <c r="H577" s="624"/>
      <c r="I577" s="624"/>
      <c r="J577" s="624"/>
      <c r="K577" s="624"/>
      <c r="L577" s="624"/>
      <c r="M577" s="624"/>
      <c r="N577" s="624"/>
      <c r="AF577" s="624"/>
      <c r="AG577" s="624"/>
      <c r="AH577" s="624"/>
      <c r="AI577" s="624"/>
      <c r="AJ577" s="624"/>
      <c r="AK577" s="624"/>
    </row>
    <row r="578" spans="1:37">
      <c r="A578" s="658"/>
      <c r="B578" s="658"/>
      <c r="C578" s="624"/>
      <c r="D578" s="624"/>
      <c r="E578" s="624"/>
      <c r="F578" s="624"/>
      <c r="G578" s="624"/>
      <c r="H578" s="624"/>
      <c r="I578" s="624"/>
      <c r="J578" s="624"/>
      <c r="K578" s="624"/>
      <c r="L578" s="624"/>
      <c r="M578" s="624"/>
      <c r="N578" s="624"/>
      <c r="AF578" s="624"/>
      <c r="AG578" s="624"/>
      <c r="AH578" s="624"/>
      <c r="AI578" s="624"/>
      <c r="AJ578" s="624"/>
      <c r="AK578" s="624"/>
    </row>
    <row r="579" spans="1:37">
      <c r="A579" s="658"/>
      <c r="B579" s="658"/>
      <c r="C579" s="624"/>
      <c r="D579" s="624"/>
      <c r="E579" s="624"/>
      <c r="F579" s="624"/>
      <c r="G579" s="624"/>
      <c r="H579" s="624"/>
      <c r="I579" s="624"/>
      <c r="J579" s="624"/>
      <c r="K579" s="624"/>
      <c r="L579" s="624"/>
      <c r="M579" s="624"/>
      <c r="N579" s="624"/>
      <c r="AF579" s="624"/>
      <c r="AG579" s="624"/>
      <c r="AH579" s="624"/>
      <c r="AI579" s="624"/>
      <c r="AJ579" s="624"/>
      <c r="AK579" s="624"/>
    </row>
    <row r="580" spans="1:37">
      <c r="A580" s="658"/>
      <c r="B580" s="658"/>
      <c r="C580" s="624"/>
      <c r="D580" s="624"/>
      <c r="E580" s="624"/>
      <c r="F580" s="624"/>
      <c r="G580" s="624"/>
      <c r="H580" s="624"/>
      <c r="I580" s="624"/>
      <c r="J580" s="624"/>
      <c r="K580" s="624"/>
      <c r="L580" s="624"/>
      <c r="M580" s="624"/>
      <c r="N580" s="624"/>
      <c r="AF580" s="624"/>
      <c r="AG580" s="624"/>
      <c r="AH580" s="624"/>
      <c r="AI580" s="624"/>
      <c r="AJ580" s="624"/>
      <c r="AK580" s="624"/>
    </row>
    <row r="581" spans="1:37">
      <c r="A581" s="658"/>
      <c r="B581" s="658"/>
      <c r="C581" s="624"/>
      <c r="D581" s="624"/>
      <c r="E581" s="624"/>
      <c r="F581" s="624"/>
      <c r="G581" s="624"/>
      <c r="H581" s="624"/>
      <c r="I581" s="624"/>
      <c r="J581" s="624"/>
      <c r="K581" s="624"/>
      <c r="L581" s="624"/>
      <c r="M581" s="624"/>
      <c r="N581" s="624"/>
      <c r="AF581" s="624"/>
      <c r="AG581" s="624"/>
      <c r="AH581" s="624"/>
      <c r="AI581" s="624"/>
      <c r="AJ581" s="624"/>
      <c r="AK581" s="624"/>
    </row>
    <row r="582" spans="1:37">
      <c r="A582" s="658"/>
      <c r="B582" s="658"/>
      <c r="C582" s="624"/>
      <c r="D582" s="624"/>
      <c r="E582" s="624"/>
      <c r="F582" s="624"/>
      <c r="G582" s="624"/>
      <c r="H582" s="624"/>
      <c r="I582" s="624"/>
      <c r="J582" s="624"/>
      <c r="K582" s="624"/>
      <c r="L582" s="624"/>
      <c r="M582" s="624"/>
      <c r="N582" s="624"/>
      <c r="AF582" s="624"/>
      <c r="AG582" s="624"/>
      <c r="AH582" s="624"/>
      <c r="AI582" s="624"/>
      <c r="AJ582" s="624"/>
      <c r="AK582" s="624"/>
    </row>
    <row r="583" spans="1:37">
      <c r="A583" s="658"/>
      <c r="B583" s="658"/>
      <c r="C583" s="624"/>
      <c r="D583" s="624"/>
      <c r="E583" s="624"/>
      <c r="F583" s="624"/>
      <c r="G583" s="624"/>
      <c r="H583" s="624"/>
      <c r="I583" s="624"/>
      <c r="J583" s="624"/>
      <c r="K583" s="624"/>
      <c r="L583" s="624"/>
      <c r="M583" s="624"/>
      <c r="N583" s="624"/>
      <c r="AF583" s="624"/>
      <c r="AG583" s="624"/>
      <c r="AH583" s="624"/>
      <c r="AI583" s="624"/>
      <c r="AJ583" s="624"/>
      <c r="AK583" s="624"/>
    </row>
    <row r="584" spans="1:37">
      <c r="A584" s="658"/>
      <c r="B584" s="658"/>
      <c r="C584" s="624"/>
      <c r="D584" s="624"/>
      <c r="E584" s="624"/>
      <c r="F584" s="624"/>
      <c r="G584" s="624"/>
      <c r="H584" s="624"/>
      <c r="I584" s="624"/>
      <c r="J584" s="624"/>
      <c r="K584" s="624"/>
      <c r="L584" s="624"/>
      <c r="M584" s="624"/>
      <c r="N584" s="624"/>
      <c r="AF584" s="624"/>
      <c r="AG584" s="624"/>
      <c r="AH584" s="624"/>
      <c r="AI584" s="624"/>
      <c r="AJ584" s="624"/>
      <c r="AK584" s="624"/>
    </row>
    <row r="585" spans="1:37">
      <c r="A585" s="658"/>
      <c r="B585" s="658"/>
      <c r="C585" s="624"/>
      <c r="D585" s="624"/>
      <c r="E585" s="624"/>
      <c r="F585" s="624"/>
      <c r="G585" s="624"/>
      <c r="H585" s="624"/>
      <c r="I585" s="624"/>
      <c r="J585" s="624"/>
      <c r="K585" s="624"/>
      <c r="L585" s="624"/>
      <c r="M585" s="624"/>
      <c r="N585" s="624"/>
      <c r="AF585" s="624"/>
      <c r="AG585" s="624"/>
      <c r="AH585" s="624"/>
      <c r="AI585" s="624"/>
      <c r="AJ585" s="624"/>
      <c r="AK585" s="624"/>
    </row>
    <row r="586" spans="1:37">
      <c r="A586" s="658"/>
      <c r="B586" s="658"/>
      <c r="C586" s="624"/>
      <c r="D586" s="624"/>
      <c r="E586" s="624"/>
      <c r="F586" s="624"/>
      <c r="G586" s="624"/>
      <c r="H586" s="624"/>
      <c r="I586" s="624"/>
      <c r="J586" s="624"/>
      <c r="K586" s="624"/>
      <c r="L586" s="624"/>
      <c r="M586" s="624"/>
      <c r="N586" s="624"/>
      <c r="AF586" s="624"/>
      <c r="AG586" s="624"/>
      <c r="AH586" s="624"/>
      <c r="AI586" s="624"/>
      <c r="AJ586" s="624"/>
      <c r="AK586" s="624"/>
    </row>
    <row r="587" spans="1:37">
      <c r="A587" s="658"/>
      <c r="B587" s="658"/>
      <c r="C587" s="624"/>
      <c r="D587" s="624"/>
      <c r="E587" s="624"/>
      <c r="F587" s="624"/>
      <c r="G587" s="624"/>
      <c r="H587" s="624"/>
      <c r="I587" s="624"/>
      <c r="J587" s="624"/>
      <c r="K587" s="624"/>
      <c r="L587" s="624"/>
      <c r="M587" s="624"/>
      <c r="N587" s="624"/>
      <c r="AF587" s="624"/>
      <c r="AG587" s="624"/>
      <c r="AH587" s="624"/>
      <c r="AI587" s="624"/>
      <c r="AJ587" s="624"/>
      <c r="AK587" s="624"/>
    </row>
    <row r="588" spans="1:37">
      <c r="A588" s="658"/>
      <c r="B588" s="658"/>
      <c r="C588" s="624"/>
      <c r="D588" s="624"/>
      <c r="E588" s="624"/>
      <c r="F588" s="624"/>
      <c r="G588" s="624"/>
      <c r="H588" s="624"/>
      <c r="I588" s="624"/>
      <c r="J588" s="624"/>
      <c r="K588" s="624"/>
      <c r="L588" s="624"/>
      <c r="M588" s="624"/>
      <c r="N588" s="624"/>
      <c r="AF588" s="624"/>
      <c r="AG588" s="624"/>
      <c r="AH588" s="624"/>
      <c r="AI588" s="624"/>
      <c r="AJ588" s="624"/>
      <c r="AK588" s="624"/>
    </row>
    <row r="589" spans="1:37">
      <c r="A589" s="658"/>
      <c r="B589" s="658"/>
      <c r="C589" s="624"/>
      <c r="D589" s="624"/>
      <c r="E589" s="624"/>
      <c r="F589" s="624"/>
      <c r="G589" s="624"/>
      <c r="H589" s="624"/>
      <c r="I589" s="624"/>
      <c r="J589" s="624"/>
      <c r="K589" s="624"/>
      <c r="L589" s="624"/>
      <c r="M589" s="624"/>
      <c r="N589" s="624"/>
      <c r="AF589" s="624"/>
      <c r="AG589" s="624"/>
      <c r="AH589" s="624"/>
      <c r="AI589" s="624"/>
      <c r="AJ589" s="624"/>
      <c r="AK589" s="624"/>
    </row>
    <row r="590" spans="1:37">
      <c r="A590" s="658"/>
      <c r="B590" s="658"/>
      <c r="C590" s="624"/>
      <c r="D590" s="624"/>
      <c r="E590" s="624"/>
      <c r="F590" s="624"/>
      <c r="G590" s="624"/>
      <c r="H590" s="624"/>
      <c r="I590" s="624"/>
      <c r="J590" s="624"/>
      <c r="K590" s="624"/>
      <c r="L590" s="624"/>
      <c r="M590" s="624"/>
      <c r="N590" s="624"/>
      <c r="AF590" s="624"/>
      <c r="AG590" s="624"/>
      <c r="AH590" s="624"/>
      <c r="AI590" s="624"/>
      <c r="AJ590" s="624"/>
      <c r="AK590" s="624"/>
    </row>
    <row r="591" spans="1:37">
      <c r="A591" s="658"/>
      <c r="B591" s="658"/>
      <c r="C591" s="624"/>
      <c r="D591" s="624"/>
      <c r="E591" s="624"/>
      <c r="F591" s="624"/>
      <c r="G591" s="624"/>
      <c r="H591" s="624"/>
      <c r="I591" s="624"/>
      <c r="J591" s="624"/>
      <c r="K591" s="624"/>
      <c r="L591" s="624"/>
      <c r="M591" s="624"/>
      <c r="N591" s="624"/>
      <c r="AF591" s="624"/>
      <c r="AG591" s="624"/>
      <c r="AH591" s="624"/>
      <c r="AI591" s="624"/>
      <c r="AJ591" s="624"/>
      <c r="AK591" s="624"/>
    </row>
    <row r="592" spans="1:37">
      <c r="A592" s="658"/>
      <c r="B592" s="658"/>
      <c r="C592" s="624"/>
      <c r="D592" s="624"/>
      <c r="E592" s="624"/>
      <c r="F592" s="624"/>
      <c r="G592" s="624"/>
      <c r="H592" s="624"/>
      <c r="I592" s="624"/>
      <c r="J592" s="624"/>
      <c r="K592" s="624"/>
      <c r="L592" s="624"/>
      <c r="M592" s="624"/>
      <c r="N592" s="624"/>
      <c r="AF592" s="624"/>
      <c r="AG592" s="624"/>
      <c r="AH592" s="624"/>
      <c r="AI592" s="624"/>
      <c r="AJ592" s="624"/>
      <c r="AK592" s="624"/>
    </row>
    <row r="593" spans="1:37">
      <c r="A593" s="658"/>
      <c r="B593" s="658"/>
      <c r="C593" s="624"/>
      <c r="D593" s="624"/>
      <c r="E593" s="624"/>
      <c r="F593" s="624"/>
      <c r="G593" s="624"/>
      <c r="H593" s="624"/>
      <c r="I593" s="624"/>
      <c r="J593" s="624"/>
      <c r="K593" s="624"/>
      <c r="L593" s="624"/>
      <c r="M593" s="624"/>
      <c r="N593" s="624"/>
      <c r="AF593" s="624"/>
      <c r="AG593" s="624"/>
      <c r="AH593" s="624"/>
      <c r="AI593" s="624"/>
      <c r="AJ593" s="624"/>
      <c r="AK593" s="624"/>
    </row>
    <row r="594" spans="1:37">
      <c r="A594" s="658"/>
      <c r="B594" s="658"/>
      <c r="C594" s="624"/>
      <c r="D594" s="624"/>
      <c r="E594" s="624"/>
      <c r="F594" s="624"/>
      <c r="G594" s="624"/>
      <c r="H594" s="624"/>
      <c r="I594" s="624"/>
      <c r="J594" s="624"/>
      <c r="K594" s="624"/>
      <c r="L594" s="624"/>
      <c r="M594" s="624"/>
      <c r="N594" s="624"/>
      <c r="AF594" s="624"/>
      <c r="AG594" s="624"/>
      <c r="AH594" s="624"/>
      <c r="AI594" s="624"/>
      <c r="AJ594" s="624"/>
      <c r="AK594" s="624"/>
    </row>
    <row r="595" spans="1:37">
      <c r="A595" s="658"/>
      <c r="B595" s="658"/>
      <c r="C595" s="624"/>
      <c r="D595" s="624"/>
      <c r="E595" s="624"/>
      <c r="F595" s="624"/>
      <c r="G595" s="624"/>
      <c r="H595" s="624"/>
      <c r="I595" s="624"/>
      <c r="J595" s="624"/>
      <c r="K595" s="624"/>
      <c r="L595" s="624"/>
      <c r="M595" s="624"/>
      <c r="N595" s="624"/>
      <c r="AF595" s="624"/>
      <c r="AG595" s="624"/>
      <c r="AH595" s="624"/>
      <c r="AI595" s="624"/>
      <c r="AJ595" s="624"/>
      <c r="AK595" s="624"/>
    </row>
    <row r="596" spans="1:37">
      <c r="A596" s="658"/>
      <c r="B596" s="658"/>
      <c r="C596" s="624"/>
      <c r="D596" s="624"/>
      <c r="E596" s="624"/>
      <c r="F596" s="624"/>
      <c r="G596" s="624"/>
      <c r="H596" s="624"/>
      <c r="I596" s="624"/>
      <c r="J596" s="624"/>
      <c r="K596" s="624"/>
      <c r="L596" s="624"/>
      <c r="M596" s="624"/>
      <c r="N596" s="624"/>
      <c r="AF596" s="624"/>
      <c r="AG596" s="624"/>
      <c r="AH596" s="624"/>
      <c r="AI596" s="624"/>
      <c r="AJ596" s="624"/>
      <c r="AK596" s="624"/>
    </row>
    <row r="597" spans="1:37">
      <c r="A597" s="658"/>
      <c r="B597" s="658"/>
      <c r="C597" s="624"/>
      <c r="D597" s="624"/>
      <c r="E597" s="624"/>
      <c r="F597" s="624"/>
      <c r="G597" s="624"/>
      <c r="H597" s="624"/>
      <c r="I597" s="624"/>
      <c r="J597" s="624"/>
      <c r="K597" s="624"/>
      <c r="L597" s="624"/>
      <c r="M597" s="624"/>
      <c r="N597" s="624"/>
      <c r="AF597" s="624"/>
      <c r="AG597" s="624"/>
      <c r="AH597" s="624"/>
      <c r="AI597" s="624"/>
      <c r="AJ597" s="624"/>
      <c r="AK597" s="624"/>
    </row>
    <row r="598" spans="1:37">
      <c r="A598" s="658"/>
      <c r="B598" s="658"/>
      <c r="C598" s="624"/>
      <c r="D598" s="624"/>
      <c r="E598" s="624"/>
      <c r="F598" s="624"/>
      <c r="G598" s="624"/>
      <c r="H598" s="624"/>
      <c r="I598" s="624"/>
      <c r="J598" s="624"/>
      <c r="K598" s="624"/>
      <c r="L598" s="624"/>
      <c r="M598" s="624"/>
      <c r="N598" s="624"/>
      <c r="AF598" s="624"/>
      <c r="AG598" s="624"/>
      <c r="AH598" s="624"/>
      <c r="AI598" s="624"/>
      <c r="AJ598" s="624"/>
      <c r="AK598" s="624"/>
    </row>
    <row r="599" spans="1:37">
      <c r="A599" s="658"/>
      <c r="B599" s="658"/>
      <c r="C599" s="624"/>
      <c r="D599" s="624"/>
      <c r="E599" s="624"/>
      <c r="F599" s="624"/>
      <c r="G599" s="624"/>
      <c r="H599" s="624"/>
      <c r="I599" s="624"/>
      <c r="J599" s="624"/>
      <c r="K599" s="624"/>
      <c r="L599" s="624"/>
      <c r="M599" s="624"/>
      <c r="N599" s="624"/>
      <c r="AF599" s="624"/>
      <c r="AG599" s="624"/>
      <c r="AH599" s="624"/>
      <c r="AI599" s="624"/>
      <c r="AJ599" s="624"/>
      <c r="AK599" s="624"/>
    </row>
    <row r="600" spans="1:37">
      <c r="A600" s="658"/>
      <c r="B600" s="658"/>
      <c r="C600" s="624"/>
      <c r="D600" s="624"/>
      <c r="E600" s="624"/>
      <c r="F600" s="624"/>
      <c r="G600" s="624"/>
      <c r="H600" s="624"/>
      <c r="I600" s="624"/>
      <c r="J600" s="624"/>
      <c r="K600" s="624"/>
      <c r="L600" s="624"/>
      <c r="M600" s="624"/>
      <c r="N600" s="624"/>
      <c r="AF600" s="624"/>
      <c r="AG600" s="624"/>
      <c r="AH600" s="624"/>
      <c r="AI600" s="624"/>
      <c r="AJ600" s="624"/>
      <c r="AK600" s="624"/>
    </row>
    <row r="601" spans="1:37">
      <c r="A601" s="658"/>
      <c r="B601" s="658"/>
      <c r="C601" s="624"/>
      <c r="D601" s="624"/>
      <c r="E601" s="624"/>
      <c r="F601" s="624"/>
      <c r="G601" s="624"/>
      <c r="H601" s="624"/>
      <c r="I601" s="624"/>
      <c r="J601" s="624"/>
      <c r="K601" s="624"/>
      <c r="L601" s="624"/>
      <c r="M601" s="624"/>
      <c r="N601" s="624"/>
      <c r="AF601" s="624"/>
      <c r="AG601" s="624"/>
      <c r="AH601" s="624"/>
      <c r="AI601" s="624"/>
      <c r="AJ601" s="624"/>
      <c r="AK601" s="624"/>
    </row>
    <row r="602" spans="1:37">
      <c r="A602" s="658"/>
      <c r="B602" s="658"/>
      <c r="C602" s="624"/>
      <c r="D602" s="624"/>
      <c r="E602" s="624"/>
      <c r="F602" s="624"/>
      <c r="G602" s="624"/>
      <c r="H602" s="624"/>
      <c r="I602" s="624"/>
      <c r="J602" s="624"/>
      <c r="K602" s="624"/>
      <c r="L602" s="624"/>
      <c r="M602" s="624"/>
      <c r="N602" s="624"/>
      <c r="AF602" s="624"/>
      <c r="AG602" s="624"/>
      <c r="AH602" s="624"/>
      <c r="AI602" s="624"/>
      <c r="AJ602" s="624"/>
      <c r="AK602" s="624"/>
    </row>
    <row r="603" spans="1:37">
      <c r="A603" s="658"/>
      <c r="B603" s="658"/>
      <c r="C603" s="624"/>
      <c r="D603" s="624"/>
      <c r="E603" s="624"/>
      <c r="F603" s="624"/>
      <c r="G603" s="624"/>
      <c r="H603" s="624"/>
      <c r="I603" s="624"/>
      <c r="J603" s="624"/>
      <c r="K603" s="624"/>
      <c r="L603" s="624"/>
      <c r="M603" s="624"/>
      <c r="N603" s="624"/>
      <c r="AF603" s="624"/>
      <c r="AG603" s="624"/>
      <c r="AH603" s="624"/>
      <c r="AI603" s="624"/>
      <c r="AJ603" s="624"/>
      <c r="AK603" s="624"/>
    </row>
    <row r="604" spans="1:37">
      <c r="A604" s="658"/>
      <c r="B604" s="658"/>
      <c r="C604" s="624"/>
      <c r="D604" s="624"/>
      <c r="E604" s="624"/>
      <c r="F604" s="624"/>
      <c r="G604" s="624"/>
      <c r="H604" s="624"/>
      <c r="I604" s="624"/>
      <c r="J604" s="624"/>
      <c r="K604" s="624"/>
      <c r="L604" s="624"/>
      <c r="M604" s="624"/>
      <c r="N604" s="624"/>
      <c r="AF604" s="624"/>
      <c r="AG604" s="624"/>
      <c r="AH604" s="624"/>
      <c r="AI604" s="624"/>
      <c r="AJ604" s="624"/>
      <c r="AK604" s="624"/>
    </row>
    <row r="605" spans="1:37">
      <c r="A605" s="658"/>
      <c r="B605" s="658"/>
      <c r="C605" s="624"/>
      <c r="D605" s="624"/>
      <c r="E605" s="624"/>
      <c r="F605" s="624"/>
      <c r="G605" s="624"/>
      <c r="H605" s="624"/>
      <c r="I605" s="624"/>
      <c r="J605" s="624"/>
      <c r="K605" s="624"/>
      <c r="L605" s="624"/>
      <c r="M605" s="624"/>
      <c r="N605" s="624"/>
      <c r="AF605" s="624"/>
      <c r="AG605" s="624"/>
      <c r="AH605" s="624"/>
      <c r="AI605" s="624"/>
      <c r="AJ605" s="624"/>
      <c r="AK605" s="624"/>
    </row>
    <row r="606" spans="1:37">
      <c r="A606" s="658"/>
      <c r="B606" s="658"/>
      <c r="C606" s="624"/>
      <c r="D606" s="624"/>
      <c r="E606" s="624"/>
      <c r="F606" s="624"/>
      <c r="G606" s="624"/>
      <c r="H606" s="624"/>
      <c r="I606" s="624"/>
      <c r="J606" s="624"/>
      <c r="K606" s="624"/>
      <c r="L606" s="624"/>
      <c r="M606" s="624"/>
      <c r="N606" s="624"/>
      <c r="AF606" s="624"/>
      <c r="AG606" s="624"/>
      <c r="AH606" s="624"/>
      <c r="AI606" s="624"/>
      <c r="AJ606" s="624"/>
      <c r="AK606" s="624"/>
    </row>
    <row r="607" spans="1:37">
      <c r="A607" s="658"/>
      <c r="B607" s="658"/>
      <c r="C607" s="624"/>
      <c r="D607" s="624"/>
      <c r="E607" s="624"/>
      <c r="F607" s="624"/>
      <c r="G607" s="624"/>
      <c r="H607" s="624"/>
      <c r="I607" s="624"/>
      <c r="J607" s="624"/>
      <c r="K607" s="624"/>
      <c r="L607" s="624"/>
      <c r="M607" s="624"/>
      <c r="N607" s="624"/>
      <c r="AF607" s="624"/>
      <c r="AG607" s="624"/>
      <c r="AH607" s="624"/>
      <c r="AI607" s="624"/>
      <c r="AJ607" s="624"/>
      <c r="AK607" s="624"/>
    </row>
    <row r="608" spans="1:37">
      <c r="A608" s="658"/>
      <c r="B608" s="658"/>
      <c r="C608" s="624"/>
      <c r="D608" s="624"/>
      <c r="E608" s="624"/>
      <c r="F608" s="624"/>
      <c r="G608" s="624"/>
      <c r="H608" s="624"/>
      <c r="I608" s="624"/>
      <c r="J608" s="624"/>
      <c r="K608" s="624"/>
      <c r="L608" s="624"/>
      <c r="M608" s="624"/>
      <c r="N608" s="624"/>
      <c r="AF608" s="624"/>
      <c r="AG608" s="624"/>
      <c r="AH608" s="624"/>
      <c r="AI608" s="624"/>
      <c r="AJ608" s="624"/>
      <c r="AK608" s="624"/>
    </row>
    <row r="609" spans="1:37">
      <c r="A609" s="658"/>
      <c r="B609" s="658"/>
      <c r="C609" s="624"/>
      <c r="D609" s="624"/>
      <c r="E609" s="624"/>
      <c r="F609" s="624"/>
      <c r="G609" s="624"/>
      <c r="H609" s="624"/>
      <c r="I609" s="624"/>
      <c r="J609" s="624"/>
      <c r="K609" s="624"/>
      <c r="L609" s="624"/>
      <c r="M609" s="624"/>
      <c r="N609" s="624"/>
      <c r="AF609" s="624"/>
      <c r="AG609" s="624"/>
      <c r="AH609" s="624"/>
      <c r="AI609" s="624"/>
      <c r="AJ609" s="624"/>
      <c r="AK609" s="624"/>
    </row>
    <row r="610" spans="1:37">
      <c r="A610" s="658"/>
      <c r="B610" s="658"/>
      <c r="C610" s="624"/>
      <c r="D610" s="624"/>
      <c r="E610" s="624"/>
      <c r="F610" s="624"/>
      <c r="G610" s="624"/>
      <c r="H610" s="624"/>
      <c r="I610" s="624"/>
      <c r="J610" s="624"/>
      <c r="K610" s="624"/>
      <c r="L610" s="624"/>
      <c r="M610" s="624"/>
      <c r="N610" s="624"/>
      <c r="AF610" s="624"/>
      <c r="AG610" s="624"/>
      <c r="AH610" s="624"/>
      <c r="AI610" s="624"/>
      <c r="AJ610" s="624"/>
      <c r="AK610" s="624"/>
    </row>
    <row r="611" spans="1:37">
      <c r="A611" s="658"/>
      <c r="B611" s="658"/>
      <c r="C611" s="624"/>
      <c r="D611" s="624"/>
      <c r="E611" s="624"/>
      <c r="F611" s="624"/>
      <c r="G611" s="624"/>
      <c r="H611" s="624"/>
      <c r="I611" s="624"/>
      <c r="J611" s="624"/>
      <c r="K611" s="624"/>
      <c r="L611" s="624"/>
      <c r="M611" s="624"/>
      <c r="N611" s="624"/>
      <c r="AF611" s="624"/>
      <c r="AG611" s="624"/>
      <c r="AH611" s="624"/>
      <c r="AI611" s="624"/>
      <c r="AJ611" s="624"/>
      <c r="AK611" s="624"/>
    </row>
    <row r="612" spans="1:37">
      <c r="A612" s="658"/>
      <c r="B612" s="658"/>
      <c r="C612" s="624"/>
      <c r="D612" s="624"/>
      <c r="E612" s="624"/>
      <c r="F612" s="624"/>
      <c r="G612" s="624"/>
      <c r="H612" s="624"/>
      <c r="I612" s="624"/>
      <c r="J612" s="624"/>
      <c r="K612" s="624"/>
      <c r="L612" s="624"/>
      <c r="M612" s="624"/>
      <c r="N612" s="624"/>
      <c r="AF612" s="624"/>
      <c r="AG612" s="624"/>
      <c r="AH612" s="624"/>
      <c r="AI612" s="624"/>
      <c r="AJ612" s="624"/>
      <c r="AK612" s="624"/>
    </row>
    <row r="613" spans="1:37">
      <c r="A613" s="658"/>
      <c r="B613" s="658"/>
      <c r="C613" s="624"/>
      <c r="D613" s="624"/>
      <c r="E613" s="624"/>
      <c r="F613" s="624"/>
      <c r="G613" s="624"/>
      <c r="H613" s="624"/>
      <c r="I613" s="624"/>
      <c r="J613" s="624"/>
      <c r="K613" s="624"/>
      <c r="L613" s="624"/>
      <c r="M613" s="624"/>
      <c r="N613" s="624"/>
      <c r="AF613" s="624"/>
      <c r="AG613" s="624"/>
      <c r="AH613" s="624"/>
      <c r="AI613" s="624"/>
      <c r="AJ613" s="624"/>
      <c r="AK613" s="624"/>
    </row>
    <row r="614" spans="1:37">
      <c r="A614" s="658"/>
      <c r="B614" s="658"/>
      <c r="C614" s="624"/>
      <c r="D614" s="624"/>
      <c r="E614" s="624"/>
      <c r="F614" s="624"/>
      <c r="G614" s="624"/>
      <c r="H614" s="624"/>
      <c r="I614" s="624"/>
      <c r="J614" s="624"/>
      <c r="K614" s="624"/>
      <c r="L614" s="624"/>
      <c r="M614" s="624"/>
      <c r="N614" s="624"/>
      <c r="AF614" s="624"/>
      <c r="AG614" s="624"/>
      <c r="AH614" s="624"/>
      <c r="AI614" s="624"/>
      <c r="AJ614" s="624"/>
      <c r="AK614" s="624"/>
    </row>
    <row r="615" spans="1:37">
      <c r="A615" s="658"/>
      <c r="B615" s="658"/>
      <c r="C615" s="624"/>
      <c r="D615" s="624"/>
      <c r="E615" s="624"/>
      <c r="F615" s="624"/>
      <c r="G615" s="624"/>
      <c r="H615" s="624"/>
      <c r="I615" s="624"/>
      <c r="J615" s="624"/>
      <c r="K615" s="624"/>
      <c r="L615" s="624"/>
      <c r="M615" s="624"/>
      <c r="N615" s="624"/>
      <c r="AF615" s="624"/>
      <c r="AG615" s="624"/>
      <c r="AH615" s="624"/>
      <c r="AI615" s="624"/>
      <c r="AJ615" s="624"/>
      <c r="AK615" s="624"/>
    </row>
    <row r="616" spans="1:37">
      <c r="A616" s="658"/>
      <c r="B616" s="658"/>
      <c r="C616" s="624"/>
      <c r="D616" s="624"/>
      <c r="E616" s="624"/>
      <c r="F616" s="624"/>
      <c r="G616" s="624"/>
      <c r="H616" s="624"/>
      <c r="I616" s="624"/>
      <c r="J616" s="624"/>
      <c r="K616" s="624"/>
      <c r="L616" s="624"/>
      <c r="M616" s="624"/>
      <c r="N616" s="624"/>
      <c r="AF616" s="624"/>
      <c r="AG616" s="624"/>
      <c r="AH616" s="624"/>
      <c r="AI616" s="624"/>
      <c r="AJ616" s="624"/>
      <c r="AK616" s="624"/>
    </row>
    <row r="617" spans="1:37">
      <c r="A617" s="658"/>
      <c r="B617" s="658"/>
      <c r="C617" s="624"/>
      <c r="D617" s="624"/>
      <c r="E617" s="624"/>
      <c r="F617" s="624"/>
      <c r="G617" s="624"/>
      <c r="H617" s="624"/>
      <c r="I617" s="624"/>
      <c r="J617" s="624"/>
      <c r="K617" s="624"/>
      <c r="L617" s="624"/>
      <c r="M617" s="624"/>
      <c r="N617" s="624"/>
      <c r="AF617" s="624"/>
      <c r="AG617" s="624"/>
      <c r="AH617" s="624"/>
      <c r="AI617" s="624"/>
      <c r="AJ617" s="624"/>
      <c r="AK617" s="624"/>
    </row>
    <row r="618" spans="1:37">
      <c r="A618" s="658"/>
      <c r="B618" s="658"/>
      <c r="C618" s="624"/>
      <c r="D618" s="624"/>
      <c r="E618" s="624"/>
      <c r="F618" s="624"/>
      <c r="G618" s="624"/>
      <c r="H618" s="624"/>
      <c r="I618" s="624"/>
      <c r="J618" s="624"/>
      <c r="K618" s="624"/>
      <c r="L618" s="624"/>
      <c r="M618" s="624"/>
      <c r="N618" s="624"/>
      <c r="AF618" s="624"/>
      <c r="AG618" s="624"/>
      <c r="AH618" s="624"/>
      <c r="AI618" s="624"/>
      <c r="AJ618" s="624"/>
      <c r="AK618" s="624"/>
    </row>
    <row r="619" spans="1:37">
      <c r="A619" s="658"/>
      <c r="B619" s="658"/>
      <c r="C619" s="624"/>
      <c r="D619" s="624"/>
      <c r="E619" s="624"/>
      <c r="F619" s="624"/>
      <c r="G619" s="624"/>
      <c r="H619" s="624"/>
      <c r="I619" s="624"/>
      <c r="J619" s="624"/>
      <c r="K619" s="624"/>
      <c r="L619" s="624"/>
      <c r="M619" s="624"/>
      <c r="N619" s="624"/>
      <c r="AF619" s="624"/>
      <c r="AG619" s="624"/>
      <c r="AH619" s="624"/>
      <c r="AI619" s="624"/>
      <c r="AJ619" s="624"/>
      <c r="AK619" s="624"/>
    </row>
    <row r="620" spans="1:37">
      <c r="A620" s="658"/>
      <c r="B620" s="658"/>
      <c r="C620" s="624"/>
      <c r="D620" s="624"/>
      <c r="E620" s="624"/>
      <c r="F620" s="624"/>
      <c r="G620" s="624"/>
      <c r="H620" s="624"/>
      <c r="I620" s="624"/>
      <c r="J620" s="624"/>
      <c r="K620" s="624"/>
      <c r="L620" s="624"/>
      <c r="M620" s="624"/>
      <c r="N620" s="624"/>
      <c r="AF620" s="624"/>
      <c r="AG620" s="624"/>
      <c r="AH620" s="624"/>
      <c r="AI620" s="624"/>
      <c r="AJ620" s="624"/>
      <c r="AK620" s="624"/>
    </row>
    <row r="621" spans="1:37">
      <c r="A621" s="658"/>
      <c r="B621" s="658"/>
      <c r="C621" s="624"/>
      <c r="D621" s="624"/>
      <c r="E621" s="624"/>
      <c r="F621" s="624"/>
      <c r="G621" s="624"/>
      <c r="H621" s="624"/>
      <c r="I621" s="624"/>
      <c r="J621" s="624"/>
      <c r="K621" s="624"/>
      <c r="L621" s="624"/>
      <c r="M621" s="624"/>
      <c r="N621" s="624"/>
      <c r="AF621" s="624"/>
      <c r="AG621" s="624"/>
      <c r="AH621" s="624"/>
      <c r="AI621" s="624"/>
      <c r="AJ621" s="624"/>
      <c r="AK621" s="624"/>
    </row>
    <row r="622" spans="1:37">
      <c r="A622" s="658"/>
      <c r="B622" s="658"/>
      <c r="C622" s="624"/>
      <c r="D622" s="624"/>
      <c r="E622" s="624"/>
      <c r="F622" s="624"/>
      <c r="G622" s="624"/>
      <c r="H622" s="624"/>
      <c r="I622" s="624"/>
      <c r="J622" s="624"/>
      <c r="K622" s="624"/>
      <c r="L622" s="624"/>
      <c r="M622" s="624"/>
      <c r="N622" s="624"/>
      <c r="AF622" s="624"/>
      <c r="AG622" s="624"/>
      <c r="AH622" s="624"/>
      <c r="AI622" s="624"/>
      <c r="AJ622" s="624"/>
      <c r="AK622" s="624"/>
    </row>
    <row r="623" spans="1:37">
      <c r="A623" s="658"/>
      <c r="B623" s="658"/>
      <c r="C623" s="624"/>
      <c r="D623" s="624"/>
      <c r="E623" s="624"/>
      <c r="F623" s="624"/>
      <c r="G623" s="624"/>
      <c r="H623" s="624"/>
      <c r="I623" s="624"/>
      <c r="J623" s="624"/>
      <c r="K623" s="624"/>
      <c r="L623" s="624"/>
      <c r="M623" s="624"/>
      <c r="N623" s="624"/>
      <c r="AF623" s="624"/>
      <c r="AG623" s="624"/>
      <c r="AH623" s="624"/>
      <c r="AI623" s="624"/>
      <c r="AJ623" s="624"/>
      <c r="AK623" s="624"/>
    </row>
    <row r="624" spans="1:37">
      <c r="A624" s="658"/>
      <c r="B624" s="658"/>
      <c r="C624" s="624"/>
      <c r="D624" s="624"/>
      <c r="E624" s="624"/>
      <c r="F624" s="624"/>
      <c r="G624" s="624"/>
      <c r="H624" s="624"/>
      <c r="I624" s="624"/>
      <c r="J624" s="624"/>
      <c r="K624" s="624"/>
      <c r="L624" s="624"/>
      <c r="M624" s="624"/>
      <c r="N624" s="624"/>
      <c r="AF624" s="624"/>
      <c r="AG624" s="624"/>
      <c r="AH624" s="624"/>
      <c r="AI624" s="624"/>
      <c r="AJ624" s="624"/>
      <c r="AK624" s="624"/>
    </row>
    <row r="625" spans="1:37">
      <c r="A625" s="658"/>
      <c r="B625" s="658"/>
      <c r="C625" s="624"/>
      <c r="D625" s="624"/>
      <c r="E625" s="624"/>
      <c r="F625" s="624"/>
      <c r="G625" s="624"/>
      <c r="H625" s="624"/>
      <c r="I625" s="624"/>
      <c r="J625" s="624"/>
      <c r="K625" s="624"/>
      <c r="L625" s="624"/>
      <c r="M625" s="624"/>
      <c r="N625" s="624"/>
      <c r="AF625" s="624"/>
      <c r="AG625" s="624"/>
      <c r="AH625" s="624"/>
      <c r="AI625" s="624"/>
      <c r="AJ625" s="624"/>
      <c r="AK625" s="624"/>
    </row>
    <row r="626" spans="1:37">
      <c r="A626" s="658"/>
      <c r="B626" s="658"/>
      <c r="C626" s="624"/>
      <c r="D626" s="624"/>
      <c r="E626" s="624"/>
      <c r="F626" s="624"/>
      <c r="G626" s="624"/>
      <c r="H626" s="624"/>
      <c r="I626" s="624"/>
      <c r="J626" s="624"/>
      <c r="K626" s="624"/>
      <c r="L626" s="624"/>
      <c r="M626" s="624"/>
      <c r="N626" s="624"/>
      <c r="AF626" s="624"/>
      <c r="AG626" s="624"/>
      <c r="AH626" s="624"/>
      <c r="AI626" s="624"/>
      <c r="AJ626" s="624"/>
      <c r="AK626" s="624"/>
    </row>
    <row r="627" spans="1:37">
      <c r="A627" s="658"/>
      <c r="B627" s="658"/>
      <c r="C627" s="624"/>
      <c r="D627" s="624"/>
      <c r="E627" s="624"/>
      <c r="F627" s="624"/>
      <c r="G627" s="624"/>
      <c r="H627" s="624"/>
      <c r="I627" s="624"/>
      <c r="J627" s="624"/>
      <c r="K627" s="624"/>
      <c r="L627" s="624"/>
      <c r="M627" s="624"/>
      <c r="N627" s="624"/>
      <c r="AF627" s="624"/>
      <c r="AG627" s="624"/>
      <c r="AH627" s="624"/>
      <c r="AI627" s="624"/>
      <c r="AJ627" s="624"/>
      <c r="AK627" s="624"/>
    </row>
    <row r="628" spans="1:37">
      <c r="A628" s="658"/>
      <c r="B628" s="658"/>
      <c r="C628" s="624"/>
      <c r="D628" s="624"/>
      <c r="E628" s="624"/>
      <c r="F628" s="624"/>
      <c r="G628" s="624"/>
      <c r="H628" s="624"/>
      <c r="I628" s="624"/>
      <c r="J628" s="624"/>
      <c r="K628" s="624"/>
      <c r="L628" s="624"/>
      <c r="M628" s="624"/>
      <c r="N628" s="624"/>
      <c r="AF628" s="624"/>
      <c r="AG628" s="624"/>
      <c r="AH628" s="624"/>
      <c r="AI628" s="624"/>
      <c r="AJ628" s="624"/>
      <c r="AK628" s="624"/>
    </row>
    <row r="629" spans="1:37">
      <c r="A629" s="658"/>
      <c r="B629" s="658"/>
      <c r="C629" s="624"/>
      <c r="D629" s="624"/>
      <c r="E629" s="624"/>
      <c r="F629" s="624"/>
      <c r="G629" s="624"/>
      <c r="H629" s="624"/>
      <c r="I629" s="624"/>
      <c r="J629" s="624"/>
      <c r="K629" s="624"/>
      <c r="L629" s="624"/>
      <c r="M629" s="624"/>
      <c r="N629" s="624"/>
      <c r="AF629" s="624"/>
      <c r="AG629" s="624"/>
      <c r="AH629" s="624"/>
      <c r="AI629" s="624"/>
      <c r="AJ629" s="624"/>
      <c r="AK629" s="624"/>
    </row>
    <row r="630" spans="1:37">
      <c r="A630" s="658"/>
      <c r="B630" s="658"/>
      <c r="C630" s="624"/>
      <c r="D630" s="624"/>
      <c r="E630" s="624"/>
      <c r="F630" s="624"/>
      <c r="G630" s="624"/>
      <c r="H630" s="624"/>
      <c r="I630" s="624"/>
      <c r="J630" s="624"/>
      <c r="K630" s="624"/>
      <c r="L630" s="624"/>
      <c r="M630" s="624"/>
      <c r="N630" s="624"/>
      <c r="AF630" s="624"/>
      <c r="AG630" s="624"/>
      <c r="AH630" s="624"/>
      <c r="AI630" s="624"/>
      <c r="AJ630" s="624"/>
      <c r="AK630" s="624"/>
    </row>
    <row r="631" spans="1:37">
      <c r="A631" s="658"/>
      <c r="B631" s="658"/>
      <c r="C631" s="624"/>
      <c r="D631" s="624"/>
      <c r="E631" s="624"/>
      <c r="F631" s="624"/>
      <c r="G631" s="624"/>
      <c r="H631" s="624"/>
      <c r="I631" s="624"/>
      <c r="J631" s="624"/>
      <c r="K631" s="624"/>
      <c r="L631" s="624"/>
      <c r="M631" s="624"/>
      <c r="N631" s="624"/>
      <c r="AF631" s="624"/>
      <c r="AG631" s="624"/>
      <c r="AH631" s="624"/>
      <c r="AI631" s="624"/>
      <c r="AJ631" s="624"/>
      <c r="AK631" s="624"/>
    </row>
    <row r="632" spans="1:37">
      <c r="A632" s="658"/>
      <c r="B632" s="658"/>
      <c r="C632" s="624"/>
      <c r="D632" s="624"/>
      <c r="E632" s="624"/>
      <c r="F632" s="624"/>
      <c r="G632" s="624"/>
      <c r="H632" s="624"/>
      <c r="I632" s="624"/>
      <c r="J632" s="624"/>
      <c r="K632" s="624"/>
      <c r="L632" s="624"/>
      <c r="M632" s="624"/>
      <c r="N632" s="624"/>
      <c r="AF632" s="624"/>
      <c r="AG632" s="624"/>
      <c r="AH632" s="624"/>
      <c r="AI632" s="624"/>
      <c r="AJ632" s="624"/>
      <c r="AK632" s="624"/>
    </row>
    <row r="633" spans="1:37">
      <c r="A633" s="658"/>
      <c r="B633" s="658"/>
      <c r="C633" s="624"/>
      <c r="D633" s="624"/>
      <c r="E633" s="624"/>
      <c r="F633" s="624"/>
      <c r="G633" s="624"/>
      <c r="H633" s="624"/>
      <c r="I633" s="624"/>
      <c r="J633" s="624"/>
      <c r="K633" s="624"/>
      <c r="L633" s="624"/>
      <c r="M633" s="624"/>
      <c r="N633" s="624"/>
      <c r="AF633" s="624"/>
      <c r="AG633" s="624"/>
      <c r="AH633" s="624"/>
      <c r="AI633" s="624"/>
      <c r="AJ633" s="624"/>
      <c r="AK633" s="624"/>
    </row>
    <row r="634" spans="1:37">
      <c r="A634" s="658"/>
      <c r="B634" s="658"/>
      <c r="C634" s="624"/>
      <c r="D634" s="624"/>
      <c r="E634" s="624"/>
      <c r="F634" s="624"/>
      <c r="G634" s="624"/>
      <c r="H634" s="624"/>
      <c r="I634" s="624"/>
      <c r="J634" s="624"/>
      <c r="K634" s="624"/>
      <c r="L634" s="624"/>
      <c r="M634" s="624"/>
      <c r="N634" s="624"/>
      <c r="AF634" s="624"/>
      <c r="AG634" s="624"/>
      <c r="AH634" s="624"/>
      <c r="AI634" s="624"/>
      <c r="AJ634" s="624"/>
      <c r="AK634" s="624"/>
    </row>
    <row r="635" spans="1:37">
      <c r="A635" s="658"/>
      <c r="B635" s="658"/>
      <c r="C635" s="624"/>
      <c r="D635" s="624"/>
      <c r="E635" s="624"/>
      <c r="F635" s="624"/>
      <c r="G635" s="624"/>
      <c r="H635" s="624"/>
      <c r="I635" s="624"/>
      <c r="J635" s="624"/>
      <c r="K635" s="624"/>
      <c r="L635" s="624"/>
      <c r="M635" s="624"/>
      <c r="N635" s="624"/>
      <c r="AF635" s="624"/>
      <c r="AG635" s="624"/>
      <c r="AH635" s="624"/>
      <c r="AI635" s="624"/>
      <c r="AJ635" s="624"/>
      <c r="AK635" s="624"/>
    </row>
    <row r="636" spans="1:37">
      <c r="A636" s="658"/>
      <c r="B636" s="658"/>
      <c r="C636" s="624"/>
      <c r="D636" s="624"/>
      <c r="E636" s="624"/>
      <c r="F636" s="624"/>
      <c r="G636" s="624"/>
      <c r="H636" s="624"/>
      <c r="I636" s="624"/>
      <c r="J636" s="624"/>
      <c r="K636" s="624"/>
      <c r="L636" s="624"/>
      <c r="M636" s="624"/>
      <c r="N636" s="624"/>
      <c r="AF636" s="624"/>
      <c r="AG636" s="624"/>
      <c r="AH636" s="624"/>
      <c r="AI636" s="624"/>
      <c r="AJ636" s="624"/>
      <c r="AK636" s="624"/>
    </row>
    <row r="637" spans="1:37">
      <c r="A637" s="658"/>
      <c r="B637" s="658"/>
      <c r="C637" s="624"/>
      <c r="D637" s="624"/>
      <c r="E637" s="624"/>
      <c r="F637" s="624"/>
      <c r="G637" s="624"/>
      <c r="H637" s="624"/>
      <c r="I637" s="624"/>
      <c r="J637" s="624"/>
      <c r="K637" s="624"/>
      <c r="L637" s="624"/>
      <c r="M637" s="624"/>
      <c r="N637" s="624"/>
      <c r="AF637" s="624"/>
      <c r="AG637" s="624"/>
      <c r="AH637" s="624"/>
      <c r="AI637" s="624"/>
      <c r="AJ637" s="624"/>
      <c r="AK637" s="624"/>
    </row>
    <row r="638" spans="1:37">
      <c r="A638" s="658"/>
      <c r="B638" s="658"/>
      <c r="C638" s="624"/>
      <c r="D638" s="624"/>
      <c r="E638" s="624"/>
      <c r="F638" s="624"/>
      <c r="G638" s="624"/>
      <c r="H638" s="624"/>
      <c r="I638" s="624"/>
      <c r="J638" s="624"/>
      <c r="K638" s="624"/>
      <c r="L638" s="624"/>
      <c r="M638" s="624"/>
      <c r="N638" s="624"/>
      <c r="AF638" s="624"/>
      <c r="AG638" s="624"/>
      <c r="AH638" s="624"/>
      <c r="AI638" s="624"/>
      <c r="AJ638" s="624"/>
      <c r="AK638" s="624"/>
    </row>
    <row r="639" spans="1:37">
      <c r="A639" s="658"/>
      <c r="B639" s="658"/>
      <c r="C639" s="624"/>
      <c r="D639" s="624"/>
      <c r="E639" s="624"/>
      <c r="F639" s="624"/>
      <c r="G639" s="624"/>
      <c r="H639" s="624"/>
      <c r="I639" s="624"/>
      <c r="J639" s="624"/>
      <c r="K639" s="624"/>
      <c r="L639" s="624"/>
      <c r="M639" s="624"/>
      <c r="N639" s="624"/>
      <c r="AF639" s="624"/>
      <c r="AG639" s="624"/>
      <c r="AH639" s="624"/>
      <c r="AI639" s="624"/>
      <c r="AJ639" s="624"/>
      <c r="AK639" s="624"/>
    </row>
    <row r="640" spans="1:37">
      <c r="A640" s="658"/>
      <c r="B640" s="658"/>
      <c r="C640" s="624"/>
      <c r="D640" s="624"/>
      <c r="E640" s="624"/>
      <c r="F640" s="624"/>
      <c r="G640" s="624"/>
      <c r="H640" s="624"/>
      <c r="I640" s="624"/>
      <c r="J640" s="624"/>
      <c r="K640" s="624"/>
      <c r="L640" s="624"/>
      <c r="M640" s="624"/>
      <c r="N640" s="624"/>
      <c r="AF640" s="624"/>
      <c r="AG640" s="624"/>
      <c r="AH640" s="624"/>
      <c r="AI640" s="624"/>
      <c r="AJ640" s="624"/>
      <c r="AK640" s="624"/>
    </row>
    <row r="641" spans="1:37">
      <c r="A641" s="658"/>
      <c r="B641" s="658"/>
      <c r="C641" s="624"/>
      <c r="D641" s="624"/>
      <c r="E641" s="624"/>
      <c r="F641" s="624"/>
      <c r="G641" s="624"/>
      <c r="H641" s="624"/>
      <c r="I641" s="624"/>
      <c r="J641" s="624"/>
      <c r="K641" s="624"/>
      <c r="L641" s="624"/>
      <c r="M641" s="624"/>
      <c r="N641" s="624"/>
      <c r="AF641" s="624"/>
      <c r="AG641" s="624"/>
      <c r="AH641" s="624"/>
      <c r="AI641" s="624"/>
      <c r="AJ641" s="624"/>
      <c r="AK641" s="624"/>
    </row>
    <row r="642" spans="1:37">
      <c r="A642" s="658"/>
      <c r="B642" s="658"/>
      <c r="C642" s="624"/>
      <c r="D642" s="624"/>
      <c r="E642" s="624"/>
      <c r="F642" s="624"/>
      <c r="G642" s="624"/>
      <c r="H642" s="624"/>
      <c r="I642" s="624"/>
      <c r="J642" s="624"/>
      <c r="K642" s="624"/>
      <c r="L642" s="624"/>
      <c r="M642" s="624"/>
      <c r="N642" s="624"/>
      <c r="AF642" s="624"/>
      <c r="AG642" s="624"/>
      <c r="AH642" s="624"/>
      <c r="AI642" s="624"/>
      <c r="AJ642" s="624"/>
      <c r="AK642" s="624"/>
    </row>
    <row r="643" spans="1:37">
      <c r="A643" s="658"/>
      <c r="B643" s="658"/>
      <c r="C643" s="624"/>
      <c r="D643" s="624"/>
      <c r="E643" s="624"/>
      <c r="F643" s="624"/>
      <c r="G643" s="624"/>
      <c r="H643" s="624"/>
      <c r="I643" s="624"/>
      <c r="J643" s="624"/>
      <c r="K643" s="624"/>
      <c r="L643" s="624"/>
      <c r="M643" s="624"/>
      <c r="N643" s="624"/>
      <c r="AF643" s="624"/>
      <c r="AG643" s="624"/>
      <c r="AH643" s="624"/>
      <c r="AI643" s="624"/>
      <c r="AJ643" s="624"/>
      <c r="AK643" s="624"/>
    </row>
    <row r="644" spans="1:37">
      <c r="A644" s="658"/>
      <c r="B644" s="658"/>
      <c r="C644" s="624"/>
      <c r="D644" s="624"/>
      <c r="E644" s="624"/>
      <c r="F644" s="624"/>
      <c r="G644" s="624"/>
      <c r="H644" s="624"/>
      <c r="I644" s="624"/>
      <c r="J644" s="624"/>
      <c r="K644" s="624"/>
      <c r="L644" s="624"/>
      <c r="M644" s="624"/>
      <c r="N644" s="624"/>
      <c r="AF644" s="624"/>
      <c r="AG644" s="624"/>
      <c r="AH644" s="624"/>
      <c r="AI644" s="624"/>
      <c r="AJ644" s="624"/>
      <c r="AK644" s="624"/>
    </row>
    <row r="645" spans="1:37">
      <c r="A645" s="658"/>
      <c r="B645" s="658"/>
      <c r="C645" s="624"/>
      <c r="D645" s="624"/>
      <c r="E645" s="624"/>
      <c r="F645" s="624"/>
      <c r="G645" s="624"/>
      <c r="H645" s="624"/>
      <c r="I645" s="624"/>
      <c r="J645" s="624"/>
      <c r="K645" s="624"/>
      <c r="L645" s="624"/>
      <c r="M645" s="624"/>
      <c r="N645" s="624"/>
      <c r="AF645" s="624"/>
      <c r="AG645" s="624"/>
      <c r="AH645" s="624"/>
      <c r="AI645" s="624"/>
      <c r="AJ645" s="624"/>
      <c r="AK645" s="624"/>
    </row>
    <row r="646" spans="1:37">
      <c r="A646" s="658"/>
      <c r="B646" s="658"/>
      <c r="C646" s="624"/>
      <c r="D646" s="624"/>
      <c r="E646" s="624"/>
      <c r="F646" s="624"/>
      <c r="G646" s="624"/>
      <c r="H646" s="624"/>
      <c r="I646" s="624"/>
      <c r="J646" s="624"/>
      <c r="K646" s="624"/>
      <c r="L646" s="624"/>
      <c r="M646" s="624"/>
      <c r="N646" s="624"/>
      <c r="AF646" s="624"/>
      <c r="AG646" s="624"/>
      <c r="AH646" s="624"/>
      <c r="AI646" s="624"/>
      <c r="AJ646" s="624"/>
      <c r="AK646" s="624"/>
    </row>
    <row r="647" spans="1:37">
      <c r="A647" s="658"/>
      <c r="B647" s="658"/>
      <c r="C647" s="624"/>
      <c r="D647" s="624"/>
      <c r="E647" s="624"/>
      <c r="F647" s="624"/>
      <c r="G647" s="624"/>
      <c r="H647" s="624"/>
      <c r="I647" s="624"/>
      <c r="J647" s="624"/>
      <c r="K647" s="624"/>
      <c r="L647" s="624"/>
      <c r="M647" s="624"/>
      <c r="N647" s="624"/>
      <c r="AF647" s="624"/>
      <c r="AG647" s="624"/>
      <c r="AH647" s="624"/>
      <c r="AI647" s="624"/>
      <c r="AJ647" s="624"/>
      <c r="AK647" s="624"/>
    </row>
    <row r="648" spans="1:37">
      <c r="A648" s="658"/>
      <c r="B648" s="658"/>
      <c r="C648" s="624"/>
      <c r="D648" s="624"/>
      <c r="E648" s="624"/>
      <c r="F648" s="624"/>
      <c r="G648" s="624"/>
      <c r="H648" s="624"/>
      <c r="I648" s="624"/>
      <c r="J648" s="624"/>
      <c r="K648" s="624"/>
      <c r="L648" s="624"/>
      <c r="M648" s="624"/>
      <c r="N648" s="624"/>
      <c r="AF648" s="624"/>
      <c r="AG648" s="624"/>
      <c r="AH648" s="624"/>
      <c r="AI648" s="624"/>
      <c r="AJ648" s="624"/>
      <c r="AK648" s="624"/>
    </row>
    <row r="649" spans="1:37">
      <c r="A649" s="658"/>
      <c r="B649" s="658"/>
      <c r="C649" s="624"/>
      <c r="D649" s="624"/>
      <c r="E649" s="624"/>
      <c r="F649" s="624"/>
      <c r="G649" s="624"/>
      <c r="H649" s="624"/>
      <c r="I649" s="624"/>
      <c r="J649" s="624"/>
      <c r="K649" s="624"/>
      <c r="L649" s="624"/>
      <c r="M649" s="624"/>
      <c r="N649" s="624"/>
      <c r="AF649" s="624"/>
      <c r="AG649" s="624"/>
      <c r="AH649" s="624"/>
      <c r="AI649" s="624"/>
      <c r="AJ649" s="624"/>
      <c r="AK649" s="624"/>
    </row>
    <row r="650" spans="1:37">
      <c r="A650" s="658"/>
      <c r="B650" s="658"/>
      <c r="C650" s="624"/>
      <c r="D650" s="624"/>
      <c r="E650" s="624"/>
      <c r="F650" s="624"/>
      <c r="G650" s="624"/>
      <c r="H650" s="624"/>
      <c r="I650" s="624"/>
      <c r="J650" s="624"/>
      <c r="K650" s="624"/>
      <c r="L650" s="624"/>
      <c r="M650" s="624"/>
      <c r="N650" s="624"/>
      <c r="AF650" s="624"/>
      <c r="AG650" s="624"/>
      <c r="AH650" s="624"/>
      <c r="AI650" s="624"/>
      <c r="AJ650" s="624"/>
      <c r="AK650" s="624"/>
    </row>
    <row r="651" spans="1:37">
      <c r="A651" s="658"/>
      <c r="B651" s="658"/>
      <c r="C651" s="624"/>
      <c r="D651" s="624"/>
      <c r="E651" s="624"/>
      <c r="F651" s="624"/>
      <c r="G651" s="624"/>
      <c r="H651" s="624"/>
      <c r="I651" s="624"/>
      <c r="J651" s="624"/>
      <c r="K651" s="624"/>
      <c r="L651" s="624"/>
      <c r="M651" s="624"/>
      <c r="N651" s="624"/>
      <c r="AF651" s="624"/>
      <c r="AG651" s="624"/>
      <c r="AH651" s="624"/>
      <c r="AI651" s="624"/>
      <c r="AJ651" s="624"/>
      <c r="AK651" s="624"/>
    </row>
    <row r="652" spans="1:37">
      <c r="A652" s="658"/>
      <c r="B652" s="658"/>
      <c r="C652" s="624"/>
      <c r="D652" s="624"/>
      <c r="E652" s="624"/>
      <c r="F652" s="624"/>
      <c r="G652" s="624"/>
      <c r="H652" s="624"/>
      <c r="I652" s="624"/>
      <c r="J652" s="624"/>
      <c r="K652" s="624"/>
      <c r="L652" s="624"/>
      <c r="M652" s="624"/>
      <c r="N652" s="624"/>
      <c r="AF652" s="624"/>
      <c r="AG652" s="624"/>
      <c r="AH652" s="624"/>
      <c r="AI652" s="624"/>
      <c r="AJ652" s="624"/>
      <c r="AK652" s="624"/>
    </row>
    <row r="653" spans="1:37">
      <c r="A653" s="658"/>
      <c r="B653" s="658"/>
      <c r="C653" s="624"/>
      <c r="D653" s="624"/>
      <c r="E653" s="624"/>
      <c r="F653" s="624"/>
      <c r="G653" s="624"/>
      <c r="H653" s="624"/>
      <c r="I653" s="624"/>
      <c r="J653" s="624"/>
      <c r="K653" s="624"/>
      <c r="L653" s="624"/>
      <c r="M653" s="624"/>
      <c r="N653" s="624"/>
      <c r="AF653" s="624"/>
      <c r="AG653" s="624"/>
      <c r="AH653" s="624"/>
      <c r="AI653" s="624"/>
      <c r="AJ653" s="624"/>
      <c r="AK653" s="624"/>
    </row>
    <row r="654" spans="1:37">
      <c r="A654" s="658"/>
      <c r="B654" s="658"/>
      <c r="C654" s="624"/>
      <c r="D654" s="624"/>
      <c r="E654" s="624"/>
      <c r="F654" s="624"/>
      <c r="G654" s="624"/>
      <c r="H654" s="624"/>
      <c r="I654" s="624"/>
      <c r="J654" s="624"/>
      <c r="K654" s="624"/>
      <c r="L654" s="624"/>
      <c r="M654" s="624"/>
      <c r="N654" s="624"/>
      <c r="AF654" s="624"/>
      <c r="AG654" s="624"/>
      <c r="AH654" s="624"/>
      <c r="AI654" s="624"/>
      <c r="AJ654" s="624"/>
      <c r="AK654" s="624"/>
    </row>
    <row r="655" spans="1:37">
      <c r="A655" s="658"/>
      <c r="B655" s="658"/>
      <c r="C655" s="624"/>
      <c r="D655" s="624"/>
      <c r="E655" s="624"/>
      <c r="F655" s="624"/>
      <c r="G655" s="624"/>
      <c r="H655" s="624"/>
      <c r="I655" s="624"/>
      <c r="J655" s="624"/>
      <c r="K655" s="624"/>
      <c r="L655" s="624"/>
      <c r="M655" s="624"/>
      <c r="N655" s="624"/>
      <c r="AF655" s="624"/>
      <c r="AG655" s="624"/>
      <c r="AH655" s="624"/>
      <c r="AI655" s="624"/>
      <c r="AJ655" s="624"/>
      <c r="AK655" s="624"/>
    </row>
    <row r="656" spans="1:37">
      <c r="A656" s="658"/>
      <c r="B656" s="658"/>
      <c r="C656" s="624"/>
      <c r="D656" s="624"/>
      <c r="E656" s="624"/>
      <c r="F656" s="624"/>
      <c r="G656" s="624"/>
      <c r="H656" s="624"/>
      <c r="I656" s="624"/>
      <c r="J656" s="624"/>
      <c r="K656" s="624"/>
      <c r="L656" s="624"/>
      <c r="M656" s="624"/>
      <c r="N656" s="624"/>
      <c r="AF656" s="624"/>
      <c r="AG656" s="624"/>
      <c r="AH656" s="624"/>
      <c r="AI656" s="624"/>
      <c r="AJ656" s="624"/>
      <c r="AK656" s="624"/>
    </row>
    <row r="657" spans="1:37">
      <c r="A657" s="658"/>
      <c r="B657" s="658"/>
      <c r="C657" s="624"/>
      <c r="D657" s="624"/>
      <c r="E657" s="624"/>
      <c r="F657" s="624"/>
      <c r="G657" s="624"/>
      <c r="H657" s="624"/>
      <c r="I657" s="624"/>
      <c r="J657" s="624"/>
      <c r="K657" s="624"/>
      <c r="L657" s="624"/>
      <c r="M657" s="624"/>
      <c r="N657" s="624"/>
      <c r="AF657" s="624"/>
      <c r="AG657" s="624"/>
      <c r="AH657" s="624"/>
      <c r="AI657" s="624"/>
      <c r="AJ657" s="624"/>
      <c r="AK657" s="624"/>
    </row>
    <row r="658" spans="1:37">
      <c r="A658" s="658"/>
      <c r="B658" s="658"/>
      <c r="C658" s="624"/>
      <c r="D658" s="624"/>
      <c r="E658" s="624"/>
      <c r="F658" s="624"/>
      <c r="G658" s="624"/>
      <c r="H658" s="624"/>
      <c r="I658" s="624"/>
      <c r="J658" s="624"/>
      <c r="K658" s="624"/>
      <c r="L658" s="624"/>
      <c r="M658" s="624"/>
      <c r="N658" s="624"/>
      <c r="AF658" s="624"/>
      <c r="AG658" s="624"/>
      <c r="AH658" s="624"/>
      <c r="AI658" s="624"/>
      <c r="AJ658" s="624"/>
      <c r="AK658" s="624"/>
    </row>
    <row r="659" spans="1:37">
      <c r="A659" s="658"/>
      <c r="B659" s="658"/>
      <c r="C659" s="624"/>
      <c r="D659" s="624"/>
      <c r="E659" s="624"/>
      <c r="F659" s="624"/>
      <c r="G659" s="624"/>
      <c r="H659" s="624"/>
      <c r="I659" s="624"/>
      <c r="J659" s="624"/>
      <c r="K659" s="624"/>
      <c r="L659" s="624"/>
      <c r="M659" s="624"/>
      <c r="N659" s="624"/>
      <c r="AF659" s="624"/>
      <c r="AG659" s="624"/>
      <c r="AH659" s="624"/>
      <c r="AI659" s="624"/>
      <c r="AJ659" s="624"/>
      <c r="AK659" s="624"/>
    </row>
    <row r="660" spans="1:37">
      <c r="A660" s="658"/>
      <c r="B660" s="658"/>
      <c r="C660" s="624"/>
      <c r="D660" s="624"/>
      <c r="E660" s="624"/>
      <c r="F660" s="624"/>
      <c r="G660" s="624"/>
      <c r="H660" s="624"/>
      <c r="I660" s="624"/>
      <c r="J660" s="624"/>
      <c r="K660" s="624"/>
      <c r="L660" s="624"/>
      <c r="M660" s="624"/>
      <c r="N660" s="624"/>
      <c r="AF660" s="624"/>
      <c r="AG660" s="624"/>
      <c r="AH660" s="624"/>
      <c r="AI660" s="624"/>
      <c r="AJ660" s="624"/>
      <c r="AK660" s="624"/>
    </row>
    <row r="661" spans="1:37">
      <c r="A661" s="658"/>
      <c r="B661" s="658"/>
      <c r="C661" s="624"/>
      <c r="D661" s="624"/>
      <c r="E661" s="624"/>
      <c r="F661" s="624"/>
      <c r="G661" s="624"/>
      <c r="H661" s="624"/>
      <c r="I661" s="624"/>
      <c r="J661" s="624"/>
      <c r="K661" s="624"/>
      <c r="L661" s="624"/>
      <c r="M661" s="624"/>
      <c r="N661" s="624"/>
      <c r="AF661" s="624"/>
      <c r="AG661" s="624"/>
      <c r="AH661" s="624"/>
      <c r="AI661" s="624"/>
      <c r="AJ661" s="624"/>
      <c r="AK661" s="624"/>
    </row>
    <row r="662" spans="1:37">
      <c r="A662" s="658"/>
      <c r="B662" s="658"/>
      <c r="C662" s="624"/>
      <c r="D662" s="624"/>
      <c r="E662" s="624"/>
      <c r="F662" s="624"/>
      <c r="G662" s="624"/>
      <c r="H662" s="624"/>
      <c r="I662" s="624"/>
      <c r="J662" s="624"/>
      <c r="K662" s="624"/>
      <c r="L662" s="624"/>
      <c r="M662" s="624"/>
      <c r="N662" s="624"/>
      <c r="AF662" s="624"/>
      <c r="AG662" s="624"/>
      <c r="AH662" s="624"/>
      <c r="AI662" s="624"/>
      <c r="AJ662" s="624"/>
      <c r="AK662" s="624"/>
    </row>
    <row r="663" spans="1:37">
      <c r="A663" s="658"/>
      <c r="B663" s="658"/>
      <c r="C663" s="624"/>
      <c r="D663" s="624"/>
      <c r="E663" s="624"/>
      <c r="F663" s="624"/>
      <c r="G663" s="624"/>
      <c r="H663" s="624"/>
      <c r="I663" s="624"/>
      <c r="J663" s="624"/>
      <c r="K663" s="624"/>
      <c r="L663" s="624"/>
      <c r="M663" s="624"/>
      <c r="N663" s="624"/>
      <c r="AF663" s="624"/>
      <c r="AG663" s="624"/>
      <c r="AH663" s="624"/>
      <c r="AI663" s="624"/>
      <c r="AJ663" s="624"/>
      <c r="AK663" s="624"/>
    </row>
    <row r="664" spans="1:37">
      <c r="A664" s="658"/>
      <c r="B664" s="658"/>
      <c r="C664" s="624"/>
      <c r="D664" s="624"/>
      <c r="E664" s="624"/>
      <c r="F664" s="624"/>
      <c r="G664" s="624"/>
      <c r="H664" s="624"/>
      <c r="I664" s="624"/>
      <c r="J664" s="624"/>
      <c r="K664" s="624"/>
      <c r="L664" s="624"/>
      <c r="M664" s="624"/>
      <c r="N664" s="624"/>
      <c r="AF664" s="624"/>
      <c r="AG664" s="624"/>
      <c r="AH664" s="624"/>
      <c r="AI664" s="624"/>
      <c r="AJ664" s="624"/>
      <c r="AK664" s="624"/>
    </row>
    <row r="665" spans="1:37">
      <c r="A665" s="658"/>
      <c r="B665" s="658"/>
      <c r="C665" s="624"/>
      <c r="D665" s="624"/>
      <c r="E665" s="624"/>
      <c r="F665" s="624"/>
      <c r="G665" s="624"/>
      <c r="H665" s="624"/>
      <c r="I665" s="624"/>
      <c r="J665" s="624"/>
      <c r="K665" s="624"/>
      <c r="L665" s="624"/>
      <c r="M665" s="624"/>
      <c r="N665" s="624"/>
      <c r="AF665" s="624"/>
      <c r="AG665" s="624"/>
      <c r="AH665" s="624"/>
      <c r="AI665" s="624"/>
      <c r="AJ665" s="624"/>
      <c r="AK665" s="624"/>
    </row>
    <row r="666" spans="1:37">
      <c r="A666" s="658"/>
      <c r="B666" s="658"/>
      <c r="C666" s="624"/>
      <c r="D666" s="624"/>
      <c r="E666" s="624"/>
      <c r="F666" s="624"/>
      <c r="G666" s="624"/>
      <c r="H666" s="624"/>
      <c r="I666" s="624"/>
      <c r="J666" s="624"/>
      <c r="K666" s="624"/>
      <c r="L666" s="624"/>
      <c r="M666" s="624"/>
      <c r="N666" s="624"/>
      <c r="AF666" s="624"/>
      <c r="AG666" s="624"/>
      <c r="AH666" s="624"/>
      <c r="AI666" s="624"/>
      <c r="AJ666" s="624"/>
      <c r="AK666" s="624"/>
    </row>
    <row r="667" spans="1:37">
      <c r="A667" s="658"/>
      <c r="B667" s="658"/>
      <c r="C667" s="624"/>
      <c r="D667" s="624"/>
      <c r="E667" s="624"/>
      <c r="F667" s="624"/>
      <c r="G667" s="624"/>
      <c r="H667" s="624"/>
      <c r="I667" s="624"/>
      <c r="J667" s="624"/>
      <c r="K667" s="624"/>
      <c r="L667" s="624"/>
      <c r="M667" s="624"/>
      <c r="N667" s="624"/>
      <c r="AF667" s="624"/>
      <c r="AG667" s="624"/>
      <c r="AH667" s="624"/>
      <c r="AI667" s="624"/>
      <c r="AJ667" s="624"/>
      <c r="AK667" s="624"/>
    </row>
    <row r="668" spans="1:37">
      <c r="A668" s="658"/>
      <c r="B668" s="658"/>
      <c r="C668" s="624"/>
      <c r="D668" s="624"/>
      <c r="E668" s="624"/>
      <c r="F668" s="624"/>
      <c r="G668" s="624"/>
      <c r="H668" s="624"/>
      <c r="I668" s="624"/>
      <c r="J668" s="624"/>
      <c r="K668" s="624"/>
      <c r="L668" s="624"/>
      <c r="M668" s="624"/>
      <c r="N668" s="624"/>
      <c r="AF668" s="624"/>
      <c r="AG668" s="624"/>
      <c r="AH668" s="624"/>
      <c r="AI668" s="624"/>
      <c r="AJ668" s="624"/>
      <c r="AK668" s="624"/>
    </row>
    <row r="669" spans="1:37">
      <c r="A669" s="658"/>
      <c r="B669" s="658"/>
      <c r="C669" s="624"/>
      <c r="D669" s="624"/>
      <c r="E669" s="624"/>
      <c r="F669" s="624"/>
      <c r="G669" s="624"/>
      <c r="H669" s="624"/>
      <c r="I669" s="624"/>
      <c r="J669" s="624"/>
      <c r="K669" s="624"/>
      <c r="L669" s="624"/>
      <c r="M669" s="624"/>
      <c r="N669" s="624"/>
      <c r="AF669" s="624"/>
      <c r="AG669" s="624"/>
      <c r="AH669" s="624"/>
      <c r="AI669" s="624"/>
      <c r="AJ669" s="624"/>
      <c r="AK669" s="624"/>
    </row>
    <row r="670" spans="1:37">
      <c r="A670" s="658"/>
      <c r="B670" s="658"/>
      <c r="C670" s="624"/>
      <c r="D670" s="624"/>
      <c r="E670" s="624"/>
      <c r="F670" s="624"/>
      <c r="G670" s="624"/>
      <c r="H670" s="624"/>
      <c r="I670" s="624"/>
      <c r="J670" s="624"/>
      <c r="K670" s="624"/>
      <c r="L670" s="624"/>
      <c r="M670" s="624"/>
      <c r="N670" s="624"/>
      <c r="AF670" s="624"/>
      <c r="AG670" s="624"/>
      <c r="AH670" s="624"/>
      <c r="AI670" s="624"/>
      <c r="AJ670" s="624"/>
      <c r="AK670" s="624"/>
    </row>
    <row r="671" spans="1:37">
      <c r="A671" s="658"/>
      <c r="B671" s="658"/>
      <c r="C671" s="624"/>
      <c r="D671" s="624"/>
      <c r="E671" s="624"/>
      <c r="F671" s="624"/>
      <c r="G671" s="624"/>
      <c r="H671" s="624"/>
      <c r="I671" s="624"/>
      <c r="J671" s="624"/>
      <c r="K671" s="624"/>
      <c r="L671" s="624"/>
      <c r="M671" s="624"/>
      <c r="N671" s="624"/>
      <c r="AF671" s="624"/>
      <c r="AG671" s="624"/>
      <c r="AH671" s="624"/>
      <c r="AI671" s="624"/>
      <c r="AJ671" s="624"/>
      <c r="AK671" s="624"/>
    </row>
    <row r="672" spans="1:37">
      <c r="A672" s="658"/>
      <c r="B672" s="658"/>
      <c r="C672" s="624"/>
      <c r="D672" s="624"/>
      <c r="E672" s="624"/>
      <c r="F672" s="624"/>
      <c r="G672" s="624"/>
      <c r="H672" s="624"/>
      <c r="I672" s="624"/>
      <c r="J672" s="624"/>
      <c r="K672" s="624"/>
      <c r="L672" s="624"/>
      <c r="M672" s="624"/>
      <c r="N672" s="624"/>
      <c r="AF672" s="624"/>
      <c r="AG672" s="624"/>
      <c r="AH672" s="624"/>
      <c r="AI672" s="624"/>
      <c r="AJ672" s="624"/>
      <c r="AK672" s="624"/>
    </row>
    <row r="673" spans="1:37">
      <c r="A673" s="658"/>
      <c r="B673" s="658"/>
      <c r="C673" s="624"/>
      <c r="D673" s="624"/>
      <c r="E673" s="624"/>
      <c r="F673" s="624"/>
      <c r="G673" s="624"/>
      <c r="H673" s="624"/>
      <c r="I673" s="624"/>
      <c r="J673" s="624"/>
      <c r="K673" s="624"/>
      <c r="L673" s="624"/>
      <c r="M673" s="624"/>
      <c r="N673" s="624"/>
      <c r="AF673" s="624"/>
      <c r="AG673" s="624"/>
      <c r="AH673" s="624"/>
      <c r="AI673" s="624"/>
      <c r="AJ673" s="624"/>
      <c r="AK673" s="624"/>
    </row>
    <row r="674" spans="1:37">
      <c r="A674" s="658"/>
      <c r="B674" s="658"/>
      <c r="C674" s="624"/>
      <c r="D674" s="624"/>
      <c r="E674" s="624"/>
      <c r="F674" s="624"/>
      <c r="G674" s="624"/>
      <c r="H674" s="624"/>
      <c r="I674" s="624"/>
      <c r="J674" s="624"/>
      <c r="K674" s="624"/>
      <c r="L674" s="624"/>
      <c r="M674" s="624"/>
      <c r="N674" s="624"/>
      <c r="AF674" s="624"/>
      <c r="AG674" s="624"/>
      <c r="AH674" s="624"/>
      <c r="AI674" s="624"/>
      <c r="AJ674" s="624"/>
      <c r="AK674" s="624"/>
    </row>
    <row r="675" spans="1:37">
      <c r="A675" s="658"/>
      <c r="B675" s="658"/>
      <c r="C675" s="624"/>
      <c r="D675" s="624"/>
      <c r="E675" s="624"/>
      <c r="F675" s="624"/>
      <c r="G675" s="624"/>
      <c r="H675" s="624"/>
      <c r="I675" s="624"/>
      <c r="J675" s="624"/>
      <c r="K675" s="624"/>
      <c r="L675" s="624"/>
      <c r="M675" s="624"/>
      <c r="N675" s="624"/>
      <c r="AF675" s="624"/>
      <c r="AG675" s="624"/>
      <c r="AH675" s="624"/>
      <c r="AI675" s="624"/>
      <c r="AJ675" s="624"/>
      <c r="AK675" s="624"/>
    </row>
    <row r="676" spans="1:37">
      <c r="A676" s="658"/>
      <c r="B676" s="658"/>
      <c r="C676" s="624"/>
      <c r="D676" s="624"/>
      <c r="E676" s="624"/>
      <c r="F676" s="624"/>
      <c r="G676" s="624"/>
      <c r="H676" s="624"/>
      <c r="I676" s="624"/>
      <c r="J676" s="624"/>
      <c r="K676" s="624"/>
      <c r="L676" s="624"/>
      <c r="M676" s="624"/>
      <c r="N676" s="624"/>
      <c r="AF676" s="624"/>
      <c r="AG676" s="624"/>
      <c r="AH676" s="624"/>
      <c r="AI676" s="624"/>
      <c r="AJ676" s="624"/>
      <c r="AK676" s="624"/>
    </row>
    <row r="677" spans="1:37">
      <c r="A677" s="658"/>
      <c r="B677" s="658"/>
      <c r="C677" s="624"/>
      <c r="D677" s="624"/>
      <c r="E677" s="624"/>
      <c r="F677" s="624"/>
      <c r="G677" s="624"/>
      <c r="H677" s="624"/>
      <c r="I677" s="624"/>
      <c r="J677" s="624"/>
      <c r="K677" s="624"/>
      <c r="L677" s="624"/>
      <c r="M677" s="624"/>
      <c r="N677" s="624"/>
      <c r="AF677" s="624"/>
      <c r="AG677" s="624"/>
      <c r="AH677" s="624"/>
      <c r="AI677" s="624"/>
      <c r="AJ677" s="624"/>
      <c r="AK677" s="624"/>
    </row>
    <row r="678" spans="1:37">
      <c r="A678" s="658"/>
      <c r="B678" s="658"/>
      <c r="C678" s="624"/>
      <c r="D678" s="624"/>
      <c r="E678" s="624"/>
      <c r="F678" s="624"/>
      <c r="G678" s="624"/>
      <c r="H678" s="624"/>
      <c r="I678" s="624"/>
      <c r="J678" s="624"/>
      <c r="K678" s="624"/>
      <c r="L678" s="624"/>
      <c r="M678" s="624"/>
      <c r="N678" s="624"/>
      <c r="AF678" s="624"/>
      <c r="AG678" s="624"/>
      <c r="AH678" s="624"/>
      <c r="AI678" s="624"/>
      <c r="AJ678" s="624"/>
      <c r="AK678" s="624"/>
    </row>
    <row r="679" spans="1:37">
      <c r="A679" s="658"/>
      <c r="B679" s="658"/>
      <c r="C679" s="624"/>
      <c r="D679" s="624"/>
      <c r="E679" s="624"/>
      <c r="F679" s="624"/>
      <c r="G679" s="624"/>
      <c r="H679" s="624"/>
      <c r="I679" s="624"/>
      <c r="J679" s="624"/>
      <c r="K679" s="624"/>
      <c r="L679" s="624"/>
      <c r="M679" s="624"/>
      <c r="N679" s="624"/>
      <c r="AF679" s="624"/>
      <c r="AG679" s="624"/>
      <c r="AH679" s="624"/>
      <c r="AI679" s="624"/>
      <c r="AJ679" s="624"/>
      <c r="AK679" s="624"/>
    </row>
    <row r="680" spans="1:37">
      <c r="A680" s="658"/>
      <c r="B680" s="658"/>
      <c r="C680" s="624"/>
      <c r="D680" s="624"/>
      <c r="E680" s="624"/>
      <c r="F680" s="624"/>
      <c r="G680" s="624"/>
      <c r="H680" s="624"/>
      <c r="I680" s="624"/>
      <c r="J680" s="624"/>
      <c r="K680" s="624"/>
      <c r="L680" s="624"/>
      <c r="M680" s="624"/>
      <c r="N680" s="624"/>
      <c r="AF680" s="624"/>
      <c r="AG680" s="624"/>
      <c r="AH680" s="624"/>
      <c r="AI680" s="624"/>
      <c r="AJ680" s="624"/>
      <c r="AK680" s="624"/>
    </row>
    <row r="681" spans="1:37">
      <c r="A681" s="658"/>
      <c r="B681" s="658"/>
      <c r="C681" s="624"/>
      <c r="D681" s="624"/>
      <c r="E681" s="624"/>
      <c r="F681" s="624"/>
      <c r="G681" s="624"/>
      <c r="H681" s="624"/>
      <c r="I681" s="624"/>
      <c r="J681" s="624"/>
      <c r="K681" s="624"/>
      <c r="L681" s="624"/>
      <c r="M681" s="624"/>
      <c r="N681" s="624"/>
      <c r="AF681" s="624"/>
      <c r="AG681" s="624"/>
      <c r="AH681" s="624"/>
      <c r="AI681" s="624"/>
      <c r="AJ681" s="624"/>
      <c r="AK681" s="624"/>
    </row>
    <row r="682" spans="1:37">
      <c r="A682" s="658"/>
      <c r="B682" s="658"/>
      <c r="C682" s="624"/>
      <c r="D682" s="624"/>
      <c r="E682" s="624"/>
      <c r="F682" s="624"/>
      <c r="G682" s="624"/>
      <c r="H682" s="624"/>
      <c r="I682" s="624"/>
      <c r="J682" s="624"/>
      <c r="K682" s="624"/>
      <c r="L682" s="624"/>
      <c r="M682" s="624"/>
      <c r="N682" s="624"/>
      <c r="AF682" s="624"/>
      <c r="AG682" s="624"/>
      <c r="AH682" s="624"/>
      <c r="AI682" s="624"/>
      <c r="AJ682" s="624"/>
      <c r="AK682" s="624"/>
    </row>
    <row r="683" spans="1:37">
      <c r="A683" s="658"/>
      <c r="B683" s="658"/>
      <c r="C683" s="624"/>
      <c r="D683" s="624"/>
      <c r="E683" s="624"/>
      <c r="F683" s="624"/>
      <c r="G683" s="624"/>
      <c r="H683" s="624"/>
      <c r="I683" s="624"/>
      <c r="J683" s="624"/>
      <c r="K683" s="624"/>
      <c r="L683" s="624"/>
      <c r="M683" s="624"/>
      <c r="N683" s="624"/>
      <c r="AF683" s="624"/>
      <c r="AG683" s="624"/>
      <c r="AH683" s="624"/>
      <c r="AI683" s="624"/>
      <c r="AJ683" s="624"/>
      <c r="AK683" s="624"/>
    </row>
    <row r="684" spans="1:37">
      <c r="A684" s="658"/>
      <c r="B684" s="658"/>
      <c r="C684" s="624"/>
      <c r="D684" s="624"/>
      <c r="E684" s="624"/>
      <c r="F684" s="624"/>
      <c r="G684" s="624"/>
      <c r="H684" s="624"/>
      <c r="I684" s="624"/>
      <c r="J684" s="624"/>
      <c r="K684" s="624"/>
      <c r="L684" s="624"/>
      <c r="M684" s="624"/>
      <c r="N684" s="624"/>
      <c r="AF684" s="624"/>
      <c r="AG684" s="624"/>
      <c r="AH684" s="624"/>
      <c r="AI684" s="624"/>
      <c r="AJ684" s="624"/>
      <c r="AK684" s="624"/>
    </row>
    <row r="685" spans="1:37">
      <c r="A685" s="658"/>
      <c r="B685" s="658"/>
      <c r="C685" s="624"/>
      <c r="D685" s="624"/>
      <c r="E685" s="624"/>
      <c r="F685" s="624"/>
      <c r="G685" s="624"/>
      <c r="H685" s="624"/>
      <c r="I685" s="624"/>
      <c r="J685" s="624"/>
      <c r="K685" s="624"/>
      <c r="L685" s="624"/>
      <c r="M685" s="624"/>
      <c r="N685" s="624"/>
      <c r="AF685" s="624"/>
      <c r="AG685" s="624"/>
      <c r="AH685" s="624"/>
      <c r="AI685" s="624"/>
      <c r="AJ685" s="624"/>
      <c r="AK685" s="624"/>
    </row>
    <row r="686" spans="1:37">
      <c r="A686" s="658"/>
      <c r="B686" s="658"/>
      <c r="C686" s="624"/>
      <c r="D686" s="624"/>
      <c r="E686" s="624"/>
      <c r="F686" s="624"/>
      <c r="G686" s="624"/>
      <c r="H686" s="624"/>
      <c r="I686" s="624"/>
      <c r="J686" s="624"/>
      <c r="K686" s="624"/>
      <c r="L686" s="624"/>
      <c r="M686" s="624"/>
      <c r="N686" s="624"/>
      <c r="AF686" s="624"/>
      <c r="AG686" s="624"/>
      <c r="AH686" s="624"/>
      <c r="AI686" s="624"/>
      <c r="AJ686" s="624"/>
      <c r="AK686" s="624"/>
    </row>
    <row r="687" spans="1:37">
      <c r="A687" s="658"/>
      <c r="B687" s="658"/>
      <c r="C687" s="624"/>
      <c r="D687" s="624"/>
      <c r="E687" s="624"/>
      <c r="F687" s="624"/>
      <c r="G687" s="624"/>
      <c r="H687" s="624"/>
      <c r="I687" s="624"/>
      <c r="J687" s="624"/>
      <c r="K687" s="624"/>
      <c r="L687" s="624"/>
      <c r="M687" s="624"/>
      <c r="N687" s="624"/>
      <c r="AF687" s="624"/>
      <c r="AG687" s="624"/>
      <c r="AH687" s="624"/>
      <c r="AI687" s="624"/>
      <c r="AJ687" s="624"/>
      <c r="AK687" s="624"/>
    </row>
    <row r="688" spans="1:37">
      <c r="A688" s="658"/>
      <c r="B688" s="658"/>
      <c r="C688" s="624"/>
      <c r="D688" s="624"/>
      <c r="E688" s="624"/>
      <c r="F688" s="624"/>
      <c r="G688" s="624"/>
      <c r="H688" s="624"/>
      <c r="I688" s="624"/>
      <c r="J688" s="624"/>
      <c r="K688" s="624"/>
      <c r="L688" s="624"/>
      <c r="M688" s="624"/>
      <c r="N688" s="624"/>
      <c r="AF688" s="624"/>
      <c r="AG688" s="624"/>
      <c r="AH688" s="624"/>
      <c r="AI688" s="624"/>
      <c r="AJ688" s="624"/>
      <c r="AK688" s="624"/>
    </row>
    <row r="689" spans="1:37">
      <c r="A689" s="658"/>
      <c r="B689" s="658"/>
      <c r="C689" s="624"/>
      <c r="D689" s="624"/>
      <c r="E689" s="624"/>
      <c r="F689" s="624"/>
      <c r="G689" s="624"/>
      <c r="H689" s="624"/>
      <c r="I689" s="624"/>
      <c r="J689" s="624"/>
      <c r="K689" s="624"/>
      <c r="L689" s="624"/>
      <c r="M689" s="624"/>
      <c r="N689" s="624"/>
      <c r="AF689" s="624"/>
      <c r="AG689" s="624"/>
      <c r="AH689" s="624"/>
      <c r="AI689" s="624"/>
      <c r="AJ689" s="624"/>
      <c r="AK689" s="624"/>
    </row>
    <row r="690" spans="1:37">
      <c r="A690" s="658"/>
      <c r="B690" s="658"/>
      <c r="C690" s="624"/>
      <c r="D690" s="624"/>
      <c r="E690" s="624"/>
      <c r="F690" s="624"/>
      <c r="G690" s="624"/>
      <c r="H690" s="624"/>
      <c r="I690" s="624"/>
      <c r="J690" s="624"/>
      <c r="K690" s="624"/>
      <c r="L690" s="624"/>
      <c r="M690" s="624"/>
      <c r="N690" s="624"/>
      <c r="AF690" s="624"/>
      <c r="AG690" s="624"/>
      <c r="AH690" s="624"/>
      <c r="AI690" s="624"/>
      <c r="AJ690" s="624"/>
      <c r="AK690" s="624"/>
    </row>
    <row r="691" spans="1:37">
      <c r="A691" s="658"/>
      <c r="B691" s="658"/>
      <c r="C691" s="624"/>
      <c r="D691" s="624"/>
      <c r="E691" s="624"/>
      <c r="F691" s="624"/>
      <c r="G691" s="624"/>
      <c r="H691" s="624"/>
      <c r="I691" s="624"/>
      <c r="J691" s="624"/>
      <c r="K691" s="624"/>
      <c r="L691" s="624"/>
      <c r="M691" s="624"/>
      <c r="N691" s="624"/>
      <c r="AF691" s="624"/>
      <c r="AG691" s="624"/>
      <c r="AH691" s="624"/>
      <c r="AI691" s="624"/>
      <c r="AJ691" s="624"/>
      <c r="AK691" s="624"/>
    </row>
    <row r="692" spans="1:37">
      <c r="A692" s="658"/>
      <c r="B692" s="658"/>
      <c r="C692" s="624"/>
      <c r="D692" s="624"/>
      <c r="E692" s="624"/>
      <c r="F692" s="624"/>
      <c r="G692" s="624"/>
      <c r="H692" s="624"/>
      <c r="I692" s="624"/>
      <c r="J692" s="624"/>
      <c r="K692" s="624"/>
      <c r="L692" s="624"/>
      <c r="M692" s="624"/>
      <c r="N692" s="624"/>
      <c r="AF692" s="624"/>
      <c r="AG692" s="624"/>
      <c r="AH692" s="624"/>
      <c r="AI692" s="624"/>
      <c r="AJ692" s="624"/>
      <c r="AK692" s="624"/>
    </row>
    <row r="693" spans="1:37">
      <c r="A693" s="658"/>
      <c r="B693" s="658"/>
      <c r="C693" s="624"/>
      <c r="D693" s="624"/>
      <c r="E693" s="624"/>
      <c r="F693" s="624"/>
      <c r="G693" s="624"/>
      <c r="H693" s="624"/>
      <c r="I693" s="624"/>
      <c r="J693" s="624"/>
      <c r="K693" s="624"/>
      <c r="L693" s="624"/>
      <c r="M693" s="624"/>
      <c r="N693" s="624"/>
      <c r="AF693" s="624"/>
      <c r="AG693" s="624"/>
      <c r="AH693" s="624"/>
      <c r="AI693" s="624"/>
      <c r="AJ693" s="624"/>
      <c r="AK693" s="624"/>
    </row>
    <row r="694" spans="1:37">
      <c r="A694" s="658"/>
      <c r="B694" s="658"/>
      <c r="C694" s="624"/>
      <c r="D694" s="624"/>
      <c r="E694" s="624"/>
      <c r="F694" s="624"/>
      <c r="G694" s="624"/>
      <c r="H694" s="624"/>
      <c r="I694" s="624"/>
      <c r="J694" s="624"/>
      <c r="K694" s="624"/>
      <c r="L694" s="624"/>
      <c r="M694" s="624"/>
      <c r="N694" s="624"/>
      <c r="AF694" s="624"/>
      <c r="AG694" s="624"/>
      <c r="AH694" s="624"/>
      <c r="AI694" s="624"/>
      <c r="AJ694" s="624"/>
      <c r="AK694" s="624"/>
    </row>
    <row r="695" spans="1:37">
      <c r="A695" s="658"/>
      <c r="B695" s="658"/>
      <c r="C695" s="624"/>
      <c r="D695" s="624"/>
      <c r="E695" s="624"/>
      <c r="F695" s="624"/>
      <c r="G695" s="624"/>
      <c r="H695" s="624"/>
      <c r="I695" s="624"/>
      <c r="J695" s="624"/>
      <c r="K695" s="624"/>
      <c r="L695" s="624"/>
      <c r="M695" s="624"/>
      <c r="N695" s="624"/>
      <c r="AF695" s="624"/>
      <c r="AG695" s="624"/>
      <c r="AH695" s="624"/>
      <c r="AI695" s="624"/>
      <c r="AJ695" s="624"/>
      <c r="AK695" s="624"/>
    </row>
    <row r="696" spans="1:37">
      <c r="A696" s="658"/>
      <c r="B696" s="658"/>
      <c r="C696" s="624"/>
      <c r="D696" s="624"/>
      <c r="E696" s="624"/>
      <c r="F696" s="624"/>
      <c r="G696" s="624"/>
      <c r="H696" s="624"/>
      <c r="I696" s="624"/>
      <c r="J696" s="624"/>
      <c r="K696" s="624"/>
      <c r="L696" s="624"/>
      <c r="M696" s="624"/>
      <c r="N696" s="624"/>
      <c r="AF696" s="624"/>
      <c r="AG696" s="624"/>
      <c r="AH696" s="624"/>
      <c r="AI696" s="624"/>
      <c r="AJ696" s="624"/>
      <c r="AK696" s="624"/>
    </row>
    <row r="697" spans="1:37">
      <c r="A697" s="658"/>
      <c r="B697" s="658"/>
      <c r="C697" s="624"/>
      <c r="D697" s="624"/>
      <c r="E697" s="624"/>
      <c r="F697" s="624"/>
      <c r="G697" s="624"/>
      <c r="H697" s="624"/>
      <c r="I697" s="624"/>
      <c r="J697" s="624"/>
      <c r="K697" s="624"/>
      <c r="L697" s="624"/>
      <c r="M697" s="624"/>
      <c r="N697" s="624"/>
      <c r="AF697" s="624"/>
      <c r="AG697" s="624"/>
      <c r="AH697" s="624"/>
      <c r="AI697" s="624"/>
      <c r="AJ697" s="624"/>
      <c r="AK697" s="624"/>
    </row>
    <row r="698" spans="1:37">
      <c r="A698" s="658"/>
      <c r="B698" s="658"/>
      <c r="C698" s="624"/>
      <c r="D698" s="624"/>
      <c r="E698" s="624"/>
      <c r="F698" s="624"/>
      <c r="G698" s="624"/>
      <c r="H698" s="624"/>
      <c r="I698" s="624"/>
      <c r="J698" s="624"/>
      <c r="K698" s="624"/>
      <c r="L698" s="624"/>
      <c r="M698" s="624"/>
      <c r="N698" s="624"/>
      <c r="AF698" s="624"/>
      <c r="AG698" s="624"/>
      <c r="AH698" s="624"/>
      <c r="AI698" s="624"/>
      <c r="AJ698" s="624"/>
      <c r="AK698" s="624"/>
    </row>
    <row r="699" spans="1:37">
      <c r="A699" s="658"/>
      <c r="B699" s="658"/>
      <c r="C699" s="624"/>
      <c r="D699" s="624"/>
      <c r="E699" s="624"/>
      <c r="F699" s="624"/>
      <c r="G699" s="624"/>
      <c r="H699" s="624"/>
      <c r="I699" s="624"/>
      <c r="J699" s="624"/>
      <c r="K699" s="624"/>
      <c r="L699" s="624"/>
      <c r="M699" s="624"/>
      <c r="N699" s="624"/>
      <c r="AF699" s="624"/>
      <c r="AG699" s="624"/>
      <c r="AH699" s="624"/>
      <c r="AI699" s="624"/>
      <c r="AJ699" s="624"/>
      <c r="AK699" s="624"/>
    </row>
    <row r="700" spans="1:37">
      <c r="A700" s="658"/>
      <c r="B700" s="658"/>
      <c r="C700" s="624"/>
      <c r="D700" s="624"/>
      <c r="E700" s="624"/>
      <c r="F700" s="624"/>
      <c r="G700" s="624"/>
      <c r="H700" s="624"/>
      <c r="I700" s="624"/>
      <c r="J700" s="624"/>
      <c r="K700" s="624"/>
      <c r="L700" s="624"/>
      <c r="M700" s="624"/>
      <c r="N700" s="624"/>
      <c r="AF700" s="624"/>
      <c r="AG700" s="624"/>
      <c r="AH700" s="624"/>
      <c r="AI700" s="624"/>
      <c r="AJ700" s="624"/>
      <c r="AK700" s="624"/>
    </row>
    <row r="701" spans="1:37">
      <c r="A701" s="658"/>
      <c r="B701" s="658"/>
      <c r="C701" s="624"/>
      <c r="D701" s="624"/>
      <c r="E701" s="624"/>
      <c r="F701" s="624"/>
      <c r="G701" s="624"/>
      <c r="H701" s="624"/>
      <c r="I701" s="624"/>
      <c r="J701" s="624"/>
      <c r="K701" s="624"/>
      <c r="L701" s="624"/>
      <c r="M701" s="624"/>
      <c r="N701" s="624"/>
      <c r="AF701" s="624"/>
      <c r="AG701" s="624"/>
      <c r="AH701" s="624"/>
      <c r="AI701" s="624"/>
      <c r="AJ701" s="624"/>
      <c r="AK701" s="624"/>
    </row>
    <row r="702" spans="1:37">
      <c r="A702" s="658"/>
      <c r="B702" s="658"/>
      <c r="C702" s="624"/>
      <c r="D702" s="624"/>
      <c r="E702" s="624"/>
      <c r="F702" s="624"/>
      <c r="G702" s="624"/>
      <c r="H702" s="624"/>
      <c r="I702" s="624"/>
      <c r="J702" s="624"/>
      <c r="K702" s="624"/>
      <c r="L702" s="624"/>
      <c r="M702" s="624"/>
      <c r="N702" s="624"/>
      <c r="AF702" s="624"/>
      <c r="AG702" s="624"/>
      <c r="AH702" s="624"/>
      <c r="AI702" s="624"/>
      <c r="AJ702" s="624"/>
      <c r="AK702" s="624"/>
    </row>
    <row r="703" spans="1:37">
      <c r="A703" s="658"/>
      <c r="B703" s="658"/>
      <c r="C703" s="624"/>
      <c r="D703" s="624"/>
      <c r="E703" s="624"/>
      <c r="F703" s="624"/>
      <c r="G703" s="624"/>
      <c r="H703" s="624"/>
      <c r="I703" s="624"/>
      <c r="J703" s="624"/>
      <c r="K703" s="624"/>
      <c r="L703" s="624"/>
      <c r="M703" s="624"/>
      <c r="N703" s="624"/>
      <c r="AF703" s="624"/>
      <c r="AG703" s="624"/>
      <c r="AH703" s="624"/>
      <c r="AI703" s="624"/>
      <c r="AJ703" s="624"/>
      <c r="AK703" s="624"/>
    </row>
    <row r="704" spans="1:37">
      <c r="A704" s="658"/>
      <c r="B704" s="658"/>
      <c r="C704" s="624"/>
      <c r="D704" s="624"/>
      <c r="E704" s="624"/>
      <c r="F704" s="624"/>
      <c r="G704" s="624"/>
      <c r="H704" s="624"/>
      <c r="I704" s="624"/>
      <c r="J704" s="624"/>
      <c r="K704" s="624"/>
      <c r="L704" s="624"/>
      <c r="M704" s="624"/>
      <c r="N704" s="624"/>
      <c r="AF704" s="624"/>
      <c r="AG704" s="624"/>
      <c r="AH704" s="624"/>
      <c r="AI704" s="624"/>
      <c r="AJ704" s="624"/>
      <c r="AK704" s="624"/>
    </row>
    <row r="705" spans="1:37">
      <c r="A705" s="658"/>
      <c r="B705" s="658"/>
      <c r="C705" s="624"/>
      <c r="D705" s="624"/>
      <c r="E705" s="624"/>
      <c r="F705" s="624"/>
      <c r="G705" s="624"/>
      <c r="H705" s="624"/>
      <c r="I705" s="624"/>
      <c r="J705" s="624"/>
      <c r="K705" s="624"/>
      <c r="L705" s="624"/>
      <c r="M705" s="624"/>
      <c r="N705" s="624"/>
      <c r="AF705" s="624"/>
      <c r="AG705" s="624"/>
      <c r="AH705" s="624"/>
      <c r="AI705" s="624"/>
      <c r="AJ705" s="624"/>
      <c r="AK705" s="624"/>
    </row>
    <row r="706" spans="1:37">
      <c r="A706" s="658"/>
      <c r="B706" s="658"/>
      <c r="C706" s="624"/>
      <c r="D706" s="624"/>
      <c r="E706" s="624"/>
      <c r="F706" s="624"/>
      <c r="G706" s="624"/>
      <c r="H706" s="624"/>
      <c r="I706" s="624"/>
      <c r="J706" s="624"/>
      <c r="K706" s="624"/>
      <c r="L706" s="624"/>
      <c r="M706" s="624"/>
      <c r="N706" s="624"/>
      <c r="AF706" s="624"/>
      <c r="AG706" s="624"/>
      <c r="AH706" s="624"/>
      <c r="AI706" s="624"/>
      <c r="AJ706" s="624"/>
      <c r="AK706" s="624"/>
    </row>
    <row r="707" spans="1:37">
      <c r="A707" s="658"/>
      <c r="B707" s="658"/>
      <c r="C707" s="624"/>
      <c r="D707" s="624"/>
      <c r="E707" s="624"/>
      <c r="F707" s="624"/>
      <c r="G707" s="624"/>
      <c r="H707" s="624"/>
      <c r="I707" s="624"/>
      <c r="J707" s="624"/>
      <c r="K707" s="624"/>
      <c r="L707" s="624"/>
      <c r="M707" s="624"/>
      <c r="N707" s="624"/>
      <c r="AF707" s="624"/>
      <c r="AG707" s="624"/>
      <c r="AH707" s="624"/>
      <c r="AI707" s="624"/>
      <c r="AJ707" s="624"/>
      <c r="AK707" s="624"/>
    </row>
    <row r="708" spans="1:37">
      <c r="A708" s="658"/>
      <c r="B708" s="658"/>
      <c r="C708" s="624"/>
      <c r="D708" s="624"/>
      <c r="E708" s="624"/>
      <c r="F708" s="624"/>
      <c r="G708" s="624"/>
      <c r="H708" s="624"/>
      <c r="I708" s="624"/>
      <c r="J708" s="624"/>
      <c r="K708" s="624"/>
      <c r="L708" s="624"/>
      <c r="M708" s="624"/>
      <c r="N708" s="624"/>
      <c r="AF708" s="624"/>
      <c r="AG708" s="624"/>
      <c r="AH708" s="624"/>
      <c r="AI708" s="624"/>
      <c r="AJ708" s="624"/>
      <c r="AK708" s="624"/>
    </row>
    <row r="709" spans="1:37">
      <c r="A709" s="658"/>
      <c r="B709" s="658"/>
      <c r="C709" s="624"/>
      <c r="D709" s="624"/>
      <c r="E709" s="624"/>
      <c r="F709" s="624"/>
      <c r="G709" s="624"/>
      <c r="H709" s="624"/>
      <c r="I709" s="624"/>
      <c r="J709" s="624"/>
      <c r="K709" s="624"/>
      <c r="L709" s="624"/>
      <c r="M709" s="624"/>
      <c r="N709" s="624"/>
      <c r="AF709" s="624"/>
      <c r="AG709" s="624"/>
      <c r="AH709" s="624"/>
      <c r="AI709" s="624"/>
      <c r="AJ709" s="624"/>
      <c r="AK709" s="624"/>
    </row>
    <row r="710" spans="1:37">
      <c r="A710" s="658"/>
      <c r="B710" s="658"/>
      <c r="C710" s="624"/>
      <c r="D710" s="624"/>
      <c r="E710" s="624"/>
      <c r="F710" s="624"/>
      <c r="G710" s="624"/>
      <c r="H710" s="624"/>
      <c r="I710" s="624"/>
      <c r="J710" s="624"/>
      <c r="K710" s="624"/>
      <c r="L710" s="624"/>
      <c r="M710" s="624"/>
      <c r="N710" s="624"/>
      <c r="AF710" s="624"/>
      <c r="AG710" s="624"/>
      <c r="AH710" s="624"/>
      <c r="AI710" s="624"/>
      <c r="AJ710" s="624"/>
      <c r="AK710" s="624"/>
    </row>
    <row r="711" spans="1:37">
      <c r="A711" s="658"/>
      <c r="B711" s="658"/>
      <c r="C711" s="624"/>
      <c r="D711" s="624"/>
      <c r="E711" s="624"/>
      <c r="F711" s="624"/>
      <c r="G711" s="624"/>
      <c r="H711" s="624"/>
      <c r="I711" s="624"/>
      <c r="J711" s="624"/>
      <c r="K711" s="624"/>
      <c r="L711" s="624"/>
      <c r="M711" s="624"/>
      <c r="N711" s="624"/>
      <c r="AF711" s="624"/>
      <c r="AG711" s="624"/>
      <c r="AH711" s="624"/>
      <c r="AI711" s="624"/>
      <c r="AJ711" s="624"/>
      <c r="AK711" s="624"/>
    </row>
    <row r="712" spans="1:37">
      <c r="A712" s="658"/>
      <c r="B712" s="658"/>
      <c r="C712" s="624"/>
      <c r="D712" s="624"/>
      <c r="E712" s="624"/>
      <c r="F712" s="624"/>
      <c r="G712" s="624"/>
      <c r="H712" s="624"/>
      <c r="I712" s="624"/>
      <c r="J712" s="624"/>
      <c r="K712" s="624"/>
      <c r="L712" s="624"/>
      <c r="M712" s="624"/>
      <c r="N712" s="624"/>
      <c r="AF712" s="624"/>
      <c r="AG712" s="624"/>
      <c r="AH712" s="624"/>
      <c r="AI712" s="624"/>
      <c r="AJ712" s="624"/>
      <c r="AK712" s="624"/>
    </row>
    <row r="713" spans="1:37">
      <c r="A713" s="658"/>
      <c r="B713" s="658"/>
      <c r="C713" s="624"/>
      <c r="D713" s="624"/>
      <c r="E713" s="624"/>
      <c r="F713" s="624"/>
      <c r="G713" s="624"/>
      <c r="H713" s="624"/>
      <c r="I713" s="624"/>
      <c r="J713" s="624"/>
      <c r="K713" s="624"/>
      <c r="L713" s="624"/>
      <c r="M713" s="624"/>
      <c r="N713" s="624"/>
      <c r="AF713" s="624"/>
      <c r="AG713" s="624"/>
      <c r="AH713" s="624"/>
      <c r="AI713" s="624"/>
      <c r="AJ713" s="624"/>
      <c r="AK713" s="624"/>
    </row>
    <row r="714" spans="1:37">
      <c r="A714" s="658"/>
      <c r="B714" s="658"/>
      <c r="C714" s="624"/>
      <c r="D714" s="624"/>
      <c r="E714" s="624"/>
      <c r="F714" s="624"/>
      <c r="G714" s="624"/>
      <c r="H714" s="624"/>
      <c r="I714" s="624"/>
      <c r="J714" s="624"/>
      <c r="K714" s="624"/>
      <c r="L714" s="624"/>
      <c r="M714" s="624"/>
      <c r="N714" s="624"/>
      <c r="AF714" s="624"/>
      <c r="AG714" s="624"/>
      <c r="AH714" s="624"/>
      <c r="AI714" s="624"/>
      <c r="AJ714" s="624"/>
      <c r="AK714" s="624"/>
    </row>
    <row r="715" spans="1:37">
      <c r="A715" s="658"/>
      <c r="B715" s="658"/>
      <c r="C715" s="624"/>
      <c r="D715" s="624"/>
      <c r="E715" s="624"/>
      <c r="F715" s="624"/>
      <c r="G715" s="624"/>
      <c r="H715" s="624"/>
      <c r="I715" s="624"/>
      <c r="J715" s="624"/>
      <c r="K715" s="624"/>
      <c r="L715" s="624"/>
      <c r="M715" s="624"/>
      <c r="N715" s="624"/>
      <c r="AF715" s="624"/>
      <c r="AG715" s="624"/>
      <c r="AH715" s="624"/>
      <c r="AI715" s="624"/>
      <c r="AJ715" s="624"/>
      <c r="AK715" s="624"/>
    </row>
    <row r="716" spans="1:37">
      <c r="A716" s="658"/>
      <c r="B716" s="658"/>
      <c r="C716" s="624"/>
      <c r="D716" s="624"/>
      <c r="E716" s="624"/>
      <c r="F716" s="624"/>
      <c r="G716" s="624"/>
      <c r="H716" s="624"/>
      <c r="I716" s="624"/>
      <c r="J716" s="624"/>
      <c r="K716" s="624"/>
      <c r="L716" s="624"/>
      <c r="M716" s="624"/>
      <c r="N716" s="624"/>
      <c r="AF716" s="624"/>
      <c r="AG716" s="624"/>
      <c r="AH716" s="624"/>
      <c r="AI716" s="624"/>
      <c r="AJ716" s="624"/>
      <c r="AK716" s="624"/>
    </row>
    <row r="717" spans="1:37">
      <c r="A717" s="658"/>
      <c r="B717" s="658"/>
      <c r="C717" s="624"/>
      <c r="D717" s="624"/>
      <c r="E717" s="624"/>
      <c r="F717" s="624"/>
      <c r="G717" s="624"/>
      <c r="H717" s="624"/>
      <c r="I717" s="624"/>
      <c r="J717" s="624"/>
      <c r="K717" s="624"/>
      <c r="L717" s="624"/>
      <c r="M717" s="624"/>
      <c r="N717" s="624"/>
      <c r="AF717" s="624"/>
      <c r="AG717" s="624"/>
      <c r="AH717" s="624"/>
      <c r="AI717" s="624"/>
      <c r="AJ717" s="624"/>
      <c r="AK717" s="624"/>
    </row>
    <row r="718" spans="1:37">
      <c r="A718" s="658"/>
      <c r="B718" s="658"/>
      <c r="C718" s="624"/>
      <c r="D718" s="624"/>
      <c r="E718" s="624"/>
      <c r="F718" s="624"/>
      <c r="G718" s="624"/>
      <c r="H718" s="624"/>
      <c r="I718" s="624"/>
      <c r="J718" s="624"/>
      <c r="K718" s="624"/>
      <c r="L718" s="624"/>
      <c r="M718" s="624"/>
      <c r="N718" s="624"/>
      <c r="AF718" s="624"/>
      <c r="AG718" s="624"/>
      <c r="AH718" s="624"/>
      <c r="AI718" s="624"/>
      <c r="AJ718" s="624"/>
      <c r="AK718" s="624"/>
    </row>
    <row r="719" spans="1:37">
      <c r="A719" s="658"/>
      <c r="B719" s="658"/>
      <c r="C719" s="624"/>
      <c r="D719" s="624"/>
      <c r="E719" s="624"/>
      <c r="F719" s="624"/>
      <c r="G719" s="624"/>
      <c r="H719" s="624"/>
      <c r="I719" s="624"/>
      <c r="J719" s="624"/>
      <c r="K719" s="624"/>
      <c r="L719" s="624"/>
      <c r="M719" s="624"/>
      <c r="N719" s="624"/>
      <c r="AF719" s="624"/>
      <c r="AG719" s="624"/>
      <c r="AH719" s="624"/>
      <c r="AI719" s="624"/>
      <c r="AJ719" s="624"/>
      <c r="AK719" s="624"/>
    </row>
    <row r="720" spans="1:37">
      <c r="A720" s="658"/>
      <c r="B720" s="658"/>
      <c r="C720" s="624"/>
      <c r="D720" s="624"/>
      <c r="E720" s="624"/>
      <c r="F720" s="624"/>
      <c r="G720" s="624"/>
      <c r="H720" s="624"/>
      <c r="I720" s="624"/>
      <c r="J720" s="624"/>
      <c r="K720" s="624"/>
      <c r="L720" s="624"/>
      <c r="M720" s="624"/>
      <c r="N720" s="624"/>
      <c r="AF720" s="624"/>
      <c r="AG720" s="624"/>
      <c r="AH720" s="624"/>
      <c r="AI720" s="624"/>
      <c r="AJ720" s="624"/>
      <c r="AK720" s="624"/>
    </row>
    <row r="721" spans="1:37">
      <c r="A721" s="658"/>
      <c r="B721" s="658"/>
      <c r="C721" s="624"/>
      <c r="D721" s="624"/>
      <c r="E721" s="624"/>
      <c r="F721" s="624"/>
      <c r="G721" s="624"/>
      <c r="H721" s="624"/>
      <c r="I721" s="624"/>
      <c r="J721" s="624"/>
      <c r="K721" s="624"/>
      <c r="L721" s="624"/>
      <c r="M721" s="624"/>
      <c r="N721" s="624"/>
      <c r="AF721" s="624"/>
      <c r="AG721" s="624"/>
      <c r="AH721" s="624"/>
      <c r="AI721" s="624"/>
      <c r="AJ721" s="624"/>
      <c r="AK721" s="624"/>
    </row>
    <row r="722" spans="1:37">
      <c r="A722" s="658"/>
      <c r="B722" s="658"/>
      <c r="C722" s="624"/>
      <c r="D722" s="624"/>
      <c r="E722" s="624"/>
      <c r="F722" s="624"/>
      <c r="G722" s="624"/>
      <c r="H722" s="624"/>
      <c r="I722" s="624"/>
      <c r="J722" s="624"/>
      <c r="K722" s="624"/>
      <c r="L722" s="624"/>
      <c r="M722" s="624"/>
      <c r="N722" s="624"/>
      <c r="AF722" s="624"/>
      <c r="AG722" s="624"/>
      <c r="AH722" s="624"/>
      <c r="AI722" s="624"/>
      <c r="AJ722" s="624"/>
      <c r="AK722" s="624"/>
    </row>
    <row r="723" spans="1:37">
      <c r="A723" s="658"/>
      <c r="B723" s="658"/>
      <c r="C723" s="624"/>
      <c r="D723" s="624"/>
      <c r="E723" s="624"/>
      <c r="F723" s="624"/>
      <c r="G723" s="624"/>
      <c r="H723" s="624"/>
      <c r="I723" s="624"/>
      <c r="J723" s="624"/>
      <c r="K723" s="624"/>
      <c r="L723" s="624"/>
      <c r="M723" s="624"/>
      <c r="N723" s="624"/>
      <c r="AF723" s="624"/>
      <c r="AG723" s="624"/>
      <c r="AH723" s="624"/>
      <c r="AI723" s="624"/>
      <c r="AJ723" s="624"/>
      <c r="AK723" s="624"/>
    </row>
    <row r="724" spans="1:37">
      <c r="A724" s="658"/>
      <c r="B724" s="658"/>
      <c r="C724" s="624"/>
      <c r="D724" s="624"/>
      <c r="E724" s="624"/>
      <c r="F724" s="624"/>
      <c r="G724" s="624"/>
      <c r="H724" s="624"/>
      <c r="I724" s="624"/>
      <c r="J724" s="624"/>
      <c r="K724" s="624"/>
      <c r="L724" s="624"/>
      <c r="M724" s="624"/>
      <c r="N724" s="624"/>
      <c r="AF724" s="624"/>
      <c r="AG724" s="624"/>
      <c r="AH724" s="624"/>
      <c r="AI724" s="624"/>
      <c r="AJ724" s="624"/>
      <c r="AK724" s="624"/>
    </row>
    <row r="725" spans="1:37">
      <c r="A725" s="658"/>
      <c r="B725" s="658"/>
      <c r="C725" s="624"/>
      <c r="D725" s="624"/>
      <c r="E725" s="624"/>
      <c r="F725" s="624"/>
      <c r="G725" s="624"/>
      <c r="H725" s="624"/>
      <c r="I725" s="624"/>
      <c r="J725" s="624"/>
      <c r="K725" s="624"/>
      <c r="L725" s="624"/>
      <c r="M725" s="624"/>
      <c r="N725" s="624"/>
      <c r="AF725" s="624"/>
      <c r="AG725" s="624"/>
      <c r="AH725" s="624"/>
      <c r="AI725" s="624"/>
      <c r="AJ725" s="624"/>
      <c r="AK725" s="624"/>
    </row>
    <row r="726" spans="1:37">
      <c r="A726" s="658"/>
      <c r="B726" s="658"/>
      <c r="C726" s="624"/>
      <c r="D726" s="624"/>
      <c r="E726" s="624"/>
      <c r="F726" s="624"/>
      <c r="G726" s="624"/>
      <c r="H726" s="624"/>
      <c r="I726" s="624"/>
      <c r="J726" s="624"/>
      <c r="K726" s="624"/>
      <c r="L726" s="624"/>
      <c r="M726" s="624"/>
      <c r="N726" s="624"/>
      <c r="AF726" s="624"/>
      <c r="AG726" s="624"/>
      <c r="AH726" s="624"/>
      <c r="AI726" s="624"/>
      <c r="AJ726" s="624"/>
      <c r="AK726" s="624"/>
    </row>
    <row r="727" spans="1:37">
      <c r="A727" s="658"/>
      <c r="B727" s="658"/>
      <c r="C727" s="624"/>
      <c r="D727" s="624"/>
      <c r="E727" s="624"/>
      <c r="F727" s="624"/>
      <c r="G727" s="624"/>
      <c r="H727" s="624"/>
      <c r="I727" s="624"/>
      <c r="J727" s="624"/>
      <c r="K727" s="624"/>
      <c r="L727" s="624"/>
      <c r="M727" s="624"/>
      <c r="N727" s="624"/>
      <c r="AF727" s="624"/>
      <c r="AG727" s="624"/>
      <c r="AH727" s="624"/>
      <c r="AI727" s="624"/>
      <c r="AJ727" s="624"/>
      <c r="AK727" s="624"/>
    </row>
    <row r="728" spans="1:37">
      <c r="A728" s="658"/>
      <c r="B728" s="658"/>
      <c r="C728" s="624"/>
      <c r="D728" s="624"/>
      <c r="E728" s="624"/>
      <c r="F728" s="624"/>
      <c r="G728" s="624"/>
      <c r="H728" s="624"/>
      <c r="I728" s="624"/>
      <c r="J728" s="624"/>
      <c r="K728" s="624"/>
      <c r="L728" s="624"/>
      <c r="M728" s="624"/>
      <c r="N728" s="624"/>
      <c r="AF728" s="624"/>
      <c r="AG728" s="624"/>
      <c r="AH728" s="624"/>
      <c r="AI728" s="624"/>
      <c r="AJ728" s="624"/>
      <c r="AK728" s="624"/>
    </row>
    <row r="729" spans="1:37">
      <c r="A729" s="658"/>
      <c r="B729" s="658"/>
      <c r="C729" s="624"/>
      <c r="D729" s="624"/>
      <c r="E729" s="624"/>
      <c r="F729" s="624"/>
      <c r="G729" s="624"/>
      <c r="H729" s="624"/>
      <c r="I729" s="624"/>
      <c r="J729" s="624"/>
      <c r="K729" s="624"/>
      <c r="L729" s="624"/>
      <c r="M729" s="624"/>
      <c r="N729" s="624"/>
      <c r="AF729" s="624"/>
      <c r="AG729" s="624"/>
      <c r="AH729" s="624"/>
      <c r="AI729" s="624"/>
      <c r="AJ729" s="624"/>
      <c r="AK729" s="624"/>
    </row>
    <row r="730" spans="1:37">
      <c r="A730" s="658"/>
      <c r="B730" s="658"/>
      <c r="C730" s="624"/>
      <c r="D730" s="624"/>
      <c r="E730" s="624"/>
      <c r="F730" s="624"/>
      <c r="G730" s="624"/>
      <c r="H730" s="624"/>
      <c r="I730" s="624"/>
      <c r="J730" s="624"/>
      <c r="K730" s="624"/>
      <c r="L730" s="624"/>
      <c r="M730" s="624"/>
      <c r="N730" s="624"/>
      <c r="AF730" s="624"/>
      <c r="AG730" s="624"/>
      <c r="AH730" s="624"/>
      <c r="AI730" s="624"/>
      <c r="AJ730" s="624"/>
      <c r="AK730" s="624"/>
    </row>
    <row r="731" spans="1:37">
      <c r="A731" s="658"/>
      <c r="B731" s="658"/>
      <c r="C731" s="624"/>
      <c r="D731" s="624"/>
      <c r="E731" s="624"/>
      <c r="F731" s="624"/>
      <c r="G731" s="624"/>
      <c r="H731" s="624"/>
      <c r="I731" s="624"/>
      <c r="J731" s="624"/>
      <c r="K731" s="624"/>
      <c r="L731" s="624"/>
      <c r="M731" s="624"/>
      <c r="N731" s="624"/>
      <c r="AF731" s="624"/>
      <c r="AG731" s="624"/>
      <c r="AH731" s="624"/>
      <c r="AI731" s="624"/>
      <c r="AJ731" s="624"/>
      <c r="AK731" s="624"/>
    </row>
    <row r="732" spans="1:37">
      <c r="A732" s="658"/>
      <c r="B732" s="658"/>
      <c r="C732" s="624"/>
      <c r="D732" s="624"/>
      <c r="E732" s="624"/>
      <c r="F732" s="624"/>
      <c r="G732" s="624"/>
      <c r="H732" s="624"/>
      <c r="I732" s="624"/>
      <c r="J732" s="624"/>
      <c r="K732" s="624"/>
      <c r="L732" s="624"/>
      <c r="M732" s="624"/>
      <c r="N732" s="624"/>
      <c r="AF732" s="624"/>
      <c r="AG732" s="624"/>
      <c r="AH732" s="624"/>
      <c r="AI732" s="624"/>
      <c r="AJ732" s="624"/>
      <c r="AK732" s="624"/>
    </row>
    <row r="733" spans="1:37">
      <c r="A733" s="658"/>
      <c r="B733" s="658"/>
      <c r="C733" s="624"/>
      <c r="D733" s="624"/>
      <c r="E733" s="624"/>
      <c r="F733" s="624"/>
      <c r="G733" s="624"/>
      <c r="H733" s="624"/>
      <c r="I733" s="624"/>
      <c r="J733" s="624"/>
      <c r="K733" s="624"/>
      <c r="L733" s="624"/>
      <c r="M733" s="624"/>
      <c r="N733" s="624"/>
      <c r="AF733" s="624"/>
      <c r="AG733" s="624"/>
      <c r="AH733" s="624"/>
      <c r="AI733" s="624"/>
      <c r="AJ733" s="624"/>
      <c r="AK733" s="624"/>
    </row>
    <row r="734" spans="1:37">
      <c r="A734" s="658"/>
      <c r="B734" s="658"/>
      <c r="C734" s="624"/>
      <c r="D734" s="624"/>
      <c r="E734" s="624"/>
      <c r="F734" s="624"/>
      <c r="G734" s="624"/>
      <c r="H734" s="624"/>
      <c r="I734" s="624"/>
      <c r="J734" s="624"/>
      <c r="K734" s="624"/>
      <c r="L734" s="624"/>
      <c r="M734" s="624"/>
      <c r="N734" s="624"/>
      <c r="AF734" s="624"/>
      <c r="AG734" s="624"/>
      <c r="AH734" s="624"/>
      <c r="AI734" s="624"/>
      <c r="AJ734" s="624"/>
      <c r="AK734" s="624"/>
    </row>
    <row r="735" spans="1:37">
      <c r="A735" s="658"/>
      <c r="B735" s="658"/>
      <c r="C735" s="624"/>
      <c r="D735" s="624"/>
      <c r="E735" s="624"/>
      <c r="F735" s="624"/>
      <c r="G735" s="624"/>
      <c r="H735" s="624"/>
      <c r="I735" s="624"/>
      <c r="J735" s="624"/>
      <c r="K735" s="624"/>
      <c r="L735" s="624"/>
      <c r="M735" s="624"/>
      <c r="N735" s="624"/>
      <c r="AF735" s="624"/>
      <c r="AG735" s="624"/>
      <c r="AH735" s="624"/>
      <c r="AI735" s="624"/>
      <c r="AJ735" s="624"/>
      <c r="AK735" s="624"/>
    </row>
    <row r="736" spans="1:37">
      <c r="A736" s="658"/>
      <c r="B736" s="658"/>
      <c r="C736" s="624"/>
      <c r="D736" s="624"/>
      <c r="E736" s="624"/>
      <c r="F736" s="624"/>
      <c r="G736" s="624"/>
      <c r="H736" s="624"/>
      <c r="I736" s="624"/>
      <c r="J736" s="624"/>
      <c r="K736" s="624"/>
      <c r="L736" s="624"/>
      <c r="M736" s="624"/>
      <c r="N736" s="624"/>
      <c r="AF736" s="624"/>
      <c r="AG736" s="624"/>
      <c r="AH736" s="624"/>
      <c r="AI736" s="624"/>
      <c r="AJ736" s="624"/>
      <c r="AK736" s="624"/>
    </row>
    <row r="737" spans="1:37">
      <c r="A737" s="658"/>
      <c r="B737" s="658"/>
      <c r="C737" s="624"/>
      <c r="D737" s="624"/>
      <c r="E737" s="624"/>
      <c r="F737" s="624"/>
      <c r="G737" s="624"/>
      <c r="H737" s="624"/>
      <c r="I737" s="624"/>
      <c r="J737" s="624"/>
      <c r="K737" s="624"/>
      <c r="L737" s="624"/>
      <c r="M737" s="624"/>
      <c r="N737" s="624"/>
      <c r="AF737" s="624"/>
      <c r="AG737" s="624"/>
      <c r="AH737" s="624"/>
      <c r="AI737" s="624"/>
      <c r="AJ737" s="624"/>
      <c r="AK737" s="624"/>
    </row>
    <row r="738" spans="1:37">
      <c r="A738" s="658"/>
      <c r="B738" s="658"/>
      <c r="C738" s="624"/>
      <c r="D738" s="624"/>
      <c r="E738" s="624"/>
      <c r="F738" s="624"/>
      <c r="G738" s="624"/>
      <c r="H738" s="624"/>
      <c r="I738" s="624"/>
      <c r="J738" s="624"/>
      <c r="K738" s="624"/>
      <c r="L738" s="624"/>
      <c r="M738" s="624"/>
      <c r="N738" s="624"/>
      <c r="AF738" s="624"/>
      <c r="AG738" s="624"/>
      <c r="AH738" s="624"/>
      <c r="AI738" s="624"/>
      <c r="AJ738" s="624"/>
      <c r="AK738" s="624"/>
    </row>
    <row r="739" spans="1:37">
      <c r="A739" s="658"/>
      <c r="B739" s="658"/>
      <c r="C739" s="624"/>
      <c r="D739" s="624"/>
      <c r="E739" s="624"/>
      <c r="F739" s="624"/>
      <c r="G739" s="624"/>
      <c r="H739" s="624"/>
      <c r="I739" s="624"/>
      <c r="J739" s="624"/>
      <c r="K739" s="624"/>
      <c r="L739" s="624"/>
      <c r="M739" s="624"/>
      <c r="N739" s="624"/>
      <c r="AF739" s="624"/>
      <c r="AG739" s="624"/>
      <c r="AH739" s="624"/>
      <c r="AI739" s="624"/>
      <c r="AJ739" s="624"/>
      <c r="AK739" s="624"/>
    </row>
    <row r="740" spans="1:37">
      <c r="A740" s="658"/>
      <c r="B740" s="658"/>
      <c r="C740" s="624"/>
      <c r="D740" s="624"/>
      <c r="E740" s="624"/>
      <c r="F740" s="624"/>
      <c r="G740" s="624"/>
      <c r="H740" s="624"/>
      <c r="I740" s="624"/>
      <c r="J740" s="624"/>
      <c r="K740" s="624"/>
      <c r="L740" s="624"/>
      <c r="M740" s="624"/>
      <c r="N740" s="624"/>
      <c r="AF740" s="624"/>
      <c r="AG740" s="624"/>
      <c r="AH740" s="624"/>
      <c r="AI740" s="624"/>
      <c r="AJ740" s="624"/>
      <c r="AK740" s="624"/>
    </row>
    <row r="741" spans="1:37">
      <c r="A741" s="658"/>
      <c r="B741" s="658"/>
      <c r="C741" s="624"/>
      <c r="D741" s="624"/>
      <c r="E741" s="624"/>
      <c r="F741" s="624"/>
      <c r="G741" s="624"/>
      <c r="H741" s="624"/>
      <c r="I741" s="624"/>
      <c r="J741" s="624"/>
      <c r="K741" s="624"/>
      <c r="L741" s="624"/>
      <c r="M741" s="624"/>
      <c r="N741" s="624"/>
      <c r="AF741" s="624"/>
      <c r="AG741" s="624"/>
      <c r="AH741" s="624"/>
      <c r="AI741" s="624"/>
      <c r="AJ741" s="624"/>
      <c r="AK741" s="624"/>
    </row>
    <row r="742" spans="1:37">
      <c r="A742" s="658"/>
      <c r="B742" s="658"/>
      <c r="C742" s="624"/>
      <c r="D742" s="624"/>
      <c r="E742" s="624"/>
      <c r="F742" s="624"/>
      <c r="G742" s="624"/>
      <c r="H742" s="624"/>
      <c r="I742" s="624"/>
      <c r="J742" s="624"/>
      <c r="K742" s="624"/>
      <c r="L742" s="624"/>
      <c r="M742" s="624"/>
      <c r="N742" s="624"/>
      <c r="AF742" s="624"/>
      <c r="AG742" s="624"/>
      <c r="AH742" s="624"/>
      <c r="AI742" s="624"/>
      <c r="AJ742" s="624"/>
      <c r="AK742" s="624"/>
    </row>
    <row r="743" spans="1:37">
      <c r="A743" s="658"/>
      <c r="B743" s="658"/>
      <c r="C743" s="624"/>
      <c r="D743" s="624"/>
      <c r="E743" s="624"/>
      <c r="F743" s="624"/>
      <c r="G743" s="624"/>
      <c r="H743" s="624"/>
      <c r="I743" s="624"/>
      <c r="J743" s="624"/>
      <c r="K743" s="624"/>
      <c r="L743" s="624"/>
      <c r="M743" s="624"/>
      <c r="N743" s="624"/>
      <c r="AF743" s="624"/>
      <c r="AG743" s="624"/>
      <c r="AH743" s="624"/>
      <c r="AI743" s="624"/>
      <c r="AJ743" s="624"/>
      <c r="AK743" s="624"/>
    </row>
    <row r="744" spans="1:37">
      <c r="A744" s="658"/>
      <c r="B744" s="658"/>
      <c r="C744" s="624"/>
      <c r="D744" s="624"/>
      <c r="E744" s="624"/>
      <c r="F744" s="624"/>
      <c r="G744" s="624"/>
      <c r="H744" s="624"/>
      <c r="I744" s="624"/>
      <c r="J744" s="624"/>
      <c r="K744" s="624"/>
      <c r="L744" s="624"/>
      <c r="M744" s="624"/>
      <c r="N744" s="624"/>
      <c r="AF744" s="624"/>
      <c r="AG744" s="624"/>
      <c r="AH744" s="624"/>
      <c r="AI744" s="624"/>
      <c r="AJ744" s="624"/>
      <c r="AK744" s="624"/>
    </row>
    <row r="745" spans="1:37">
      <c r="A745" s="658"/>
      <c r="B745" s="658"/>
      <c r="C745" s="624"/>
      <c r="D745" s="624"/>
      <c r="E745" s="624"/>
      <c r="F745" s="624"/>
      <c r="G745" s="624"/>
      <c r="H745" s="624"/>
      <c r="I745" s="624"/>
      <c r="J745" s="624"/>
      <c r="K745" s="624"/>
      <c r="L745" s="624"/>
      <c r="M745" s="624"/>
      <c r="N745" s="624"/>
      <c r="AF745" s="624"/>
      <c r="AG745" s="624"/>
      <c r="AH745" s="624"/>
      <c r="AI745" s="624"/>
      <c r="AJ745" s="624"/>
      <c r="AK745" s="624"/>
    </row>
    <row r="746" spans="1:37">
      <c r="A746" s="658"/>
      <c r="B746" s="658"/>
      <c r="C746" s="624"/>
      <c r="D746" s="624"/>
      <c r="E746" s="624"/>
      <c r="F746" s="624"/>
      <c r="G746" s="624"/>
      <c r="H746" s="624"/>
      <c r="I746" s="624"/>
      <c r="J746" s="624"/>
      <c r="K746" s="624"/>
      <c r="L746" s="624"/>
      <c r="M746" s="624"/>
      <c r="N746" s="624"/>
      <c r="AF746" s="624"/>
      <c r="AG746" s="624"/>
      <c r="AH746" s="624"/>
      <c r="AI746" s="624"/>
      <c r="AJ746" s="624"/>
      <c r="AK746" s="624"/>
    </row>
    <row r="747" spans="1:37">
      <c r="A747" s="658"/>
      <c r="B747" s="658"/>
      <c r="C747" s="624"/>
      <c r="D747" s="624"/>
      <c r="E747" s="624"/>
      <c r="F747" s="624"/>
      <c r="G747" s="624"/>
      <c r="H747" s="624"/>
      <c r="I747" s="624"/>
      <c r="J747" s="624"/>
      <c r="K747" s="624"/>
      <c r="L747" s="624"/>
      <c r="M747" s="624"/>
      <c r="N747" s="624"/>
      <c r="AF747" s="624"/>
      <c r="AG747" s="624"/>
      <c r="AH747" s="624"/>
      <c r="AI747" s="624"/>
      <c r="AJ747" s="624"/>
      <c r="AK747" s="624"/>
    </row>
    <row r="748" spans="1:37">
      <c r="A748" s="658"/>
      <c r="B748" s="658"/>
      <c r="C748" s="624"/>
      <c r="D748" s="624"/>
      <c r="E748" s="624"/>
      <c r="F748" s="624"/>
      <c r="G748" s="624"/>
      <c r="H748" s="624"/>
      <c r="I748" s="624"/>
      <c r="J748" s="624"/>
      <c r="K748" s="624"/>
      <c r="L748" s="624"/>
      <c r="M748" s="624"/>
      <c r="N748" s="624"/>
      <c r="AF748" s="624"/>
      <c r="AG748" s="624"/>
      <c r="AH748" s="624"/>
      <c r="AI748" s="624"/>
      <c r="AJ748" s="624"/>
      <c r="AK748" s="624"/>
    </row>
    <row r="749" spans="1:37">
      <c r="A749" s="658"/>
      <c r="B749" s="658"/>
      <c r="C749" s="624"/>
      <c r="D749" s="624"/>
      <c r="E749" s="624"/>
      <c r="F749" s="624"/>
      <c r="G749" s="624"/>
      <c r="H749" s="624"/>
      <c r="I749" s="624"/>
      <c r="J749" s="624"/>
      <c r="K749" s="624"/>
      <c r="L749" s="624"/>
      <c r="M749" s="624"/>
      <c r="N749" s="624"/>
      <c r="AF749" s="624"/>
      <c r="AG749" s="624"/>
      <c r="AH749" s="624"/>
      <c r="AI749" s="624"/>
      <c r="AJ749" s="624"/>
      <c r="AK749" s="624"/>
    </row>
    <row r="750" spans="1:37">
      <c r="A750" s="658"/>
      <c r="B750" s="658"/>
      <c r="C750" s="624"/>
      <c r="D750" s="624"/>
      <c r="E750" s="624"/>
      <c r="F750" s="624"/>
      <c r="G750" s="624"/>
      <c r="H750" s="624"/>
      <c r="I750" s="624"/>
      <c r="J750" s="624"/>
      <c r="K750" s="624"/>
      <c r="L750" s="624"/>
      <c r="M750" s="624"/>
      <c r="N750" s="624"/>
      <c r="AF750" s="624"/>
      <c r="AG750" s="624"/>
      <c r="AH750" s="624"/>
      <c r="AI750" s="624"/>
      <c r="AJ750" s="624"/>
      <c r="AK750" s="624"/>
    </row>
    <row r="751" spans="1:37">
      <c r="A751" s="658"/>
      <c r="B751" s="658"/>
      <c r="C751" s="624"/>
      <c r="D751" s="624"/>
      <c r="E751" s="624"/>
      <c r="F751" s="624"/>
      <c r="G751" s="624"/>
      <c r="H751" s="624"/>
      <c r="I751" s="624"/>
      <c r="J751" s="624"/>
      <c r="K751" s="624"/>
      <c r="L751" s="624"/>
      <c r="M751" s="624"/>
      <c r="N751" s="624"/>
      <c r="AF751" s="624"/>
      <c r="AG751" s="624"/>
      <c r="AH751" s="624"/>
      <c r="AI751" s="624"/>
      <c r="AJ751" s="624"/>
      <c r="AK751" s="624"/>
    </row>
    <row r="752" spans="1:37">
      <c r="A752" s="658"/>
      <c r="B752" s="658"/>
      <c r="C752" s="624"/>
      <c r="D752" s="624"/>
      <c r="E752" s="624"/>
      <c r="F752" s="624"/>
      <c r="G752" s="624"/>
      <c r="H752" s="624"/>
      <c r="I752" s="624"/>
      <c r="J752" s="624"/>
      <c r="K752" s="624"/>
      <c r="L752" s="624"/>
      <c r="M752" s="624"/>
      <c r="N752" s="624"/>
      <c r="AF752" s="624"/>
      <c r="AG752" s="624"/>
      <c r="AH752" s="624"/>
      <c r="AI752" s="624"/>
      <c r="AJ752" s="624"/>
      <c r="AK752" s="624"/>
    </row>
    <row r="753" spans="1:37">
      <c r="A753" s="658"/>
      <c r="B753" s="658"/>
      <c r="C753" s="624"/>
      <c r="D753" s="624"/>
      <c r="E753" s="624"/>
      <c r="F753" s="624"/>
      <c r="G753" s="624"/>
      <c r="H753" s="624"/>
      <c r="I753" s="624"/>
      <c r="J753" s="624"/>
      <c r="K753" s="624"/>
      <c r="L753" s="624"/>
      <c r="M753" s="624"/>
      <c r="N753" s="624"/>
      <c r="AF753" s="624"/>
      <c r="AG753" s="624"/>
      <c r="AH753" s="624"/>
      <c r="AI753" s="624"/>
      <c r="AJ753" s="624"/>
      <c r="AK753" s="624"/>
    </row>
    <row r="754" spans="1:37">
      <c r="A754" s="658"/>
      <c r="B754" s="658"/>
      <c r="C754" s="624"/>
      <c r="D754" s="624"/>
      <c r="E754" s="624"/>
      <c r="F754" s="624"/>
      <c r="G754" s="624"/>
      <c r="H754" s="624"/>
      <c r="I754" s="624"/>
      <c r="J754" s="624"/>
      <c r="K754" s="624"/>
      <c r="L754" s="624"/>
      <c r="M754" s="624"/>
      <c r="N754" s="624"/>
      <c r="AF754" s="624"/>
      <c r="AG754" s="624"/>
      <c r="AH754" s="624"/>
      <c r="AI754" s="624"/>
      <c r="AJ754" s="624"/>
      <c r="AK754" s="624"/>
    </row>
    <row r="755" spans="1:37">
      <c r="A755" s="658"/>
      <c r="B755" s="658"/>
      <c r="C755" s="624"/>
      <c r="D755" s="624"/>
      <c r="E755" s="624"/>
      <c r="F755" s="624"/>
      <c r="G755" s="624"/>
      <c r="H755" s="624"/>
      <c r="I755" s="624"/>
      <c r="J755" s="624"/>
      <c r="K755" s="624"/>
      <c r="L755" s="624"/>
      <c r="M755" s="624"/>
      <c r="N755" s="624"/>
      <c r="AF755" s="624"/>
      <c r="AG755" s="624"/>
      <c r="AH755" s="624"/>
      <c r="AI755" s="624"/>
      <c r="AJ755" s="624"/>
      <c r="AK755" s="624"/>
    </row>
    <row r="756" spans="1:37">
      <c r="A756" s="658"/>
      <c r="B756" s="658"/>
      <c r="C756" s="624"/>
      <c r="D756" s="624"/>
      <c r="E756" s="624"/>
      <c r="F756" s="624"/>
      <c r="G756" s="624"/>
      <c r="H756" s="624"/>
      <c r="I756" s="624"/>
      <c r="J756" s="624"/>
      <c r="K756" s="624"/>
      <c r="L756" s="624"/>
      <c r="M756" s="624"/>
      <c r="N756" s="624"/>
      <c r="AF756" s="624"/>
      <c r="AG756" s="624"/>
      <c r="AH756" s="624"/>
      <c r="AI756" s="624"/>
      <c r="AJ756" s="624"/>
      <c r="AK756" s="624"/>
    </row>
    <row r="757" spans="1:37">
      <c r="A757" s="658"/>
      <c r="B757" s="658"/>
      <c r="C757" s="624"/>
      <c r="D757" s="624"/>
      <c r="E757" s="624"/>
      <c r="F757" s="624"/>
      <c r="G757" s="624"/>
      <c r="H757" s="624"/>
      <c r="I757" s="624"/>
      <c r="J757" s="624"/>
      <c r="K757" s="624"/>
      <c r="L757" s="624"/>
      <c r="M757" s="624"/>
      <c r="N757" s="624"/>
      <c r="AF757" s="624"/>
      <c r="AG757" s="624"/>
      <c r="AH757" s="624"/>
      <c r="AI757" s="624"/>
      <c r="AJ757" s="624"/>
      <c r="AK757" s="624"/>
    </row>
    <row r="758" spans="1:37">
      <c r="A758" s="658"/>
      <c r="B758" s="658"/>
      <c r="C758" s="624"/>
      <c r="D758" s="624"/>
      <c r="E758" s="624"/>
      <c r="F758" s="624"/>
      <c r="G758" s="624"/>
      <c r="H758" s="624"/>
      <c r="I758" s="624"/>
      <c r="J758" s="624"/>
      <c r="K758" s="624"/>
      <c r="L758" s="624"/>
      <c r="M758" s="624"/>
      <c r="N758" s="624"/>
      <c r="AF758" s="624"/>
      <c r="AG758" s="624"/>
      <c r="AH758" s="624"/>
      <c r="AI758" s="624"/>
      <c r="AJ758" s="624"/>
      <c r="AK758" s="624"/>
    </row>
    <row r="759" spans="1:37">
      <c r="A759" s="658"/>
      <c r="B759" s="658"/>
      <c r="C759" s="624"/>
      <c r="D759" s="624"/>
      <c r="E759" s="624"/>
      <c r="F759" s="624"/>
      <c r="G759" s="624"/>
      <c r="H759" s="624"/>
      <c r="I759" s="624"/>
      <c r="J759" s="624"/>
      <c r="K759" s="624"/>
      <c r="L759" s="624"/>
      <c r="M759" s="624"/>
      <c r="N759" s="624"/>
      <c r="AF759" s="624"/>
      <c r="AG759" s="624"/>
      <c r="AH759" s="624"/>
      <c r="AI759" s="624"/>
      <c r="AJ759" s="624"/>
      <c r="AK759" s="624"/>
    </row>
    <row r="760" spans="1:37">
      <c r="A760" s="658"/>
      <c r="B760" s="658"/>
      <c r="C760" s="624"/>
      <c r="D760" s="624"/>
      <c r="E760" s="624"/>
      <c r="F760" s="624"/>
      <c r="G760" s="624"/>
      <c r="H760" s="624"/>
      <c r="I760" s="624"/>
      <c r="J760" s="624"/>
      <c r="K760" s="624"/>
      <c r="L760" s="624"/>
      <c r="M760" s="624"/>
      <c r="N760" s="624"/>
      <c r="AF760" s="624"/>
      <c r="AG760" s="624"/>
      <c r="AH760" s="624"/>
      <c r="AI760" s="624"/>
      <c r="AJ760" s="624"/>
      <c r="AK760" s="624"/>
    </row>
    <row r="761" spans="1:37">
      <c r="A761" s="658"/>
      <c r="B761" s="658"/>
      <c r="C761" s="624"/>
      <c r="D761" s="624"/>
      <c r="E761" s="624"/>
      <c r="F761" s="624"/>
      <c r="G761" s="624"/>
      <c r="H761" s="624"/>
      <c r="I761" s="624"/>
      <c r="J761" s="624"/>
      <c r="K761" s="624"/>
      <c r="L761" s="624"/>
      <c r="M761" s="624"/>
      <c r="N761" s="624"/>
      <c r="AF761" s="624"/>
      <c r="AG761" s="624"/>
      <c r="AH761" s="624"/>
      <c r="AI761" s="624"/>
      <c r="AJ761" s="624"/>
      <c r="AK761" s="624"/>
    </row>
    <row r="762" spans="1:37">
      <c r="A762" s="658"/>
      <c r="B762" s="658"/>
      <c r="C762" s="624"/>
      <c r="D762" s="624"/>
      <c r="E762" s="624"/>
      <c r="F762" s="624"/>
      <c r="G762" s="624"/>
      <c r="H762" s="624"/>
      <c r="I762" s="624"/>
      <c r="J762" s="624"/>
      <c r="K762" s="624"/>
      <c r="L762" s="624"/>
      <c r="M762" s="624"/>
      <c r="N762" s="624"/>
      <c r="AF762" s="624"/>
      <c r="AG762" s="624"/>
      <c r="AH762" s="624"/>
      <c r="AI762" s="624"/>
      <c r="AJ762" s="624"/>
      <c r="AK762" s="624"/>
    </row>
    <row r="763" spans="1:37">
      <c r="A763" s="658"/>
      <c r="B763" s="658"/>
      <c r="C763" s="624"/>
      <c r="D763" s="624"/>
      <c r="E763" s="624"/>
      <c r="F763" s="624"/>
      <c r="G763" s="624"/>
      <c r="H763" s="624"/>
      <c r="I763" s="624"/>
      <c r="J763" s="624"/>
      <c r="K763" s="624"/>
      <c r="L763" s="624"/>
      <c r="M763" s="624"/>
      <c r="N763" s="624"/>
      <c r="AF763" s="624"/>
      <c r="AG763" s="624"/>
      <c r="AH763" s="624"/>
      <c r="AI763" s="624"/>
      <c r="AJ763" s="624"/>
      <c r="AK763" s="624"/>
    </row>
    <row r="764" spans="1:37">
      <c r="A764" s="658"/>
      <c r="B764" s="658"/>
      <c r="C764" s="624"/>
      <c r="D764" s="624"/>
      <c r="E764" s="624"/>
      <c r="F764" s="624"/>
      <c r="G764" s="624"/>
      <c r="H764" s="624"/>
      <c r="I764" s="624"/>
      <c r="J764" s="624"/>
      <c r="K764" s="624"/>
      <c r="L764" s="624"/>
      <c r="M764" s="624"/>
      <c r="N764" s="624"/>
      <c r="AF764" s="624"/>
      <c r="AG764" s="624"/>
      <c r="AH764" s="624"/>
      <c r="AI764" s="624"/>
      <c r="AJ764" s="624"/>
      <c r="AK764" s="624"/>
    </row>
    <row r="765" spans="1:37">
      <c r="A765" s="658"/>
      <c r="B765" s="658"/>
      <c r="C765" s="624"/>
      <c r="D765" s="624"/>
      <c r="E765" s="624"/>
      <c r="F765" s="624"/>
      <c r="G765" s="624"/>
      <c r="H765" s="624"/>
      <c r="I765" s="624"/>
      <c r="J765" s="624"/>
      <c r="K765" s="624"/>
      <c r="L765" s="624"/>
      <c r="M765" s="624"/>
      <c r="N765" s="624"/>
      <c r="AF765" s="624"/>
      <c r="AG765" s="624"/>
      <c r="AH765" s="624"/>
      <c r="AI765" s="624"/>
      <c r="AJ765" s="624"/>
      <c r="AK765" s="624"/>
    </row>
    <row r="766" spans="1:37">
      <c r="A766" s="658"/>
      <c r="B766" s="658"/>
      <c r="C766" s="624"/>
      <c r="D766" s="624"/>
      <c r="E766" s="624"/>
      <c r="F766" s="624"/>
      <c r="G766" s="624"/>
      <c r="H766" s="624"/>
      <c r="I766" s="624"/>
      <c r="J766" s="624"/>
      <c r="K766" s="624"/>
      <c r="L766" s="624"/>
      <c r="M766" s="624"/>
      <c r="N766" s="624"/>
      <c r="AF766" s="624"/>
      <c r="AG766" s="624"/>
      <c r="AH766" s="624"/>
      <c r="AI766" s="624"/>
      <c r="AJ766" s="624"/>
      <c r="AK766" s="624"/>
    </row>
    <row r="767" spans="1:37">
      <c r="A767" s="658"/>
      <c r="B767" s="658"/>
      <c r="C767" s="624"/>
      <c r="D767" s="624"/>
      <c r="E767" s="624"/>
      <c r="F767" s="624"/>
      <c r="G767" s="624"/>
      <c r="H767" s="624"/>
      <c r="I767" s="624"/>
      <c r="J767" s="624"/>
      <c r="K767" s="624"/>
      <c r="L767" s="624"/>
      <c r="M767" s="624"/>
      <c r="N767" s="624"/>
      <c r="AF767" s="624"/>
      <c r="AG767" s="624"/>
      <c r="AH767" s="624"/>
      <c r="AI767" s="624"/>
      <c r="AJ767" s="624"/>
      <c r="AK767" s="624"/>
    </row>
    <row r="768" spans="1:37">
      <c r="A768" s="658"/>
      <c r="B768" s="658"/>
      <c r="C768" s="624"/>
      <c r="D768" s="624"/>
      <c r="E768" s="624"/>
      <c r="F768" s="624"/>
      <c r="G768" s="624"/>
      <c r="H768" s="624"/>
      <c r="I768" s="624"/>
      <c r="J768" s="624"/>
      <c r="K768" s="624"/>
      <c r="L768" s="624"/>
      <c r="M768" s="624"/>
      <c r="N768" s="624"/>
      <c r="AF768" s="624"/>
      <c r="AG768" s="624"/>
      <c r="AH768" s="624"/>
      <c r="AI768" s="624"/>
      <c r="AJ768" s="624"/>
      <c r="AK768" s="624"/>
    </row>
    <row r="769" spans="1:37">
      <c r="A769" s="658"/>
      <c r="B769" s="658"/>
      <c r="C769" s="624"/>
      <c r="D769" s="624"/>
      <c r="E769" s="624"/>
      <c r="F769" s="624"/>
      <c r="G769" s="624"/>
      <c r="H769" s="624"/>
      <c r="I769" s="624"/>
      <c r="J769" s="624"/>
      <c r="K769" s="624"/>
      <c r="L769" s="624"/>
      <c r="M769" s="624"/>
      <c r="N769" s="624"/>
      <c r="AF769" s="624"/>
      <c r="AG769" s="624"/>
      <c r="AH769" s="624"/>
      <c r="AI769" s="624"/>
      <c r="AJ769" s="624"/>
      <c r="AK769" s="624"/>
    </row>
    <row r="770" spans="1:37">
      <c r="A770" s="658"/>
      <c r="B770" s="658"/>
      <c r="C770" s="624"/>
      <c r="D770" s="624"/>
      <c r="E770" s="624"/>
      <c r="F770" s="624"/>
      <c r="G770" s="624"/>
      <c r="H770" s="624"/>
      <c r="I770" s="624"/>
      <c r="J770" s="624"/>
      <c r="K770" s="624"/>
      <c r="L770" s="624"/>
      <c r="M770" s="624"/>
      <c r="N770" s="624"/>
      <c r="AF770" s="624"/>
      <c r="AG770" s="624"/>
      <c r="AH770" s="624"/>
      <c r="AI770" s="624"/>
      <c r="AJ770" s="624"/>
      <c r="AK770" s="624"/>
    </row>
    <row r="771" spans="1:37">
      <c r="A771" s="658"/>
      <c r="B771" s="658"/>
      <c r="C771" s="624"/>
      <c r="D771" s="624"/>
      <c r="E771" s="624"/>
      <c r="F771" s="624"/>
      <c r="G771" s="624"/>
      <c r="H771" s="624"/>
      <c r="I771" s="624"/>
      <c r="J771" s="624"/>
      <c r="K771" s="624"/>
      <c r="L771" s="624"/>
      <c r="M771" s="624"/>
      <c r="N771" s="624"/>
      <c r="AF771" s="624"/>
      <c r="AG771" s="624"/>
      <c r="AH771" s="624"/>
      <c r="AI771" s="624"/>
      <c r="AJ771" s="624"/>
      <c r="AK771" s="624"/>
    </row>
    <row r="772" spans="1:37">
      <c r="A772" s="658"/>
      <c r="B772" s="658"/>
      <c r="C772" s="624"/>
      <c r="D772" s="624"/>
      <c r="E772" s="624"/>
      <c r="F772" s="624"/>
      <c r="G772" s="624"/>
      <c r="H772" s="624"/>
      <c r="I772" s="624"/>
      <c r="J772" s="624"/>
      <c r="K772" s="624"/>
      <c r="L772" s="624"/>
      <c r="M772" s="624"/>
      <c r="N772" s="624"/>
      <c r="AF772" s="624"/>
      <c r="AG772" s="624"/>
      <c r="AH772" s="624"/>
      <c r="AI772" s="624"/>
      <c r="AJ772" s="624"/>
      <c r="AK772" s="624"/>
    </row>
    <row r="773" spans="1:37">
      <c r="A773" s="658"/>
      <c r="B773" s="658"/>
      <c r="C773" s="624"/>
      <c r="D773" s="624"/>
      <c r="E773" s="624"/>
      <c r="F773" s="624"/>
      <c r="G773" s="624"/>
      <c r="H773" s="624"/>
      <c r="I773" s="624"/>
      <c r="J773" s="624"/>
      <c r="K773" s="624"/>
      <c r="L773" s="624"/>
      <c r="M773" s="624"/>
      <c r="N773" s="624"/>
      <c r="AF773" s="624"/>
      <c r="AG773" s="624"/>
      <c r="AH773" s="624"/>
      <c r="AI773" s="624"/>
      <c r="AJ773" s="624"/>
      <c r="AK773" s="624"/>
    </row>
    <row r="774" spans="1:37">
      <c r="A774" s="658"/>
      <c r="B774" s="658"/>
      <c r="C774" s="624"/>
      <c r="D774" s="624"/>
      <c r="E774" s="624"/>
      <c r="F774" s="624"/>
      <c r="G774" s="624"/>
      <c r="H774" s="624"/>
      <c r="I774" s="624"/>
      <c r="J774" s="624"/>
      <c r="K774" s="624"/>
      <c r="L774" s="624"/>
      <c r="M774" s="624"/>
      <c r="N774" s="624"/>
      <c r="AF774" s="624"/>
      <c r="AG774" s="624"/>
      <c r="AH774" s="624"/>
      <c r="AI774" s="624"/>
      <c r="AJ774" s="624"/>
      <c r="AK774" s="624"/>
    </row>
    <row r="775" spans="1:37">
      <c r="A775" s="658"/>
      <c r="B775" s="658"/>
      <c r="C775" s="624"/>
      <c r="D775" s="624"/>
      <c r="E775" s="624"/>
      <c r="F775" s="624"/>
      <c r="G775" s="624"/>
      <c r="H775" s="624"/>
      <c r="I775" s="624"/>
      <c r="J775" s="624"/>
      <c r="K775" s="624"/>
      <c r="L775" s="624"/>
      <c r="M775" s="624"/>
      <c r="N775" s="624"/>
      <c r="AF775" s="624"/>
      <c r="AG775" s="624"/>
      <c r="AH775" s="624"/>
      <c r="AI775" s="624"/>
      <c r="AJ775" s="624"/>
      <c r="AK775" s="624"/>
    </row>
    <row r="776" spans="1:37">
      <c r="A776" s="658"/>
      <c r="B776" s="658"/>
      <c r="C776" s="624"/>
      <c r="D776" s="624"/>
      <c r="E776" s="624"/>
      <c r="F776" s="624"/>
      <c r="G776" s="624"/>
      <c r="H776" s="624"/>
      <c r="I776" s="624"/>
      <c r="J776" s="624"/>
      <c r="K776" s="624"/>
      <c r="L776" s="624"/>
      <c r="M776" s="624"/>
      <c r="N776" s="624"/>
      <c r="AF776" s="624"/>
      <c r="AG776" s="624"/>
      <c r="AH776" s="624"/>
      <c r="AI776" s="624"/>
      <c r="AJ776" s="624"/>
      <c r="AK776" s="624"/>
    </row>
    <row r="777" spans="1:37">
      <c r="A777" s="658"/>
      <c r="B777" s="658"/>
      <c r="C777" s="624"/>
      <c r="D777" s="624"/>
      <c r="E777" s="624"/>
      <c r="F777" s="624"/>
      <c r="G777" s="624"/>
      <c r="H777" s="624"/>
      <c r="I777" s="624"/>
      <c r="J777" s="624"/>
      <c r="K777" s="624"/>
      <c r="L777" s="624"/>
      <c r="M777" s="624"/>
      <c r="N777" s="624"/>
      <c r="AF777" s="624"/>
      <c r="AG777" s="624"/>
      <c r="AH777" s="624"/>
      <c r="AI777" s="624"/>
      <c r="AJ777" s="624"/>
      <c r="AK777" s="624"/>
    </row>
    <row r="778" spans="1:37">
      <c r="A778" s="658"/>
      <c r="B778" s="658"/>
      <c r="C778" s="624"/>
      <c r="D778" s="624"/>
      <c r="E778" s="624"/>
      <c r="F778" s="624"/>
      <c r="G778" s="624"/>
      <c r="H778" s="624"/>
      <c r="I778" s="624"/>
      <c r="J778" s="624"/>
      <c r="K778" s="624"/>
      <c r="L778" s="624"/>
      <c r="M778" s="624"/>
      <c r="N778" s="624"/>
      <c r="AF778" s="624"/>
      <c r="AG778" s="624"/>
      <c r="AH778" s="624"/>
      <c r="AI778" s="624"/>
      <c r="AJ778" s="624"/>
      <c r="AK778" s="624"/>
    </row>
    <row r="779" spans="1:37">
      <c r="A779" s="658"/>
      <c r="B779" s="658"/>
      <c r="C779" s="624"/>
      <c r="D779" s="624"/>
      <c r="E779" s="624"/>
      <c r="F779" s="624"/>
      <c r="G779" s="624"/>
      <c r="H779" s="624"/>
      <c r="I779" s="624"/>
      <c r="J779" s="624"/>
      <c r="K779" s="624"/>
      <c r="L779" s="624"/>
      <c r="M779" s="624"/>
      <c r="N779" s="624"/>
      <c r="AF779" s="624"/>
      <c r="AG779" s="624"/>
      <c r="AH779" s="624"/>
      <c r="AI779" s="624"/>
      <c r="AJ779" s="624"/>
      <c r="AK779" s="624"/>
    </row>
    <row r="780" spans="1:37">
      <c r="A780" s="658"/>
      <c r="B780" s="658"/>
      <c r="C780" s="624"/>
      <c r="D780" s="624"/>
      <c r="E780" s="624"/>
      <c r="F780" s="624"/>
      <c r="G780" s="624"/>
      <c r="H780" s="624"/>
      <c r="I780" s="624"/>
      <c r="J780" s="624"/>
      <c r="K780" s="624"/>
      <c r="L780" s="624"/>
      <c r="M780" s="624"/>
      <c r="N780" s="624"/>
      <c r="AF780" s="624"/>
      <c r="AG780" s="624"/>
      <c r="AH780" s="624"/>
      <c r="AI780" s="624"/>
      <c r="AJ780" s="624"/>
      <c r="AK780" s="624"/>
    </row>
    <row r="781" spans="1:37">
      <c r="A781" s="658"/>
      <c r="B781" s="658"/>
      <c r="C781" s="624"/>
      <c r="D781" s="624"/>
      <c r="E781" s="624"/>
      <c r="F781" s="624"/>
      <c r="G781" s="624"/>
      <c r="H781" s="624"/>
      <c r="I781" s="624"/>
      <c r="J781" s="624"/>
      <c r="K781" s="624"/>
      <c r="L781" s="624"/>
      <c r="M781" s="624"/>
      <c r="N781" s="624"/>
      <c r="AF781" s="624"/>
      <c r="AG781" s="624"/>
      <c r="AH781" s="624"/>
      <c r="AI781" s="624"/>
      <c r="AJ781" s="624"/>
      <c r="AK781" s="624"/>
    </row>
    <row r="782" spans="1:37">
      <c r="A782" s="658"/>
      <c r="B782" s="658"/>
      <c r="C782" s="624"/>
      <c r="D782" s="624"/>
      <c r="E782" s="624"/>
      <c r="F782" s="624"/>
      <c r="G782" s="624"/>
      <c r="H782" s="624"/>
      <c r="I782" s="624"/>
      <c r="J782" s="624"/>
      <c r="K782" s="624"/>
      <c r="L782" s="624"/>
      <c r="M782" s="624"/>
      <c r="N782" s="624"/>
      <c r="AF782" s="624"/>
      <c r="AG782" s="624"/>
      <c r="AH782" s="624"/>
      <c r="AI782" s="624"/>
      <c r="AJ782" s="624"/>
      <c r="AK782" s="624"/>
    </row>
    <row r="783" spans="1:37">
      <c r="A783" s="658"/>
      <c r="B783" s="658"/>
      <c r="C783" s="624"/>
      <c r="D783" s="624"/>
      <c r="E783" s="624"/>
      <c r="F783" s="624"/>
      <c r="G783" s="624"/>
      <c r="H783" s="624"/>
      <c r="I783" s="624"/>
      <c r="J783" s="624"/>
      <c r="K783" s="624"/>
      <c r="L783" s="624"/>
      <c r="M783" s="624"/>
      <c r="N783" s="624"/>
      <c r="AF783" s="624"/>
      <c r="AG783" s="624"/>
      <c r="AH783" s="624"/>
      <c r="AI783" s="624"/>
      <c r="AJ783" s="624"/>
      <c r="AK783" s="624"/>
    </row>
    <row r="784" spans="1:37">
      <c r="A784" s="658"/>
      <c r="B784" s="658"/>
      <c r="C784" s="624"/>
      <c r="D784" s="624"/>
      <c r="E784" s="624"/>
      <c r="F784" s="624"/>
      <c r="G784" s="624"/>
      <c r="H784" s="624"/>
      <c r="I784" s="624"/>
      <c r="J784" s="624"/>
      <c r="K784" s="624"/>
      <c r="L784" s="624"/>
      <c r="M784" s="624"/>
      <c r="N784" s="624"/>
      <c r="AF784" s="624"/>
      <c r="AG784" s="624"/>
      <c r="AH784" s="624"/>
      <c r="AI784" s="624"/>
      <c r="AJ784" s="624"/>
      <c r="AK784" s="624"/>
    </row>
    <row r="785" spans="1:37">
      <c r="A785" s="658"/>
      <c r="B785" s="658"/>
      <c r="C785" s="624"/>
      <c r="D785" s="624"/>
      <c r="E785" s="624"/>
      <c r="F785" s="624"/>
      <c r="G785" s="624"/>
      <c r="H785" s="624"/>
      <c r="I785" s="624"/>
      <c r="J785" s="624"/>
      <c r="K785" s="624"/>
      <c r="L785" s="624"/>
      <c r="M785" s="624"/>
      <c r="N785" s="624"/>
      <c r="AF785" s="624"/>
      <c r="AG785" s="624"/>
      <c r="AH785" s="624"/>
      <c r="AI785" s="624"/>
      <c r="AJ785" s="624"/>
      <c r="AK785" s="624"/>
    </row>
    <row r="786" spans="1:37">
      <c r="A786" s="658"/>
      <c r="B786" s="658"/>
      <c r="C786" s="624"/>
      <c r="D786" s="624"/>
      <c r="E786" s="624"/>
      <c r="F786" s="624"/>
      <c r="G786" s="624"/>
      <c r="H786" s="624"/>
      <c r="I786" s="624"/>
      <c r="J786" s="624"/>
      <c r="K786" s="624"/>
      <c r="L786" s="624"/>
      <c r="M786" s="624"/>
      <c r="N786" s="624"/>
      <c r="AF786" s="624"/>
      <c r="AG786" s="624"/>
      <c r="AH786" s="624"/>
      <c r="AI786" s="624"/>
      <c r="AJ786" s="624"/>
      <c r="AK786" s="624"/>
    </row>
    <row r="787" spans="1:37">
      <c r="A787" s="658"/>
      <c r="B787" s="658"/>
      <c r="C787" s="624"/>
      <c r="D787" s="624"/>
      <c r="E787" s="624"/>
      <c r="F787" s="624"/>
      <c r="G787" s="624"/>
      <c r="H787" s="624"/>
      <c r="I787" s="624"/>
      <c r="J787" s="624"/>
      <c r="K787" s="624"/>
      <c r="L787" s="624"/>
      <c r="M787" s="624"/>
      <c r="N787" s="624"/>
      <c r="AF787" s="624"/>
      <c r="AG787" s="624"/>
      <c r="AH787" s="624"/>
      <c r="AI787" s="624"/>
      <c r="AJ787" s="624"/>
      <c r="AK787" s="624"/>
    </row>
    <row r="788" spans="1:37">
      <c r="A788" s="658"/>
      <c r="B788" s="658"/>
      <c r="C788" s="624"/>
      <c r="D788" s="624"/>
      <c r="E788" s="624"/>
      <c r="F788" s="624"/>
      <c r="G788" s="624"/>
      <c r="H788" s="624"/>
      <c r="I788" s="624"/>
      <c r="J788" s="624"/>
      <c r="K788" s="624"/>
      <c r="L788" s="624"/>
      <c r="M788" s="624"/>
      <c r="N788" s="624"/>
      <c r="AF788" s="624"/>
      <c r="AG788" s="624"/>
      <c r="AH788" s="624"/>
      <c r="AI788" s="624"/>
      <c r="AJ788" s="624"/>
      <c r="AK788" s="624"/>
    </row>
    <row r="789" spans="1:37">
      <c r="A789" s="658"/>
      <c r="B789" s="658"/>
      <c r="C789" s="624"/>
      <c r="D789" s="624"/>
      <c r="E789" s="624"/>
      <c r="F789" s="624"/>
      <c r="G789" s="624"/>
      <c r="H789" s="624"/>
      <c r="I789" s="624"/>
      <c r="J789" s="624"/>
      <c r="K789" s="624"/>
      <c r="L789" s="624"/>
      <c r="M789" s="624"/>
      <c r="N789" s="624"/>
      <c r="AF789" s="624"/>
      <c r="AG789" s="624"/>
      <c r="AH789" s="624"/>
      <c r="AI789" s="624"/>
      <c r="AJ789" s="624"/>
      <c r="AK789" s="624"/>
    </row>
    <row r="790" spans="1:37">
      <c r="A790" s="658"/>
      <c r="B790" s="658"/>
      <c r="C790" s="624"/>
      <c r="D790" s="624"/>
      <c r="E790" s="624"/>
      <c r="F790" s="624"/>
      <c r="G790" s="624"/>
      <c r="H790" s="624"/>
      <c r="I790" s="624"/>
      <c r="J790" s="624"/>
      <c r="K790" s="624"/>
      <c r="L790" s="624"/>
      <c r="M790" s="624"/>
      <c r="N790" s="624"/>
      <c r="AF790" s="624"/>
      <c r="AG790" s="624"/>
      <c r="AH790" s="624"/>
      <c r="AI790" s="624"/>
      <c r="AJ790" s="624"/>
      <c r="AK790" s="624"/>
    </row>
    <row r="791" spans="1:37">
      <c r="A791" s="658"/>
      <c r="B791" s="658"/>
      <c r="C791" s="624"/>
      <c r="D791" s="624"/>
      <c r="E791" s="624"/>
      <c r="F791" s="624"/>
      <c r="G791" s="624"/>
      <c r="H791" s="624"/>
      <c r="I791" s="624"/>
      <c r="J791" s="624"/>
      <c r="K791" s="624"/>
      <c r="L791" s="624"/>
      <c r="M791" s="624"/>
      <c r="N791" s="624"/>
      <c r="AF791" s="624"/>
      <c r="AG791" s="624"/>
      <c r="AH791" s="624"/>
      <c r="AI791" s="624"/>
      <c r="AJ791" s="624"/>
      <c r="AK791" s="624"/>
    </row>
    <row r="792" spans="1:37">
      <c r="A792" s="658"/>
      <c r="B792" s="658"/>
      <c r="C792" s="624"/>
      <c r="D792" s="624"/>
      <c r="E792" s="624"/>
      <c r="F792" s="624"/>
      <c r="G792" s="624"/>
      <c r="H792" s="624"/>
      <c r="I792" s="624"/>
      <c r="J792" s="624"/>
      <c r="K792" s="624"/>
      <c r="L792" s="624"/>
      <c r="M792" s="624"/>
      <c r="N792" s="624"/>
      <c r="AF792" s="624"/>
      <c r="AG792" s="624"/>
      <c r="AH792" s="624"/>
      <c r="AI792" s="624"/>
      <c r="AJ792" s="624"/>
      <c r="AK792" s="624"/>
    </row>
    <row r="793" spans="1:37">
      <c r="A793" s="658"/>
      <c r="B793" s="658"/>
      <c r="C793" s="624"/>
      <c r="D793" s="624"/>
      <c r="E793" s="624"/>
      <c r="F793" s="624"/>
      <c r="G793" s="624"/>
      <c r="H793" s="624"/>
      <c r="I793" s="624"/>
      <c r="J793" s="624"/>
      <c r="K793" s="624"/>
      <c r="L793" s="624"/>
      <c r="M793" s="624"/>
      <c r="N793" s="624"/>
      <c r="AF793" s="624"/>
      <c r="AG793" s="624"/>
      <c r="AH793" s="624"/>
      <c r="AI793" s="624"/>
      <c r="AJ793" s="624"/>
      <c r="AK793" s="624"/>
    </row>
    <row r="794" spans="1:37">
      <c r="A794" s="658"/>
      <c r="B794" s="658"/>
      <c r="C794" s="624"/>
      <c r="D794" s="624"/>
      <c r="E794" s="624"/>
      <c r="F794" s="624"/>
      <c r="G794" s="624"/>
      <c r="H794" s="624"/>
      <c r="I794" s="624"/>
      <c r="J794" s="624"/>
      <c r="K794" s="624"/>
      <c r="L794" s="624"/>
      <c r="M794" s="624"/>
      <c r="N794" s="624"/>
      <c r="AF794" s="624"/>
      <c r="AG794" s="624"/>
      <c r="AH794" s="624"/>
      <c r="AI794" s="624"/>
      <c r="AJ794" s="624"/>
      <c r="AK794" s="624"/>
    </row>
    <row r="795" spans="1:37">
      <c r="A795" s="658"/>
      <c r="B795" s="658"/>
      <c r="C795" s="624"/>
      <c r="D795" s="624"/>
      <c r="E795" s="624"/>
      <c r="F795" s="624"/>
      <c r="G795" s="624"/>
      <c r="H795" s="624"/>
      <c r="I795" s="624"/>
      <c r="J795" s="624"/>
      <c r="K795" s="624"/>
      <c r="L795" s="624"/>
      <c r="M795" s="624"/>
      <c r="N795" s="624"/>
      <c r="AF795" s="624"/>
      <c r="AG795" s="624"/>
      <c r="AH795" s="624"/>
      <c r="AI795" s="624"/>
      <c r="AJ795" s="624"/>
      <c r="AK795" s="624"/>
    </row>
    <row r="796" spans="1:37">
      <c r="A796" s="658"/>
      <c r="B796" s="658"/>
      <c r="C796" s="624"/>
      <c r="D796" s="624"/>
      <c r="E796" s="624"/>
      <c r="F796" s="624"/>
      <c r="G796" s="624"/>
      <c r="H796" s="624"/>
      <c r="I796" s="624"/>
      <c r="J796" s="624"/>
      <c r="K796" s="624"/>
      <c r="L796" s="624"/>
      <c r="M796" s="624"/>
      <c r="N796" s="624"/>
      <c r="AF796" s="624"/>
      <c r="AG796" s="624"/>
      <c r="AH796" s="624"/>
      <c r="AI796" s="624"/>
      <c r="AJ796" s="624"/>
      <c r="AK796" s="624"/>
    </row>
    <row r="797" spans="1:37">
      <c r="A797" s="658"/>
      <c r="B797" s="658"/>
      <c r="C797" s="624"/>
      <c r="D797" s="624"/>
      <c r="E797" s="624"/>
      <c r="F797" s="624"/>
      <c r="G797" s="624"/>
      <c r="H797" s="624"/>
      <c r="I797" s="624"/>
      <c r="J797" s="624"/>
      <c r="K797" s="624"/>
      <c r="L797" s="624"/>
      <c r="M797" s="624"/>
      <c r="N797" s="624"/>
      <c r="AF797" s="624"/>
      <c r="AG797" s="624"/>
      <c r="AH797" s="624"/>
      <c r="AI797" s="624"/>
      <c r="AJ797" s="624"/>
      <c r="AK797" s="624"/>
    </row>
    <row r="798" spans="1:37">
      <c r="A798" s="658"/>
      <c r="B798" s="658"/>
      <c r="C798" s="624"/>
      <c r="D798" s="624"/>
      <c r="E798" s="624"/>
      <c r="F798" s="624"/>
      <c r="G798" s="624"/>
      <c r="H798" s="624"/>
      <c r="I798" s="624"/>
      <c r="J798" s="624"/>
      <c r="K798" s="624"/>
      <c r="L798" s="624"/>
      <c r="M798" s="624"/>
      <c r="N798" s="624"/>
      <c r="AF798" s="624"/>
      <c r="AG798" s="624"/>
      <c r="AH798" s="624"/>
      <c r="AI798" s="624"/>
      <c r="AJ798" s="624"/>
      <c r="AK798" s="624"/>
    </row>
    <row r="799" spans="1:37">
      <c r="A799" s="658"/>
      <c r="B799" s="658"/>
      <c r="C799" s="624"/>
      <c r="D799" s="624"/>
      <c r="E799" s="624"/>
      <c r="F799" s="624"/>
      <c r="G799" s="624"/>
      <c r="H799" s="624"/>
      <c r="I799" s="624"/>
      <c r="J799" s="624"/>
      <c r="K799" s="624"/>
      <c r="L799" s="624"/>
      <c r="M799" s="624"/>
      <c r="N799" s="624"/>
      <c r="AF799" s="624"/>
      <c r="AG799" s="624"/>
      <c r="AH799" s="624"/>
      <c r="AI799" s="624"/>
      <c r="AJ799" s="624"/>
      <c r="AK799" s="624"/>
    </row>
    <row r="800" spans="1:37">
      <c r="A800" s="658"/>
      <c r="B800" s="658"/>
      <c r="C800" s="624"/>
      <c r="D800" s="624"/>
      <c r="E800" s="624"/>
      <c r="F800" s="624"/>
      <c r="G800" s="624"/>
      <c r="H800" s="624"/>
      <c r="I800" s="624"/>
      <c r="J800" s="624"/>
      <c r="K800" s="624"/>
      <c r="L800" s="624"/>
      <c r="M800" s="624"/>
      <c r="N800" s="624"/>
      <c r="AF800" s="624"/>
      <c r="AG800" s="624"/>
      <c r="AH800" s="624"/>
      <c r="AI800" s="624"/>
      <c r="AJ800" s="624"/>
      <c r="AK800" s="624"/>
    </row>
    <row r="801" spans="1:37">
      <c r="A801" s="658"/>
      <c r="B801" s="658"/>
      <c r="C801" s="624"/>
      <c r="D801" s="624"/>
      <c r="E801" s="624"/>
      <c r="F801" s="624"/>
      <c r="G801" s="624"/>
      <c r="H801" s="624"/>
      <c r="I801" s="624"/>
      <c r="J801" s="624"/>
      <c r="K801" s="624"/>
      <c r="L801" s="624"/>
      <c r="M801" s="624"/>
      <c r="N801" s="624"/>
      <c r="AF801" s="624"/>
      <c r="AG801" s="624"/>
      <c r="AH801" s="624"/>
      <c r="AI801" s="624"/>
      <c r="AJ801" s="624"/>
      <c r="AK801" s="624"/>
    </row>
    <row r="802" spans="1:37">
      <c r="A802" s="658"/>
      <c r="B802" s="658"/>
      <c r="C802" s="624"/>
      <c r="D802" s="624"/>
      <c r="E802" s="624"/>
      <c r="F802" s="624"/>
      <c r="G802" s="624"/>
      <c r="H802" s="624"/>
      <c r="I802" s="624"/>
      <c r="J802" s="624"/>
      <c r="K802" s="624"/>
      <c r="L802" s="624"/>
      <c r="M802" s="624"/>
      <c r="N802" s="624"/>
      <c r="AF802" s="624"/>
      <c r="AG802" s="624"/>
      <c r="AH802" s="624"/>
      <c r="AI802" s="624"/>
      <c r="AJ802" s="624"/>
      <c r="AK802" s="624"/>
    </row>
    <row r="803" spans="1:37">
      <c r="A803" s="658"/>
      <c r="B803" s="658"/>
      <c r="C803" s="624"/>
      <c r="D803" s="624"/>
      <c r="E803" s="624"/>
      <c r="F803" s="624"/>
      <c r="G803" s="624"/>
      <c r="H803" s="624"/>
      <c r="I803" s="624"/>
      <c r="J803" s="624"/>
      <c r="K803" s="624"/>
      <c r="L803" s="624"/>
      <c r="M803" s="624"/>
      <c r="N803" s="624"/>
      <c r="AF803" s="624"/>
      <c r="AG803" s="624"/>
      <c r="AH803" s="624"/>
      <c r="AI803" s="624"/>
      <c r="AJ803" s="624"/>
      <c r="AK803" s="624"/>
    </row>
    <row r="804" spans="1:37">
      <c r="A804" s="658"/>
      <c r="B804" s="658"/>
      <c r="C804" s="624"/>
      <c r="D804" s="624"/>
      <c r="E804" s="624"/>
      <c r="F804" s="624"/>
      <c r="G804" s="624"/>
      <c r="H804" s="624"/>
      <c r="I804" s="624"/>
      <c r="J804" s="624"/>
      <c r="K804" s="624"/>
      <c r="L804" s="624"/>
      <c r="M804" s="624"/>
      <c r="N804" s="624"/>
      <c r="AF804" s="624"/>
      <c r="AG804" s="624"/>
      <c r="AH804" s="624"/>
      <c r="AI804" s="624"/>
      <c r="AJ804" s="624"/>
      <c r="AK804" s="624"/>
    </row>
    <row r="805" spans="1:37">
      <c r="A805" s="658"/>
      <c r="B805" s="658"/>
      <c r="C805" s="624"/>
      <c r="D805" s="624"/>
      <c r="E805" s="624"/>
      <c r="F805" s="624"/>
      <c r="G805" s="624"/>
      <c r="H805" s="624"/>
      <c r="I805" s="624"/>
      <c r="J805" s="624"/>
      <c r="K805" s="624"/>
      <c r="L805" s="624"/>
      <c r="M805" s="624"/>
      <c r="N805" s="624"/>
      <c r="AF805" s="624"/>
      <c r="AG805" s="624"/>
      <c r="AH805" s="624"/>
      <c r="AI805" s="624"/>
      <c r="AJ805" s="624"/>
      <c r="AK805" s="624"/>
    </row>
    <row r="806" spans="1:37">
      <c r="A806" s="658"/>
      <c r="B806" s="658"/>
      <c r="C806" s="624"/>
      <c r="D806" s="624"/>
      <c r="E806" s="624"/>
      <c r="F806" s="624"/>
      <c r="G806" s="624"/>
      <c r="H806" s="624"/>
      <c r="I806" s="624"/>
      <c r="J806" s="624"/>
      <c r="K806" s="624"/>
      <c r="L806" s="624"/>
      <c r="M806" s="624"/>
      <c r="N806" s="624"/>
      <c r="AF806" s="624"/>
      <c r="AG806" s="624"/>
      <c r="AH806" s="624"/>
      <c r="AI806" s="624"/>
      <c r="AJ806" s="624"/>
      <c r="AK806" s="624"/>
    </row>
    <row r="807" spans="1:37">
      <c r="A807" s="658"/>
      <c r="B807" s="658"/>
      <c r="C807" s="624"/>
      <c r="D807" s="624"/>
      <c r="E807" s="624"/>
      <c r="F807" s="624"/>
      <c r="G807" s="624"/>
      <c r="H807" s="624"/>
      <c r="I807" s="624"/>
      <c r="J807" s="624"/>
      <c r="K807" s="624"/>
      <c r="L807" s="624"/>
      <c r="M807" s="624"/>
      <c r="N807" s="624"/>
      <c r="AF807" s="624"/>
      <c r="AG807" s="624"/>
      <c r="AH807" s="624"/>
      <c r="AI807" s="624"/>
      <c r="AJ807" s="624"/>
      <c r="AK807" s="624"/>
    </row>
    <row r="808" spans="1:37">
      <c r="A808" s="658"/>
      <c r="B808" s="658"/>
      <c r="C808" s="624"/>
      <c r="D808" s="624"/>
      <c r="E808" s="624"/>
      <c r="F808" s="624"/>
      <c r="G808" s="624"/>
      <c r="H808" s="624"/>
      <c r="I808" s="624"/>
      <c r="J808" s="624"/>
      <c r="K808" s="624"/>
      <c r="L808" s="624"/>
      <c r="M808" s="624"/>
      <c r="N808" s="624"/>
      <c r="AF808" s="624"/>
      <c r="AG808" s="624"/>
      <c r="AH808" s="624"/>
      <c r="AI808" s="624"/>
      <c r="AJ808" s="624"/>
      <c r="AK808" s="624"/>
    </row>
    <row r="809" spans="1:37">
      <c r="A809" s="658"/>
      <c r="B809" s="658"/>
      <c r="C809" s="624"/>
      <c r="D809" s="624"/>
      <c r="E809" s="624"/>
      <c r="F809" s="624"/>
      <c r="G809" s="624"/>
      <c r="H809" s="624"/>
      <c r="I809" s="624"/>
      <c r="J809" s="624"/>
      <c r="K809" s="624"/>
      <c r="L809" s="624"/>
      <c r="M809" s="624"/>
      <c r="N809" s="624"/>
      <c r="AF809" s="624"/>
      <c r="AG809" s="624"/>
      <c r="AH809" s="624"/>
      <c r="AI809" s="624"/>
      <c r="AJ809" s="624"/>
      <c r="AK809" s="624"/>
    </row>
    <row r="810" spans="1:37">
      <c r="A810" s="658"/>
      <c r="B810" s="658"/>
      <c r="C810" s="624"/>
      <c r="D810" s="624"/>
      <c r="E810" s="624"/>
      <c r="F810" s="624"/>
      <c r="G810" s="624"/>
      <c r="H810" s="624"/>
      <c r="I810" s="624"/>
      <c r="J810" s="624"/>
      <c r="K810" s="624"/>
      <c r="L810" s="624"/>
      <c r="M810" s="624"/>
      <c r="N810" s="624"/>
      <c r="AF810" s="624"/>
      <c r="AG810" s="624"/>
      <c r="AH810" s="624"/>
      <c r="AI810" s="624"/>
      <c r="AJ810" s="624"/>
      <c r="AK810" s="624"/>
    </row>
    <row r="811" spans="1:37">
      <c r="A811" s="658"/>
      <c r="B811" s="658"/>
      <c r="C811" s="624"/>
      <c r="D811" s="624"/>
      <c r="E811" s="624"/>
      <c r="F811" s="624"/>
      <c r="G811" s="624"/>
      <c r="H811" s="624"/>
      <c r="I811" s="624"/>
      <c r="J811" s="624"/>
      <c r="K811" s="624"/>
      <c r="L811" s="624"/>
      <c r="M811" s="624"/>
      <c r="N811" s="624"/>
      <c r="AF811" s="624"/>
      <c r="AG811" s="624"/>
      <c r="AH811" s="624"/>
      <c r="AI811" s="624"/>
      <c r="AJ811" s="624"/>
      <c r="AK811" s="624"/>
    </row>
    <row r="812" spans="1:37">
      <c r="A812" s="658"/>
      <c r="B812" s="658"/>
      <c r="C812" s="624"/>
      <c r="D812" s="624"/>
      <c r="E812" s="624"/>
      <c r="F812" s="624"/>
      <c r="G812" s="624"/>
      <c r="H812" s="624"/>
      <c r="I812" s="624"/>
      <c r="J812" s="624"/>
      <c r="K812" s="624"/>
      <c r="L812" s="624"/>
      <c r="M812" s="624"/>
      <c r="N812" s="624"/>
      <c r="AF812" s="624"/>
      <c r="AG812" s="624"/>
      <c r="AH812" s="624"/>
      <c r="AI812" s="624"/>
      <c r="AJ812" s="624"/>
      <c r="AK812" s="624"/>
    </row>
    <row r="813" spans="1:37">
      <c r="A813" s="658"/>
      <c r="B813" s="658"/>
      <c r="C813" s="624"/>
      <c r="D813" s="624"/>
      <c r="E813" s="624"/>
      <c r="F813" s="624"/>
      <c r="G813" s="624"/>
      <c r="H813" s="624"/>
      <c r="I813" s="624"/>
      <c r="J813" s="624"/>
      <c r="K813" s="624"/>
      <c r="L813" s="624"/>
      <c r="M813" s="624"/>
      <c r="N813" s="624"/>
      <c r="AF813" s="624"/>
      <c r="AG813" s="624"/>
      <c r="AH813" s="624"/>
      <c r="AI813" s="624"/>
      <c r="AJ813" s="624"/>
      <c r="AK813" s="624"/>
    </row>
    <row r="814" spans="1:37">
      <c r="A814" s="658"/>
      <c r="B814" s="658"/>
      <c r="C814" s="624"/>
      <c r="D814" s="624"/>
      <c r="E814" s="624"/>
      <c r="F814" s="624"/>
      <c r="G814" s="624"/>
      <c r="H814" s="624"/>
      <c r="I814" s="624"/>
      <c r="J814" s="624"/>
      <c r="K814" s="624"/>
      <c r="L814" s="624"/>
      <c r="M814" s="624"/>
      <c r="N814" s="624"/>
      <c r="AF814" s="624"/>
      <c r="AG814" s="624"/>
      <c r="AH814" s="624"/>
      <c r="AI814" s="624"/>
      <c r="AJ814" s="624"/>
      <c r="AK814" s="624"/>
    </row>
    <row r="815" spans="1:37">
      <c r="A815" s="658"/>
      <c r="B815" s="658"/>
      <c r="C815" s="624"/>
      <c r="D815" s="624"/>
      <c r="E815" s="624"/>
      <c r="F815" s="624"/>
      <c r="G815" s="624"/>
      <c r="H815" s="624"/>
      <c r="I815" s="624"/>
      <c r="J815" s="624"/>
      <c r="K815" s="624"/>
      <c r="L815" s="624"/>
      <c r="M815" s="624"/>
      <c r="N815" s="624"/>
      <c r="AF815" s="624"/>
      <c r="AG815" s="624"/>
      <c r="AH815" s="624"/>
      <c r="AI815" s="624"/>
      <c r="AJ815" s="624"/>
      <c r="AK815" s="624"/>
    </row>
    <row r="816" spans="1:37">
      <c r="A816" s="658"/>
      <c r="B816" s="658"/>
      <c r="C816" s="624"/>
      <c r="D816" s="624"/>
      <c r="E816" s="624"/>
      <c r="F816" s="624"/>
      <c r="G816" s="624"/>
      <c r="H816" s="624"/>
      <c r="I816" s="624"/>
      <c r="J816" s="624"/>
      <c r="K816" s="624"/>
      <c r="L816" s="624"/>
      <c r="M816" s="624"/>
      <c r="N816" s="624"/>
      <c r="AF816" s="624"/>
      <c r="AG816" s="624"/>
      <c r="AH816" s="624"/>
      <c r="AI816" s="624"/>
      <c r="AJ816" s="624"/>
      <c r="AK816" s="624"/>
    </row>
    <row r="817" spans="1:37">
      <c r="A817" s="658"/>
      <c r="B817" s="658"/>
      <c r="C817" s="624"/>
      <c r="D817" s="624"/>
      <c r="E817" s="624"/>
      <c r="F817" s="624"/>
      <c r="G817" s="624"/>
      <c r="H817" s="624"/>
      <c r="I817" s="624"/>
      <c r="J817" s="624"/>
      <c r="K817" s="624"/>
      <c r="L817" s="624"/>
      <c r="M817" s="624"/>
      <c r="N817" s="624"/>
      <c r="AF817" s="624"/>
      <c r="AG817" s="624"/>
      <c r="AH817" s="624"/>
      <c r="AI817" s="624"/>
      <c r="AJ817" s="624"/>
      <c r="AK817" s="624"/>
    </row>
    <row r="818" spans="1:37">
      <c r="A818" s="658"/>
      <c r="B818" s="658"/>
      <c r="C818" s="624"/>
      <c r="D818" s="624"/>
      <c r="E818" s="624"/>
      <c r="F818" s="624"/>
      <c r="G818" s="624"/>
      <c r="H818" s="624"/>
      <c r="I818" s="624"/>
      <c r="J818" s="624"/>
      <c r="K818" s="624"/>
      <c r="L818" s="624"/>
      <c r="M818" s="624"/>
      <c r="N818" s="624"/>
      <c r="AF818" s="624"/>
      <c r="AG818" s="624"/>
      <c r="AH818" s="624"/>
      <c r="AI818" s="624"/>
      <c r="AJ818" s="624"/>
      <c r="AK818" s="624"/>
    </row>
    <row r="819" spans="1:37">
      <c r="A819" s="658"/>
      <c r="B819" s="658"/>
      <c r="C819" s="624"/>
      <c r="D819" s="624"/>
      <c r="E819" s="624"/>
      <c r="F819" s="624"/>
      <c r="G819" s="624"/>
      <c r="H819" s="624"/>
      <c r="I819" s="624"/>
      <c r="J819" s="624"/>
      <c r="K819" s="624"/>
      <c r="L819" s="624"/>
      <c r="M819" s="624"/>
      <c r="N819" s="624"/>
      <c r="AF819" s="624"/>
      <c r="AG819" s="624"/>
      <c r="AH819" s="624"/>
      <c r="AI819" s="624"/>
      <c r="AJ819" s="624"/>
      <c r="AK819" s="624"/>
    </row>
    <row r="820" spans="1:37">
      <c r="A820" s="658"/>
      <c r="B820" s="658"/>
      <c r="C820" s="624"/>
      <c r="D820" s="624"/>
      <c r="E820" s="624"/>
      <c r="F820" s="624"/>
      <c r="G820" s="624"/>
      <c r="H820" s="624"/>
      <c r="I820" s="624"/>
      <c r="J820" s="624"/>
      <c r="K820" s="624"/>
      <c r="L820" s="624"/>
      <c r="M820" s="624"/>
      <c r="N820" s="624"/>
      <c r="AF820" s="624"/>
      <c r="AG820" s="624"/>
      <c r="AH820" s="624"/>
      <c r="AI820" s="624"/>
      <c r="AJ820" s="624"/>
      <c r="AK820" s="624"/>
    </row>
    <row r="821" spans="1:37">
      <c r="A821" s="658"/>
      <c r="B821" s="658"/>
      <c r="C821" s="624"/>
      <c r="D821" s="624"/>
      <c r="E821" s="624"/>
      <c r="F821" s="624"/>
      <c r="G821" s="624"/>
      <c r="H821" s="624"/>
      <c r="I821" s="624"/>
      <c r="J821" s="624"/>
      <c r="K821" s="624"/>
      <c r="L821" s="624"/>
      <c r="M821" s="624"/>
      <c r="N821" s="624"/>
      <c r="AF821" s="624"/>
      <c r="AG821" s="624"/>
      <c r="AH821" s="624"/>
      <c r="AI821" s="624"/>
      <c r="AJ821" s="624"/>
      <c r="AK821" s="624"/>
    </row>
    <row r="822" spans="1:37">
      <c r="A822" s="658"/>
      <c r="B822" s="658"/>
      <c r="C822" s="624"/>
      <c r="D822" s="624"/>
      <c r="E822" s="624"/>
      <c r="F822" s="624"/>
      <c r="G822" s="624"/>
      <c r="H822" s="624"/>
      <c r="I822" s="624"/>
      <c r="J822" s="624"/>
      <c r="K822" s="624"/>
      <c r="L822" s="624"/>
      <c r="M822" s="624"/>
      <c r="N822" s="624"/>
      <c r="AF822" s="624"/>
      <c r="AG822" s="624"/>
      <c r="AH822" s="624"/>
      <c r="AI822" s="624"/>
      <c r="AJ822" s="624"/>
      <c r="AK822" s="624"/>
    </row>
    <row r="823" spans="1:37">
      <c r="A823" s="658"/>
      <c r="B823" s="658"/>
      <c r="C823" s="624"/>
      <c r="D823" s="624"/>
      <c r="E823" s="624"/>
      <c r="F823" s="624"/>
      <c r="G823" s="624"/>
      <c r="H823" s="624"/>
      <c r="I823" s="624"/>
      <c r="J823" s="624"/>
      <c r="K823" s="624"/>
      <c r="L823" s="624"/>
      <c r="M823" s="624"/>
      <c r="N823" s="624"/>
      <c r="AF823" s="624"/>
      <c r="AG823" s="624"/>
      <c r="AH823" s="624"/>
      <c r="AI823" s="624"/>
      <c r="AJ823" s="624"/>
      <c r="AK823" s="624"/>
    </row>
    <row r="824" spans="1:37">
      <c r="A824" s="658"/>
      <c r="B824" s="658"/>
      <c r="C824" s="624"/>
      <c r="D824" s="624"/>
      <c r="E824" s="624"/>
      <c r="F824" s="624"/>
      <c r="G824" s="624"/>
      <c r="H824" s="624"/>
      <c r="I824" s="624"/>
      <c r="J824" s="624"/>
      <c r="K824" s="624"/>
      <c r="L824" s="624"/>
      <c r="M824" s="624"/>
      <c r="N824" s="624"/>
      <c r="AF824" s="624"/>
      <c r="AG824" s="624"/>
      <c r="AH824" s="624"/>
      <c r="AI824" s="624"/>
      <c r="AJ824" s="624"/>
      <c r="AK824" s="624"/>
    </row>
    <row r="825" spans="1:37">
      <c r="A825" s="658"/>
      <c r="B825" s="658"/>
      <c r="C825" s="624"/>
      <c r="D825" s="624"/>
      <c r="E825" s="624"/>
      <c r="F825" s="624"/>
      <c r="G825" s="624"/>
      <c r="H825" s="624"/>
      <c r="I825" s="624"/>
      <c r="J825" s="624"/>
      <c r="K825" s="624"/>
      <c r="L825" s="624"/>
      <c r="M825" s="624"/>
      <c r="N825" s="624"/>
      <c r="AF825" s="624"/>
      <c r="AG825" s="624"/>
      <c r="AH825" s="624"/>
      <c r="AI825" s="624"/>
      <c r="AJ825" s="624"/>
      <c r="AK825" s="624"/>
    </row>
    <row r="826" spans="1:37">
      <c r="A826" s="658"/>
      <c r="B826" s="658"/>
      <c r="C826" s="624"/>
      <c r="D826" s="624"/>
      <c r="E826" s="624"/>
      <c r="F826" s="624"/>
      <c r="G826" s="624"/>
      <c r="H826" s="624"/>
      <c r="I826" s="624"/>
      <c r="J826" s="624"/>
      <c r="K826" s="624"/>
      <c r="L826" s="624"/>
      <c r="M826" s="624"/>
      <c r="N826" s="624"/>
      <c r="AF826" s="624"/>
      <c r="AG826" s="624"/>
      <c r="AH826" s="624"/>
      <c r="AI826" s="624"/>
      <c r="AJ826" s="624"/>
      <c r="AK826" s="624"/>
    </row>
    <row r="827" spans="1:37">
      <c r="A827" s="658"/>
      <c r="B827" s="658"/>
      <c r="C827" s="624"/>
      <c r="D827" s="624"/>
      <c r="E827" s="624"/>
      <c r="F827" s="624"/>
      <c r="G827" s="624"/>
      <c r="H827" s="624"/>
      <c r="I827" s="624"/>
      <c r="J827" s="624"/>
      <c r="K827" s="624"/>
      <c r="L827" s="624"/>
      <c r="M827" s="624"/>
      <c r="N827" s="624"/>
      <c r="AF827" s="624"/>
      <c r="AG827" s="624"/>
      <c r="AH827" s="624"/>
      <c r="AI827" s="624"/>
      <c r="AJ827" s="624"/>
      <c r="AK827" s="624"/>
    </row>
    <row r="828" spans="1:37">
      <c r="A828" s="658"/>
      <c r="B828" s="658"/>
      <c r="C828" s="624"/>
      <c r="D828" s="624"/>
      <c r="E828" s="624"/>
      <c r="F828" s="624"/>
      <c r="G828" s="624"/>
      <c r="H828" s="624"/>
      <c r="I828" s="624"/>
      <c r="J828" s="624"/>
      <c r="K828" s="624"/>
      <c r="L828" s="624"/>
      <c r="M828" s="624"/>
      <c r="N828" s="624"/>
      <c r="AF828" s="624"/>
      <c r="AG828" s="624"/>
      <c r="AH828" s="624"/>
      <c r="AI828" s="624"/>
      <c r="AJ828" s="624"/>
      <c r="AK828" s="624"/>
    </row>
    <row r="829" spans="1:37">
      <c r="A829" s="658"/>
      <c r="B829" s="658"/>
      <c r="C829" s="624"/>
      <c r="D829" s="624"/>
      <c r="E829" s="624"/>
      <c r="F829" s="624"/>
      <c r="G829" s="624"/>
      <c r="H829" s="624"/>
      <c r="I829" s="624"/>
      <c r="J829" s="624"/>
      <c r="K829" s="624"/>
      <c r="L829" s="624"/>
      <c r="M829" s="624"/>
      <c r="N829" s="624"/>
      <c r="AF829" s="624"/>
      <c r="AG829" s="624"/>
      <c r="AH829" s="624"/>
      <c r="AI829" s="624"/>
      <c r="AJ829" s="624"/>
      <c r="AK829" s="624"/>
    </row>
    <row r="830" spans="1:37">
      <c r="A830" s="658"/>
      <c r="B830" s="658"/>
      <c r="C830" s="624"/>
      <c r="D830" s="624"/>
      <c r="E830" s="624"/>
      <c r="F830" s="624"/>
      <c r="G830" s="624"/>
      <c r="H830" s="624"/>
      <c r="I830" s="624"/>
      <c r="J830" s="624"/>
      <c r="K830" s="624"/>
      <c r="L830" s="624"/>
      <c r="M830" s="624"/>
      <c r="N830" s="624"/>
      <c r="AF830" s="624"/>
      <c r="AG830" s="624"/>
      <c r="AH830" s="624"/>
      <c r="AI830" s="624"/>
      <c r="AJ830" s="624"/>
      <c r="AK830" s="624"/>
    </row>
    <row r="831" spans="1:37">
      <c r="A831" s="658"/>
      <c r="B831" s="658"/>
      <c r="C831" s="624"/>
      <c r="D831" s="624"/>
      <c r="E831" s="624"/>
      <c r="F831" s="624"/>
      <c r="G831" s="624"/>
      <c r="H831" s="624"/>
      <c r="I831" s="624"/>
      <c r="J831" s="624"/>
      <c r="K831" s="624"/>
      <c r="L831" s="624"/>
      <c r="M831" s="624"/>
      <c r="N831" s="624"/>
      <c r="AF831" s="624"/>
      <c r="AG831" s="624"/>
      <c r="AH831" s="624"/>
      <c r="AI831" s="624"/>
      <c r="AJ831" s="624"/>
      <c r="AK831" s="624"/>
    </row>
    <row r="832" spans="1:37">
      <c r="A832" s="658"/>
      <c r="B832" s="658"/>
      <c r="C832" s="624"/>
      <c r="D832" s="624"/>
      <c r="E832" s="624"/>
      <c r="F832" s="624"/>
      <c r="G832" s="624"/>
      <c r="H832" s="624"/>
      <c r="I832" s="624"/>
      <c r="J832" s="624"/>
      <c r="K832" s="624"/>
      <c r="L832" s="624"/>
      <c r="M832" s="624"/>
      <c r="N832" s="624"/>
      <c r="AF832" s="624"/>
      <c r="AG832" s="624"/>
      <c r="AH832" s="624"/>
      <c r="AI832" s="624"/>
      <c r="AJ832" s="624"/>
      <c r="AK832" s="624"/>
    </row>
    <row r="833" spans="1:37">
      <c r="A833" s="658"/>
      <c r="B833" s="658"/>
      <c r="C833" s="624"/>
      <c r="D833" s="624"/>
      <c r="E833" s="624"/>
      <c r="F833" s="624"/>
      <c r="G833" s="624"/>
      <c r="H833" s="624"/>
      <c r="I833" s="624"/>
      <c r="J833" s="624"/>
      <c r="K833" s="624"/>
      <c r="L833" s="624"/>
      <c r="M833" s="624"/>
      <c r="N833" s="624"/>
      <c r="AF833" s="624"/>
      <c r="AG833" s="624"/>
      <c r="AH833" s="624"/>
      <c r="AI833" s="624"/>
      <c r="AJ833" s="624"/>
      <c r="AK833" s="624"/>
    </row>
    <row r="834" spans="1:37">
      <c r="A834" s="658"/>
      <c r="B834" s="658"/>
      <c r="C834" s="624"/>
      <c r="D834" s="624"/>
      <c r="E834" s="624"/>
      <c r="F834" s="624"/>
      <c r="G834" s="624"/>
      <c r="H834" s="624"/>
      <c r="I834" s="624"/>
      <c r="J834" s="624"/>
      <c r="K834" s="624"/>
      <c r="L834" s="624"/>
      <c r="M834" s="624"/>
      <c r="N834" s="624"/>
      <c r="AF834" s="624"/>
      <c r="AG834" s="624"/>
      <c r="AH834" s="624"/>
      <c r="AI834" s="624"/>
      <c r="AJ834" s="624"/>
      <c r="AK834" s="624"/>
    </row>
    <row r="835" spans="1:37">
      <c r="A835" s="658"/>
      <c r="B835" s="658"/>
      <c r="C835" s="624"/>
      <c r="D835" s="624"/>
      <c r="E835" s="624"/>
      <c r="F835" s="624"/>
      <c r="G835" s="624"/>
      <c r="H835" s="624"/>
      <c r="I835" s="624"/>
      <c r="J835" s="624"/>
      <c r="K835" s="624"/>
      <c r="L835" s="624"/>
      <c r="M835" s="624"/>
      <c r="N835" s="624"/>
      <c r="AF835" s="624"/>
      <c r="AG835" s="624"/>
      <c r="AH835" s="624"/>
      <c r="AI835" s="624"/>
      <c r="AJ835" s="624"/>
      <c r="AK835" s="624"/>
    </row>
    <row r="836" spans="1:37">
      <c r="A836" s="658"/>
      <c r="B836" s="658"/>
      <c r="C836" s="624"/>
      <c r="D836" s="624"/>
      <c r="E836" s="624"/>
      <c r="F836" s="624"/>
      <c r="G836" s="624"/>
      <c r="H836" s="624"/>
      <c r="I836" s="624"/>
      <c r="J836" s="624"/>
      <c r="K836" s="624"/>
      <c r="L836" s="624"/>
      <c r="M836" s="624"/>
      <c r="N836" s="624"/>
      <c r="AF836" s="624"/>
      <c r="AG836" s="624"/>
      <c r="AH836" s="624"/>
      <c r="AI836" s="624"/>
      <c r="AJ836" s="624"/>
      <c r="AK836" s="624"/>
    </row>
    <row r="837" spans="1:37">
      <c r="A837" s="658"/>
      <c r="B837" s="658"/>
      <c r="C837" s="624"/>
      <c r="D837" s="624"/>
      <c r="E837" s="624"/>
      <c r="F837" s="624"/>
      <c r="G837" s="624"/>
      <c r="H837" s="624"/>
      <c r="I837" s="624"/>
      <c r="J837" s="624"/>
      <c r="K837" s="624"/>
      <c r="L837" s="624"/>
      <c r="M837" s="624"/>
      <c r="N837" s="624"/>
      <c r="AF837" s="624"/>
      <c r="AG837" s="624"/>
      <c r="AH837" s="624"/>
      <c r="AI837" s="624"/>
      <c r="AJ837" s="624"/>
      <c r="AK837" s="624"/>
    </row>
    <row r="838" spans="1:37">
      <c r="A838" s="658"/>
      <c r="B838" s="658"/>
      <c r="C838" s="624"/>
      <c r="D838" s="624"/>
      <c r="E838" s="624"/>
      <c r="F838" s="624"/>
      <c r="G838" s="624"/>
      <c r="H838" s="624"/>
      <c r="I838" s="624"/>
      <c r="J838" s="624"/>
      <c r="K838" s="624"/>
      <c r="L838" s="624"/>
      <c r="M838" s="624"/>
      <c r="N838" s="624"/>
      <c r="AF838" s="624"/>
      <c r="AG838" s="624"/>
      <c r="AH838" s="624"/>
      <c r="AI838" s="624"/>
      <c r="AJ838" s="624"/>
      <c r="AK838" s="624"/>
    </row>
    <row r="839" spans="1:37">
      <c r="A839" s="658"/>
      <c r="B839" s="658"/>
      <c r="C839" s="624"/>
      <c r="D839" s="624"/>
      <c r="E839" s="624"/>
      <c r="F839" s="624"/>
      <c r="G839" s="624"/>
      <c r="H839" s="624"/>
      <c r="I839" s="624"/>
      <c r="J839" s="624"/>
      <c r="K839" s="624"/>
      <c r="L839" s="624"/>
      <c r="M839" s="624"/>
      <c r="N839" s="624"/>
      <c r="AF839" s="624"/>
      <c r="AG839" s="624"/>
      <c r="AH839" s="624"/>
      <c r="AI839" s="624"/>
      <c r="AJ839" s="624"/>
      <c r="AK839" s="624"/>
    </row>
    <row r="840" spans="1:37">
      <c r="A840" s="658"/>
      <c r="B840" s="658"/>
      <c r="C840" s="624"/>
      <c r="D840" s="624"/>
      <c r="E840" s="624"/>
      <c r="F840" s="624"/>
      <c r="G840" s="624"/>
      <c r="H840" s="624"/>
      <c r="I840" s="624"/>
      <c r="J840" s="624"/>
      <c r="K840" s="624"/>
      <c r="L840" s="624"/>
      <c r="M840" s="624"/>
      <c r="N840" s="624"/>
      <c r="AF840" s="624"/>
      <c r="AG840" s="624"/>
      <c r="AH840" s="624"/>
      <c r="AI840" s="624"/>
      <c r="AJ840" s="624"/>
      <c r="AK840" s="624"/>
    </row>
    <row r="841" spans="1:37">
      <c r="A841" s="658"/>
      <c r="B841" s="658"/>
      <c r="C841" s="624"/>
      <c r="D841" s="624"/>
      <c r="E841" s="624"/>
      <c r="F841" s="624"/>
      <c r="G841" s="624"/>
      <c r="H841" s="624"/>
      <c r="I841" s="624"/>
      <c r="J841" s="624"/>
      <c r="K841" s="624"/>
      <c r="L841" s="624"/>
      <c r="M841" s="624"/>
      <c r="N841" s="624"/>
      <c r="AF841" s="624"/>
      <c r="AG841" s="624"/>
      <c r="AH841" s="624"/>
      <c r="AI841" s="624"/>
      <c r="AJ841" s="624"/>
      <c r="AK841" s="624"/>
    </row>
    <row r="842" spans="1:37">
      <c r="A842" s="658"/>
      <c r="B842" s="658"/>
      <c r="C842" s="624"/>
      <c r="D842" s="624"/>
      <c r="E842" s="624"/>
      <c r="F842" s="624"/>
      <c r="G842" s="624"/>
      <c r="H842" s="624"/>
      <c r="I842" s="624"/>
      <c r="J842" s="624"/>
      <c r="K842" s="624"/>
      <c r="L842" s="624"/>
      <c r="M842" s="624"/>
      <c r="N842" s="624"/>
      <c r="AF842" s="624"/>
      <c r="AG842" s="624"/>
      <c r="AH842" s="624"/>
      <c r="AI842" s="624"/>
      <c r="AJ842" s="624"/>
      <c r="AK842" s="624"/>
    </row>
    <row r="843" spans="1:37">
      <c r="A843" s="658"/>
      <c r="B843" s="658"/>
      <c r="C843" s="624"/>
      <c r="D843" s="624"/>
      <c r="E843" s="624"/>
      <c r="F843" s="624"/>
      <c r="G843" s="624"/>
      <c r="H843" s="624"/>
      <c r="I843" s="624"/>
      <c r="J843" s="624"/>
      <c r="K843" s="624"/>
      <c r="L843" s="624"/>
      <c r="M843" s="624"/>
      <c r="N843" s="624"/>
      <c r="AF843" s="624"/>
      <c r="AG843" s="624"/>
      <c r="AH843" s="624"/>
      <c r="AI843" s="624"/>
      <c r="AJ843" s="624"/>
      <c r="AK843" s="624"/>
    </row>
    <row r="844" spans="1:37">
      <c r="A844" s="658"/>
      <c r="B844" s="658"/>
      <c r="C844" s="624"/>
      <c r="D844" s="624"/>
      <c r="E844" s="624"/>
      <c r="F844" s="624"/>
      <c r="G844" s="624"/>
      <c r="H844" s="624"/>
      <c r="I844" s="624"/>
      <c r="J844" s="624"/>
      <c r="K844" s="624"/>
      <c r="L844" s="624"/>
      <c r="M844" s="624"/>
      <c r="N844" s="624"/>
      <c r="AF844" s="624"/>
      <c r="AG844" s="624"/>
      <c r="AH844" s="624"/>
      <c r="AI844" s="624"/>
      <c r="AJ844" s="624"/>
      <c r="AK844" s="624"/>
    </row>
    <row r="845" spans="1:37">
      <c r="A845" s="658"/>
      <c r="B845" s="658"/>
      <c r="C845" s="624"/>
      <c r="D845" s="624"/>
      <c r="E845" s="624"/>
      <c r="F845" s="624"/>
      <c r="G845" s="624"/>
      <c r="H845" s="624"/>
      <c r="I845" s="624"/>
      <c r="J845" s="624"/>
      <c r="K845" s="624"/>
      <c r="L845" s="624"/>
      <c r="M845" s="624"/>
      <c r="N845" s="624"/>
      <c r="AF845" s="624"/>
      <c r="AG845" s="624"/>
      <c r="AH845" s="624"/>
      <c r="AI845" s="624"/>
      <c r="AJ845" s="624"/>
      <c r="AK845" s="624"/>
    </row>
    <row r="846" spans="1:37">
      <c r="A846" s="658"/>
      <c r="B846" s="658"/>
      <c r="C846" s="624"/>
      <c r="D846" s="624"/>
      <c r="E846" s="624"/>
      <c r="F846" s="624"/>
      <c r="G846" s="624"/>
      <c r="H846" s="624"/>
      <c r="I846" s="624"/>
      <c r="J846" s="624"/>
      <c r="K846" s="624"/>
      <c r="L846" s="624"/>
      <c r="M846" s="624"/>
      <c r="N846" s="624"/>
      <c r="AF846" s="624"/>
      <c r="AG846" s="624"/>
      <c r="AH846" s="624"/>
      <c r="AI846" s="624"/>
      <c r="AJ846" s="624"/>
      <c r="AK846" s="624"/>
    </row>
    <row r="847" spans="1:37">
      <c r="A847" s="658"/>
      <c r="B847" s="658"/>
      <c r="C847" s="624"/>
      <c r="D847" s="624"/>
      <c r="E847" s="624"/>
      <c r="F847" s="624"/>
      <c r="G847" s="624"/>
      <c r="H847" s="624"/>
      <c r="I847" s="624"/>
      <c r="J847" s="624"/>
      <c r="K847" s="624"/>
      <c r="L847" s="624"/>
      <c r="M847" s="624"/>
      <c r="N847" s="624"/>
      <c r="AF847" s="624"/>
      <c r="AG847" s="624"/>
      <c r="AH847" s="624"/>
      <c r="AI847" s="624"/>
      <c r="AJ847" s="624"/>
      <c r="AK847" s="624"/>
    </row>
    <row r="848" spans="1:37">
      <c r="A848" s="658"/>
      <c r="B848" s="658"/>
      <c r="C848" s="624"/>
      <c r="D848" s="624"/>
      <c r="E848" s="624"/>
      <c r="F848" s="624"/>
      <c r="G848" s="624"/>
      <c r="H848" s="624"/>
      <c r="I848" s="624"/>
      <c r="J848" s="624"/>
      <c r="K848" s="624"/>
      <c r="L848" s="624"/>
      <c r="M848" s="624"/>
      <c r="N848" s="624"/>
      <c r="AF848" s="624"/>
      <c r="AG848" s="624"/>
      <c r="AH848" s="624"/>
      <c r="AI848" s="624"/>
      <c r="AJ848" s="624"/>
      <c r="AK848" s="624"/>
    </row>
    <row r="849" spans="1:37">
      <c r="A849" s="658"/>
      <c r="B849" s="658"/>
      <c r="C849" s="624"/>
      <c r="D849" s="624"/>
      <c r="E849" s="624"/>
      <c r="F849" s="624"/>
      <c r="G849" s="624"/>
      <c r="H849" s="624"/>
      <c r="I849" s="624"/>
      <c r="J849" s="624"/>
      <c r="K849" s="624"/>
      <c r="L849" s="624"/>
      <c r="M849" s="624"/>
      <c r="N849" s="624"/>
      <c r="AF849" s="624"/>
      <c r="AG849" s="624"/>
      <c r="AH849" s="624"/>
      <c r="AI849" s="624"/>
      <c r="AJ849" s="624"/>
      <c r="AK849" s="624"/>
    </row>
    <row r="850" spans="1:37">
      <c r="A850" s="658"/>
      <c r="B850" s="658"/>
      <c r="C850" s="624"/>
      <c r="D850" s="624"/>
      <c r="E850" s="624"/>
      <c r="F850" s="624"/>
      <c r="G850" s="624"/>
      <c r="H850" s="624"/>
      <c r="I850" s="624"/>
      <c r="J850" s="624"/>
      <c r="K850" s="624"/>
      <c r="L850" s="624"/>
      <c r="M850" s="624"/>
      <c r="N850" s="624"/>
      <c r="AF850" s="624"/>
      <c r="AG850" s="624"/>
      <c r="AH850" s="624"/>
      <c r="AI850" s="624"/>
      <c r="AJ850" s="624"/>
      <c r="AK850" s="624"/>
    </row>
    <row r="851" spans="1:37">
      <c r="A851" s="658"/>
      <c r="B851" s="658"/>
      <c r="C851" s="624"/>
      <c r="D851" s="624"/>
      <c r="E851" s="624"/>
      <c r="F851" s="624"/>
      <c r="G851" s="624"/>
      <c r="H851" s="624"/>
      <c r="I851" s="624"/>
      <c r="J851" s="624"/>
      <c r="K851" s="624"/>
      <c r="L851" s="624"/>
      <c r="M851" s="624"/>
      <c r="N851" s="624"/>
      <c r="AF851" s="624"/>
      <c r="AG851" s="624"/>
      <c r="AH851" s="624"/>
      <c r="AI851" s="624"/>
      <c r="AJ851" s="624"/>
      <c r="AK851" s="624"/>
    </row>
    <row r="852" spans="1:37">
      <c r="A852" s="658"/>
      <c r="B852" s="658"/>
      <c r="C852" s="624"/>
      <c r="D852" s="624"/>
      <c r="E852" s="624"/>
      <c r="F852" s="624"/>
      <c r="G852" s="624"/>
      <c r="H852" s="624"/>
      <c r="I852" s="624"/>
      <c r="J852" s="624"/>
      <c r="K852" s="624"/>
      <c r="L852" s="624"/>
      <c r="M852" s="624"/>
      <c r="N852" s="624"/>
      <c r="AF852" s="624"/>
      <c r="AG852" s="624"/>
      <c r="AH852" s="624"/>
      <c r="AI852" s="624"/>
      <c r="AJ852" s="624"/>
      <c r="AK852" s="624"/>
    </row>
    <row r="853" spans="1:37">
      <c r="A853" s="658"/>
      <c r="B853" s="658"/>
      <c r="C853" s="624"/>
      <c r="D853" s="624"/>
      <c r="E853" s="624"/>
      <c r="F853" s="624"/>
      <c r="G853" s="624"/>
      <c r="H853" s="624"/>
      <c r="I853" s="624"/>
      <c r="J853" s="624"/>
      <c r="K853" s="624"/>
      <c r="L853" s="624"/>
      <c r="M853" s="624"/>
      <c r="N853" s="624"/>
      <c r="AF853" s="624"/>
      <c r="AG853" s="624"/>
      <c r="AH853" s="624"/>
      <c r="AI853" s="624"/>
      <c r="AJ853" s="624"/>
      <c r="AK853" s="624"/>
    </row>
    <row r="854" spans="1:37">
      <c r="A854" s="658"/>
      <c r="B854" s="658"/>
      <c r="C854" s="624"/>
      <c r="D854" s="624"/>
      <c r="E854" s="624"/>
      <c r="F854" s="624"/>
      <c r="G854" s="624"/>
      <c r="H854" s="624"/>
      <c r="I854" s="624"/>
      <c r="J854" s="624"/>
      <c r="K854" s="624"/>
      <c r="L854" s="624"/>
      <c r="M854" s="624"/>
      <c r="N854" s="624"/>
      <c r="AF854" s="624"/>
      <c r="AG854" s="624"/>
      <c r="AH854" s="624"/>
      <c r="AI854" s="624"/>
      <c r="AJ854" s="624"/>
      <c r="AK854" s="624"/>
    </row>
    <row r="855" spans="1:37">
      <c r="A855" s="658"/>
      <c r="B855" s="658"/>
      <c r="C855" s="624"/>
      <c r="D855" s="624"/>
      <c r="E855" s="624"/>
      <c r="F855" s="624"/>
      <c r="G855" s="624"/>
      <c r="H855" s="624"/>
      <c r="I855" s="624"/>
      <c r="J855" s="624"/>
      <c r="K855" s="624"/>
      <c r="L855" s="624"/>
      <c r="M855" s="624"/>
      <c r="N855" s="624"/>
      <c r="AF855" s="624"/>
      <c r="AG855" s="624"/>
      <c r="AH855" s="624"/>
      <c r="AI855" s="624"/>
      <c r="AJ855" s="624"/>
      <c r="AK855" s="624"/>
    </row>
    <row r="856" spans="1:37">
      <c r="A856" s="658"/>
      <c r="B856" s="658"/>
      <c r="C856" s="624"/>
      <c r="D856" s="624"/>
      <c r="E856" s="624"/>
      <c r="F856" s="624"/>
      <c r="G856" s="624"/>
      <c r="H856" s="624"/>
      <c r="I856" s="624"/>
      <c r="J856" s="624"/>
      <c r="K856" s="624"/>
      <c r="L856" s="624"/>
      <c r="M856" s="624"/>
      <c r="N856" s="624"/>
      <c r="AF856" s="624"/>
      <c r="AG856" s="624"/>
      <c r="AH856" s="624"/>
      <c r="AI856" s="624"/>
      <c r="AJ856" s="624"/>
      <c r="AK856" s="624"/>
    </row>
    <row r="857" spans="1:37">
      <c r="A857" s="658"/>
      <c r="B857" s="658"/>
      <c r="C857" s="624"/>
      <c r="D857" s="624"/>
      <c r="E857" s="624"/>
      <c r="F857" s="624"/>
      <c r="G857" s="624"/>
      <c r="H857" s="624"/>
      <c r="I857" s="624"/>
      <c r="J857" s="624"/>
      <c r="K857" s="624"/>
      <c r="L857" s="624"/>
      <c r="M857" s="624"/>
      <c r="N857" s="624"/>
      <c r="AF857" s="624"/>
      <c r="AG857" s="624"/>
      <c r="AH857" s="624"/>
      <c r="AI857" s="624"/>
      <c r="AJ857" s="624"/>
      <c r="AK857" s="624"/>
    </row>
    <row r="858" spans="1:37">
      <c r="A858" s="658"/>
      <c r="B858" s="658"/>
      <c r="C858" s="624"/>
      <c r="D858" s="624"/>
      <c r="E858" s="624"/>
      <c r="F858" s="624"/>
      <c r="G858" s="624"/>
      <c r="H858" s="624"/>
      <c r="I858" s="624"/>
      <c r="J858" s="624"/>
      <c r="K858" s="624"/>
      <c r="L858" s="624"/>
      <c r="M858" s="624"/>
      <c r="N858" s="624"/>
      <c r="AF858" s="624"/>
      <c r="AG858" s="624"/>
      <c r="AH858" s="624"/>
      <c r="AI858" s="624"/>
      <c r="AJ858" s="624"/>
      <c r="AK858" s="624"/>
    </row>
    <row r="859" spans="1:37">
      <c r="A859" s="658"/>
      <c r="B859" s="658"/>
      <c r="C859" s="624"/>
      <c r="D859" s="624"/>
      <c r="E859" s="624"/>
      <c r="F859" s="624"/>
      <c r="G859" s="624"/>
      <c r="H859" s="624"/>
      <c r="I859" s="624"/>
      <c r="J859" s="624"/>
      <c r="K859" s="624"/>
      <c r="L859" s="624"/>
      <c r="M859" s="624"/>
      <c r="N859" s="624"/>
      <c r="AF859" s="624"/>
      <c r="AG859" s="624"/>
      <c r="AH859" s="624"/>
      <c r="AI859" s="624"/>
      <c r="AJ859" s="624"/>
      <c r="AK859" s="624"/>
    </row>
    <row r="860" spans="1:37">
      <c r="A860" s="658"/>
      <c r="B860" s="658"/>
      <c r="C860" s="624"/>
      <c r="D860" s="624"/>
      <c r="E860" s="624"/>
      <c r="F860" s="624"/>
      <c r="G860" s="624"/>
      <c r="H860" s="624"/>
      <c r="I860" s="624"/>
      <c r="J860" s="624"/>
      <c r="K860" s="624"/>
      <c r="L860" s="624"/>
      <c r="M860" s="624"/>
      <c r="N860" s="624"/>
      <c r="AF860" s="624"/>
      <c r="AG860" s="624"/>
      <c r="AH860" s="624"/>
      <c r="AI860" s="624"/>
      <c r="AJ860" s="624"/>
      <c r="AK860" s="624"/>
    </row>
    <row r="861" spans="1:37">
      <c r="A861" s="658"/>
      <c r="B861" s="658"/>
      <c r="C861" s="624"/>
      <c r="D861" s="624"/>
      <c r="E861" s="624"/>
      <c r="F861" s="624"/>
      <c r="G861" s="624"/>
      <c r="H861" s="624"/>
      <c r="I861" s="624"/>
      <c r="J861" s="624"/>
      <c r="K861" s="624"/>
      <c r="L861" s="624"/>
      <c r="M861" s="624"/>
      <c r="N861" s="624"/>
      <c r="AF861" s="624"/>
      <c r="AG861" s="624"/>
      <c r="AH861" s="624"/>
      <c r="AI861" s="624"/>
      <c r="AJ861" s="624"/>
      <c r="AK861" s="624"/>
    </row>
    <row r="862" spans="1:37">
      <c r="A862" s="658"/>
      <c r="B862" s="658"/>
      <c r="C862" s="624"/>
      <c r="D862" s="624"/>
      <c r="E862" s="624"/>
      <c r="F862" s="624"/>
      <c r="G862" s="624"/>
      <c r="H862" s="624"/>
      <c r="I862" s="624"/>
      <c r="J862" s="624"/>
      <c r="K862" s="624"/>
      <c r="L862" s="624"/>
      <c r="M862" s="624"/>
      <c r="N862" s="624"/>
      <c r="AF862" s="624"/>
      <c r="AG862" s="624"/>
      <c r="AH862" s="624"/>
      <c r="AI862" s="624"/>
      <c r="AJ862" s="624"/>
      <c r="AK862" s="624"/>
    </row>
    <row r="863" spans="1:37">
      <c r="A863" s="658"/>
      <c r="B863" s="658"/>
      <c r="C863" s="624"/>
      <c r="D863" s="624"/>
      <c r="E863" s="624"/>
      <c r="F863" s="624"/>
      <c r="G863" s="624"/>
      <c r="H863" s="624"/>
      <c r="I863" s="624"/>
      <c r="J863" s="624"/>
      <c r="K863" s="624"/>
      <c r="L863" s="624"/>
      <c r="M863" s="624"/>
      <c r="N863" s="624"/>
      <c r="AF863" s="624"/>
      <c r="AG863" s="624"/>
      <c r="AH863" s="624"/>
      <c r="AI863" s="624"/>
      <c r="AJ863" s="624"/>
      <c r="AK863" s="624"/>
    </row>
    <row r="864" spans="1:37">
      <c r="A864" s="658"/>
      <c r="B864" s="658"/>
      <c r="C864" s="624"/>
      <c r="D864" s="624"/>
      <c r="E864" s="624"/>
      <c r="F864" s="624"/>
      <c r="G864" s="624"/>
      <c r="H864" s="624"/>
      <c r="I864" s="624"/>
      <c r="J864" s="624"/>
      <c r="K864" s="624"/>
      <c r="L864" s="624"/>
      <c r="M864" s="624"/>
      <c r="N864" s="624"/>
      <c r="AF864" s="624"/>
      <c r="AG864" s="624"/>
      <c r="AH864" s="624"/>
      <c r="AI864" s="624"/>
      <c r="AJ864" s="624"/>
      <c r="AK864" s="624"/>
    </row>
    <row r="865" spans="1:37">
      <c r="A865" s="658"/>
      <c r="B865" s="658"/>
      <c r="C865" s="624"/>
      <c r="D865" s="624"/>
      <c r="E865" s="624"/>
      <c r="F865" s="624"/>
      <c r="G865" s="624"/>
      <c r="H865" s="624"/>
      <c r="I865" s="624"/>
      <c r="J865" s="624"/>
      <c r="K865" s="624"/>
      <c r="L865" s="624"/>
      <c r="M865" s="624"/>
      <c r="N865" s="624"/>
      <c r="AF865" s="624"/>
      <c r="AG865" s="624"/>
      <c r="AH865" s="624"/>
      <c r="AI865" s="624"/>
      <c r="AJ865" s="624"/>
      <c r="AK865" s="624"/>
    </row>
    <row r="866" spans="1:37">
      <c r="A866" s="658"/>
      <c r="B866" s="658"/>
      <c r="C866" s="624"/>
      <c r="D866" s="624"/>
      <c r="E866" s="624"/>
      <c r="F866" s="624"/>
      <c r="G866" s="624"/>
      <c r="H866" s="624"/>
      <c r="I866" s="624"/>
      <c r="J866" s="624"/>
      <c r="K866" s="624"/>
      <c r="L866" s="624"/>
      <c r="M866" s="624"/>
      <c r="N866" s="624"/>
      <c r="AF866" s="624"/>
      <c r="AG866" s="624"/>
      <c r="AH866" s="624"/>
      <c r="AI866" s="624"/>
      <c r="AJ866" s="624"/>
      <c r="AK866" s="624"/>
    </row>
    <row r="867" spans="1:37">
      <c r="A867" s="658"/>
      <c r="B867" s="658"/>
      <c r="C867" s="624"/>
      <c r="D867" s="624"/>
      <c r="E867" s="624"/>
      <c r="F867" s="624"/>
      <c r="G867" s="624"/>
      <c r="H867" s="624"/>
      <c r="I867" s="624"/>
      <c r="J867" s="624"/>
      <c r="K867" s="624"/>
      <c r="L867" s="624"/>
      <c r="M867" s="624"/>
      <c r="N867" s="624"/>
      <c r="AF867" s="624"/>
      <c r="AG867" s="624"/>
      <c r="AH867" s="624"/>
      <c r="AI867" s="624"/>
      <c r="AJ867" s="624"/>
      <c r="AK867" s="624"/>
    </row>
    <row r="868" spans="1:37">
      <c r="A868" s="658"/>
      <c r="B868" s="658"/>
      <c r="C868" s="624"/>
      <c r="D868" s="624"/>
      <c r="E868" s="624"/>
      <c r="F868" s="624"/>
      <c r="G868" s="624"/>
      <c r="H868" s="624"/>
      <c r="I868" s="624"/>
      <c r="J868" s="624"/>
      <c r="K868" s="624"/>
      <c r="L868" s="624"/>
      <c r="M868" s="624"/>
      <c r="N868" s="624"/>
      <c r="AF868" s="624"/>
      <c r="AG868" s="624"/>
      <c r="AH868" s="624"/>
      <c r="AI868" s="624"/>
      <c r="AJ868" s="624"/>
      <c r="AK868" s="624"/>
    </row>
    <row r="869" spans="1:37">
      <c r="A869" s="658"/>
      <c r="B869" s="658"/>
      <c r="C869" s="624"/>
      <c r="D869" s="624"/>
      <c r="E869" s="624"/>
      <c r="F869" s="624"/>
      <c r="G869" s="624"/>
      <c r="H869" s="624"/>
      <c r="I869" s="624"/>
      <c r="J869" s="624"/>
      <c r="K869" s="624"/>
      <c r="L869" s="624"/>
      <c r="M869" s="624"/>
      <c r="N869" s="624"/>
      <c r="AF869" s="624"/>
      <c r="AG869" s="624"/>
      <c r="AH869" s="624"/>
      <c r="AI869" s="624"/>
      <c r="AJ869" s="624"/>
      <c r="AK869" s="624"/>
    </row>
    <row r="870" spans="1:37">
      <c r="A870" s="658"/>
      <c r="B870" s="658"/>
      <c r="C870" s="624"/>
      <c r="D870" s="624"/>
      <c r="E870" s="624"/>
      <c r="F870" s="624"/>
      <c r="G870" s="624"/>
      <c r="H870" s="624"/>
      <c r="I870" s="624"/>
      <c r="J870" s="624"/>
      <c r="K870" s="624"/>
      <c r="L870" s="624"/>
      <c r="M870" s="624"/>
      <c r="N870" s="624"/>
      <c r="AF870" s="624"/>
      <c r="AG870" s="624"/>
      <c r="AH870" s="624"/>
      <c r="AI870" s="624"/>
      <c r="AJ870" s="624"/>
      <c r="AK870" s="624"/>
    </row>
    <row r="871" spans="1:37">
      <c r="A871" s="658"/>
      <c r="B871" s="658"/>
      <c r="C871" s="624"/>
      <c r="D871" s="624"/>
      <c r="E871" s="624"/>
      <c r="F871" s="624"/>
      <c r="G871" s="624"/>
      <c r="H871" s="624"/>
      <c r="I871" s="624"/>
      <c r="J871" s="624"/>
      <c r="K871" s="624"/>
      <c r="L871" s="624"/>
      <c r="M871" s="624"/>
      <c r="N871" s="624"/>
      <c r="AF871" s="624"/>
      <c r="AG871" s="624"/>
      <c r="AH871" s="624"/>
      <c r="AI871" s="624"/>
      <c r="AJ871" s="624"/>
      <c r="AK871" s="624"/>
    </row>
    <row r="872" spans="1:37">
      <c r="A872" s="658"/>
      <c r="B872" s="658"/>
      <c r="C872" s="624"/>
      <c r="D872" s="624"/>
      <c r="E872" s="624"/>
      <c r="F872" s="624"/>
      <c r="G872" s="624"/>
      <c r="H872" s="624"/>
      <c r="I872" s="624"/>
      <c r="J872" s="624"/>
      <c r="K872" s="624"/>
      <c r="L872" s="624"/>
      <c r="M872" s="624"/>
      <c r="N872" s="624"/>
      <c r="AF872" s="624"/>
      <c r="AG872" s="624"/>
      <c r="AH872" s="624"/>
      <c r="AI872" s="624"/>
      <c r="AJ872" s="624"/>
      <c r="AK872" s="624"/>
    </row>
    <row r="873" spans="1:37">
      <c r="A873" s="658"/>
      <c r="B873" s="658"/>
      <c r="C873" s="624"/>
      <c r="D873" s="624"/>
      <c r="E873" s="624"/>
      <c r="F873" s="624"/>
      <c r="G873" s="624"/>
      <c r="H873" s="624"/>
      <c r="I873" s="624"/>
      <c r="J873" s="624"/>
      <c r="K873" s="624"/>
      <c r="L873" s="624"/>
      <c r="M873" s="624"/>
      <c r="N873" s="624"/>
      <c r="AF873" s="624"/>
      <c r="AG873" s="624"/>
      <c r="AH873" s="624"/>
      <c r="AI873" s="624"/>
      <c r="AJ873" s="624"/>
      <c r="AK873" s="624"/>
    </row>
    <row r="874" spans="1:37">
      <c r="A874" s="658"/>
      <c r="B874" s="658"/>
      <c r="C874" s="624"/>
      <c r="D874" s="624"/>
      <c r="E874" s="624"/>
      <c r="F874" s="624"/>
      <c r="G874" s="624"/>
      <c r="H874" s="624"/>
      <c r="I874" s="624"/>
      <c r="J874" s="624"/>
      <c r="K874" s="624"/>
      <c r="L874" s="624"/>
      <c r="M874" s="624"/>
      <c r="N874" s="624"/>
      <c r="AF874" s="624"/>
      <c r="AG874" s="624"/>
      <c r="AH874" s="624"/>
      <c r="AI874" s="624"/>
      <c r="AJ874" s="624"/>
      <c r="AK874" s="624"/>
    </row>
    <row r="875" spans="1:37">
      <c r="A875" s="658"/>
      <c r="B875" s="658"/>
      <c r="C875" s="624"/>
      <c r="D875" s="624"/>
      <c r="E875" s="624"/>
      <c r="F875" s="624"/>
      <c r="G875" s="624"/>
      <c r="H875" s="624"/>
      <c r="I875" s="624"/>
      <c r="J875" s="624"/>
      <c r="K875" s="624"/>
      <c r="L875" s="624"/>
      <c r="M875" s="624"/>
      <c r="N875" s="624"/>
      <c r="AF875" s="624"/>
      <c r="AG875" s="624"/>
      <c r="AH875" s="624"/>
      <c r="AI875" s="624"/>
      <c r="AJ875" s="624"/>
      <c r="AK875" s="624"/>
    </row>
    <row r="876" spans="1:37">
      <c r="A876" s="658"/>
      <c r="B876" s="658"/>
      <c r="C876" s="624"/>
      <c r="D876" s="624"/>
      <c r="E876" s="624"/>
      <c r="F876" s="624"/>
      <c r="G876" s="624"/>
      <c r="H876" s="624"/>
      <c r="I876" s="624"/>
      <c r="J876" s="624"/>
      <c r="K876" s="624"/>
      <c r="L876" s="624"/>
      <c r="M876" s="624"/>
      <c r="N876" s="624"/>
      <c r="AF876" s="624"/>
      <c r="AG876" s="624"/>
      <c r="AH876" s="624"/>
      <c r="AI876" s="624"/>
      <c r="AJ876" s="624"/>
      <c r="AK876" s="624"/>
    </row>
    <row r="877" spans="1:37">
      <c r="A877" s="658"/>
      <c r="B877" s="658"/>
      <c r="C877" s="624"/>
      <c r="D877" s="624"/>
      <c r="E877" s="624"/>
      <c r="F877" s="624"/>
      <c r="G877" s="624"/>
      <c r="H877" s="624"/>
      <c r="I877" s="624"/>
      <c r="J877" s="624"/>
      <c r="K877" s="624"/>
      <c r="L877" s="624"/>
      <c r="M877" s="624"/>
      <c r="N877" s="624"/>
      <c r="AF877" s="624"/>
      <c r="AG877" s="624"/>
      <c r="AH877" s="624"/>
      <c r="AI877" s="624"/>
      <c r="AJ877" s="624"/>
      <c r="AK877" s="624"/>
    </row>
    <row r="878" spans="1:37">
      <c r="A878" s="658"/>
      <c r="B878" s="658"/>
      <c r="C878" s="624"/>
      <c r="D878" s="624"/>
      <c r="E878" s="624"/>
      <c r="F878" s="624"/>
      <c r="G878" s="624"/>
      <c r="H878" s="624"/>
      <c r="I878" s="624"/>
      <c r="J878" s="624"/>
      <c r="K878" s="624"/>
      <c r="L878" s="624"/>
      <c r="M878" s="624"/>
      <c r="N878" s="624"/>
      <c r="AF878" s="624"/>
      <c r="AG878" s="624"/>
      <c r="AH878" s="624"/>
      <c r="AI878" s="624"/>
      <c r="AJ878" s="624"/>
      <c r="AK878" s="624"/>
    </row>
    <row r="879" spans="1:37">
      <c r="A879" s="658"/>
      <c r="B879" s="658"/>
      <c r="C879" s="624"/>
      <c r="D879" s="624"/>
      <c r="E879" s="624"/>
      <c r="F879" s="624"/>
      <c r="G879" s="624"/>
      <c r="H879" s="624"/>
      <c r="I879" s="624"/>
      <c r="J879" s="624"/>
      <c r="K879" s="624"/>
      <c r="L879" s="624"/>
      <c r="M879" s="624"/>
      <c r="N879" s="624"/>
      <c r="AF879" s="624"/>
      <c r="AG879" s="624"/>
      <c r="AH879" s="624"/>
      <c r="AI879" s="624"/>
      <c r="AJ879" s="624"/>
      <c r="AK879" s="624"/>
    </row>
    <row r="880" spans="1:37">
      <c r="A880" s="658"/>
      <c r="B880" s="658"/>
      <c r="C880" s="624"/>
      <c r="D880" s="624"/>
      <c r="E880" s="624"/>
      <c r="F880" s="624"/>
      <c r="G880" s="624"/>
      <c r="H880" s="624"/>
      <c r="I880" s="624"/>
      <c r="J880" s="624"/>
      <c r="K880" s="624"/>
      <c r="L880" s="624"/>
      <c r="M880" s="624"/>
      <c r="N880" s="624"/>
      <c r="AF880" s="624"/>
      <c r="AG880" s="624"/>
      <c r="AH880" s="624"/>
      <c r="AI880" s="624"/>
      <c r="AJ880" s="624"/>
      <c r="AK880" s="624"/>
    </row>
    <row r="881" spans="1:37">
      <c r="A881" s="658"/>
      <c r="B881" s="658"/>
      <c r="C881" s="624"/>
      <c r="D881" s="624"/>
      <c r="E881" s="624"/>
      <c r="F881" s="624"/>
      <c r="G881" s="624"/>
      <c r="H881" s="624"/>
      <c r="I881" s="624"/>
      <c r="J881" s="624"/>
      <c r="K881" s="624"/>
      <c r="L881" s="624"/>
      <c r="M881" s="624"/>
      <c r="N881" s="624"/>
      <c r="AF881" s="624"/>
      <c r="AG881" s="624"/>
      <c r="AH881" s="624"/>
      <c r="AI881" s="624"/>
      <c r="AJ881" s="624"/>
      <c r="AK881" s="624"/>
    </row>
    <row r="882" spans="1:37">
      <c r="A882" s="658"/>
      <c r="B882" s="658"/>
      <c r="C882" s="624"/>
      <c r="D882" s="624"/>
      <c r="E882" s="624"/>
      <c r="F882" s="624"/>
      <c r="G882" s="624"/>
      <c r="H882" s="624"/>
      <c r="I882" s="624"/>
      <c r="J882" s="624"/>
      <c r="K882" s="624"/>
      <c r="L882" s="624"/>
      <c r="M882" s="624"/>
      <c r="N882" s="624"/>
      <c r="AF882" s="624"/>
      <c r="AG882" s="624"/>
      <c r="AH882" s="624"/>
      <c r="AI882" s="624"/>
      <c r="AJ882" s="624"/>
      <c r="AK882" s="624"/>
    </row>
    <row r="883" spans="1:37">
      <c r="A883" s="658"/>
      <c r="B883" s="658"/>
      <c r="C883" s="624"/>
      <c r="D883" s="624"/>
      <c r="E883" s="624"/>
      <c r="F883" s="624"/>
      <c r="G883" s="624"/>
      <c r="H883" s="624"/>
      <c r="I883" s="624"/>
      <c r="J883" s="624"/>
      <c r="K883" s="624"/>
      <c r="L883" s="624"/>
      <c r="M883" s="624"/>
      <c r="N883" s="624"/>
      <c r="AF883" s="624"/>
      <c r="AG883" s="624"/>
      <c r="AH883" s="624"/>
      <c r="AI883" s="624"/>
      <c r="AJ883" s="624"/>
      <c r="AK883" s="624"/>
    </row>
    <row r="884" spans="1:37">
      <c r="A884" s="658"/>
      <c r="B884" s="658"/>
      <c r="C884" s="624"/>
      <c r="D884" s="624"/>
      <c r="E884" s="624"/>
      <c r="F884" s="624"/>
      <c r="G884" s="624"/>
      <c r="H884" s="624"/>
      <c r="I884" s="624"/>
      <c r="J884" s="624"/>
      <c r="K884" s="624"/>
      <c r="L884" s="624"/>
      <c r="M884" s="624"/>
      <c r="N884" s="624"/>
      <c r="AF884" s="624"/>
      <c r="AG884" s="624"/>
      <c r="AH884" s="624"/>
      <c r="AI884" s="624"/>
      <c r="AJ884" s="624"/>
      <c r="AK884" s="624"/>
    </row>
    <row r="885" spans="1:37">
      <c r="A885" s="658"/>
      <c r="B885" s="658"/>
      <c r="C885" s="624"/>
      <c r="D885" s="624"/>
      <c r="E885" s="624"/>
      <c r="F885" s="624"/>
      <c r="G885" s="624"/>
      <c r="H885" s="624"/>
      <c r="I885" s="624"/>
      <c r="J885" s="624"/>
      <c r="K885" s="624"/>
      <c r="L885" s="624"/>
      <c r="M885" s="624"/>
      <c r="N885" s="624"/>
      <c r="AF885" s="624"/>
      <c r="AG885" s="624"/>
      <c r="AH885" s="624"/>
      <c r="AI885" s="624"/>
      <c r="AJ885" s="624"/>
      <c r="AK885" s="624"/>
    </row>
    <row r="886" spans="1:37">
      <c r="A886" s="658"/>
      <c r="B886" s="658"/>
      <c r="C886" s="624"/>
      <c r="D886" s="624"/>
      <c r="E886" s="624"/>
      <c r="F886" s="624"/>
      <c r="G886" s="624"/>
      <c r="H886" s="624"/>
      <c r="I886" s="624"/>
      <c r="J886" s="624"/>
      <c r="K886" s="624"/>
      <c r="L886" s="624"/>
      <c r="M886" s="624"/>
      <c r="N886" s="624"/>
      <c r="AF886" s="624"/>
      <c r="AG886" s="624"/>
      <c r="AH886" s="624"/>
      <c r="AI886" s="624"/>
      <c r="AJ886" s="624"/>
      <c r="AK886" s="624"/>
    </row>
    <row r="887" spans="1:37">
      <c r="A887" s="658"/>
      <c r="B887" s="658"/>
      <c r="C887" s="624"/>
      <c r="D887" s="624"/>
      <c r="E887" s="624"/>
      <c r="F887" s="624"/>
      <c r="G887" s="624"/>
      <c r="H887" s="624"/>
      <c r="I887" s="624"/>
      <c r="J887" s="624"/>
      <c r="K887" s="624"/>
      <c r="L887" s="624"/>
      <c r="M887" s="624"/>
      <c r="N887" s="624"/>
      <c r="AF887" s="624"/>
      <c r="AG887" s="624"/>
      <c r="AH887" s="624"/>
      <c r="AI887" s="624"/>
      <c r="AJ887" s="624"/>
      <c r="AK887" s="624"/>
    </row>
    <row r="888" spans="1:37">
      <c r="A888" s="658"/>
      <c r="B888" s="658"/>
      <c r="C888" s="624"/>
      <c r="D888" s="624"/>
      <c r="E888" s="624"/>
      <c r="F888" s="624"/>
      <c r="G888" s="624"/>
      <c r="H888" s="624"/>
      <c r="I888" s="624"/>
      <c r="J888" s="624"/>
      <c r="K888" s="624"/>
      <c r="L888" s="624"/>
      <c r="M888" s="624"/>
      <c r="N888" s="624"/>
      <c r="AF888" s="624"/>
      <c r="AG888" s="624"/>
      <c r="AH888" s="624"/>
      <c r="AI888" s="624"/>
      <c r="AJ888" s="624"/>
      <c r="AK888" s="624"/>
    </row>
    <row r="889" spans="1:37">
      <c r="A889" s="658"/>
      <c r="B889" s="658"/>
      <c r="C889" s="624"/>
      <c r="D889" s="624"/>
      <c r="E889" s="624"/>
      <c r="F889" s="624"/>
      <c r="G889" s="624"/>
      <c r="H889" s="624"/>
      <c r="I889" s="624"/>
      <c r="J889" s="624"/>
      <c r="K889" s="624"/>
      <c r="L889" s="624"/>
      <c r="M889" s="624"/>
      <c r="N889" s="624"/>
      <c r="AF889" s="624"/>
      <c r="AG889" s="624"/>
      <c r="AH889" s="624"/>
      <c r="AI889" s="624"/>
      <c r="AJ889" s="624"/>
      <c r="AK889" s="624"/>
    </row>
    <row r="890" spans="1:37">
      <c r="A890" s="658"/>
      <c r="B890" s="658"/>
      <c r="C890" s="624"/>
      <c r="D890" s="624"/>
      <c r="E890" s="624"/>
      <c r="F890" s="624"/>
      <c r="G890" s="624"/>
      <c r="H890" s="624"/>
      <c r="I890" s="624"/>
      <c r="J890" s="624"/>
      <c r="K890" s="624"/>
      <c r="L890" s="624"/>
      <c r="M890" s="624"/>
      <c r="N890" s="624"/>
      <c r="AF890" s="624"/>
      <c r="AG890" s="624"/>
      <c r="AH890" s="624"/>
      <c r="AI890" s="624"/>
      <c r="AJ890" s="624"/>
      <c r="AK890" s="624"/>
    </row>
    <row r="891" spans="1:37">
      <c r="A891" s="658"/>
      <c r="B891" s="658"/>
      <c r="C891" s="624"/>
      <c r="D891" s="624"/>
      <c r="E891" s="624"/>
      <c r="F891" s="624"/>
      <c r="G891" s="624"/>
      <c r="H891" s="624"/>
      <c r="I891" s="624"/>
      <c r="J891" s="624"/>
      <c r="K891" s="624"/>
      <c r="L891" s="624"/>
      <c r="M891" s="624"/>
      <c r="N891" s="624"/>
      <c r="AF891" s="624"/>
      <c r="AG891" s="624"/>
      <c r="AH891" s="624"/>
      <c r="AI891" s="624"/>
      <c r="AJ891" s="624"/>
      <c r="AK891" s="624"/>
    </row>
    <row r="892" spans="1:37">
      <c r="A892" s="658"/>
      <c r="B892" s="658"/>
      <c r="C892" s="624"/>
      <c r="D892" s="624"/>
      <c r="E892" s="624"/>
      <c r="F892" s="624"/>
      <c r="G892" s="624"/>
      <c r="H892" s="624"/>
      <c r="I892" s="624"/>
      <c r="J892" s="624"/>
      <c r="K892" s="624"/>
      <c r="L892" s="624"/>
      <c r="M892" s="624"/>
      <c r="N892" s="624"/>
      <c r="AF892" s="624"/>
      <c r="AG892" s="624"/>
      <c r="AH892" s="624"/>
      <c r="AI892" s="624"/>
      <c r="AJ892" s="624"/>
      <c r="AK892" s="624"/>
    </row>
    <row r="893" spans="1:37">
      <c r="A893" s="658"/>
      <c r="B893" s="658"/>
      <c r="C893" s="624"/>
      <c r="D893" s="624"/>
      <c r="E893" s="624"/>
      <c r="F893" s="624"/>
      <c r="G893" s="624"/>
      <c r="H893" s="624"/>
      <c r="I893" s="624"/>
      <c r="J893" s="624"/>
      <c r="K893" s="624"/>
      <c r="L893" s="624"/>
      <c r="M893" s="624"/>
      <c r="N893" s="624"/>
      <c r="AF893" s="624"/>
      <c r="AG893" s="624"/>
      <c r="AH893" s="624"/>
      <c r="AI893" s="624"/>
      <c r="AJ893" s="624"/>
      <c r="AK893" s="624"/>
    </row>
    <row r="894" spans="1:37">
      <c r="A894" s="658"/>
      <c r="B894" s="658"/>
      <c r="C894" s="624"/>
      <c r="D894" s="624"/>
      <c r="E894" s="624"/>
      <c r="F894" s="624"/>
      <c r="G894" s="624"/>
      <c r="H894" s="624"/>
      <c r="I894" s="624"/>
      <c r="J894" s="624"/>
      <c r="K894" s="624"/>
      <c r="L894" s="624"/>
      <c r="M894" s="624"/>
      <c r="N894" s="624"/>
      <c r="AF894" s="624"/>
      <c r="AG894" s="624"/>
      <c r="AH894" s="624"/>
      <c r="AI894" s="624"/>
      <c r="AJ894" s="624"/>
      <c r="AK894" s="624"/>
    </row>
    <row r="895" spans="1:37">
      <c r="A895" s="658"/>
      <c r="B895" s="658"/>
      <c r="C895" s="624"/>
      <c r="D895" s="624"/>
      <c r="E895" s="624"/>
      <c r="F895" s="624"/>
      <c r="G895" s="624"/>
      <c r="H895" s="624"/>
      <c r="I895" s="624"/>
      <c r="J895" s="624"/>
      <c r="K895" s="624"/>
      <c r="L895" s="624"/>
      <c r="M895" s="624"/>
      <c r="N895" s="624"/>
      <c r="AF895" s="624"/>
      <c r="AG895" s="624"/>
      <c r="AH895" s="624"/>
      <c r="AI895" s="624"/>
      <c r="AJ895" s="624"/>
      <c r="AK895" s="624"/>
    </row>
    <row r="896" spans="1:37">
      <c r="A896" s="658"/>
      <c r="B896" s="658"/>
      <c r="C896" s="624"/>
      <c r="D896" s="624"/>
      <c r="E896" s="624"/>
      <c r="F896" s="624"/>
      <c r="G896" s="624"/>
      <c r="H896" s="624"/>
      <c r="I896" s="624"/>
      <c r="J896" s="624"/>
      <c r="K896" s="624"/>
      <c r="L896" s="624"/>
      <c r="M896" s="624"/>
      <c r="N896" s="624"/>
      <c r="AF896" s="624"/>
      <c r="AG896" s="624"/>
      <c r="AH896" s="624"/>
      <c r="AI896" s="624"/>
      <c r="AJ896" s="624"/>
      <c r="AK896" s="624"/>
    </row>
    <row r="897" spans="1:37">
      <c r="A897" s="658"/>
      <c r="B897" s="658"/>
      <c r="C897" s="624"/>
      <c r="D897" s="624"/>
      <c r="E897" s="624"/>
      <c r="F897" s="624"/>
      <c r="G897" s="624"/>
      <c r="H897" s="624"/>
      <c r="I897" s="624"/>
      <c r="J897" s="624"/>
      <c r="K897" s="624"/>
      <c r="L897" s="624"/>
      <c r="M897" s="624"/>
      <c r="N897" s="624"/>
      <c r="AF897" s="624"/>
      <c r="AG897" s="624"/>
      <c r="AH897" s="624"/>
      <c r="AI897" s="624"/>
      <c r="AJ897" s="624"/>
      <c r="AK897" s="624"/>
    </row>
    <row r="898" spans="1:37">
      <c r="A898" s="658"/>
      <c r="B898" s="658"/>
      <c r="C898" s="624"/>
      <c r="D898" s="624"/>
      <c r="E898" s="624"/>
      <c r="F898" s="624"/>
      <c r="G898" s="624"/>
      <c r="H898" s="624"/>
      <c r="I898" s="624"/>
      <c r="J898" s="624"/>
      <c r="K898" s="624"/>
      <c r="L898" s="624"/>
      <c r="M898" s="624"/>
      <c r="N898" s="624"/>
      <c r="AF898" s="624"/>
      <c r="AG898" s="624"/>
      <c r="AH898" s="624"/>
      <c r="AI898" s="624"/>
      <c r="AJ898" s="624"/>
      <c r="AK898" s="624"/>
    </row>
    <row r="899" spans="1:37">
      <c r="A899" s="658"/>
      <c r="B899" s="658"/>
      <c r="C899" s="624"/>
      <c r="D899" s="624"/>
      <c r="E899" s="624"/>
      <c r="F899" s="624"/>
      <c r="G899" s="624"/>
      <c r="H899" s="624"/>
      <c r="I899" s="624"/>
      <c r="J899" s="624"/>
      <c r="K899" s="624"/>
      <c r="L899" s="624"/>
      <c r="M899" s="624"/>
      <c r="N899" s="624"/>
      <c r="AF899" s="624"/>
      <c r="AG899" s="624"/>
      <c r="AH899" s="624"/>
      <c r="AI899" s="624"/>
      <c r="AJ899" s="624"/>
      <c r="AK899" s="624"/>
    </row>
    <row r="900" spans="1:37">
      <c r="A900" s="658"/>
      <c r="B900" s="658"/>
      <c r="C900" s="624"/>
      <c r="D900" s="624"/>
      <c r="E900" s="624"/>
      <c r="F900" s="624"/>
      <c r="G900" s="624"/>
      <c r="H900" s="624"/>
      <c r="I900" s="624"/>
      <c r="J900" s="624"/>
      <c r="K900" s="624"/>
      <c r="L900" s="624"/>
      <c r="M900" s="624"/>
      <c r="N900" s="624"/>
      <c r="AF900" s="624"/>
      <c r="AG900" s="624"/>
      <c r="AH900" s="624"/>
      <c r="AI900" s="624"/>
      <c r="AJ900" s="624"/>
      <c r="AK900" s="624"/>
    </row>
    <row r="901" spans="1:37">
      <c r="A901" s="658"/>
      <c r="B901" s="658"/>
      <c r="C901" s="624"/>
      <c r="D901" s="624"/>
      <c r="E901" s="624"/>
      <c r="F901" s="624"/>
      <c r="G901" s="624"/>
      <c r="H901" s="624"/>
      <c r="I901" s="624"/>
      <c r="J901" s="624"/>
      <c r="K901" s="624"/>
      <c r="L901" s="624"/>
      <c r="M901" s="624"/>
      <c r="N901" s="624"/>
      <c r="AF901" s="624"/>
      <c r="AG901" s="624"/>
      <c r="AH901" s="624"/>
      <c r="AI901" s="624"/>
      <c r="AJ901" s="624"/>
      <c r="AK901" s="624"/>
    </row>
    <row r="902" spans="1:37">
      <c r="A902" s="658"/>
      <c r="B902" s="658"/>
      <c r="C902" s="624"/>
      <c r="D902" s="624"/>
      <c r="E902" s="624"/>
      <c r="F902" s="624"/>
      <c r="G902" s="624"/>
      <c r="H902" s="624"/>
      <c r="I902" s="624"/>
      <c r="J902" s="624"/>
      <c r="K902" s="624"/>
      <c r="L902" s="624"/>
      <c r="M902" s="624"/>
      <c r="N902" s="624"/>
      <c r="AF902" s="624"/>
      <c r="AG902" s="624"/>
      <c r="AH902" s="624"/>
      <c r="AI902" s="624"/>
      <c r="AJ902" s="624"/>
      <c r="AK902" s="624"/>
    </row>
    <row r="903" spans="1:37">
      <c r="A903" s="658"/>
      <c r="B903" s="658"/>
      <c r="C903" s="624"/>
      <c r="D903" s="624"/>
      <c r="E903" s="624"/>
      <c r="F903" s="624"/>
      <c r="G903" s="624"/>
      <c r="H903" s="624"/>
      <c r="I903" s="624"/>
      <c r="J903" s="624"/>
      <c r="K903" s="624"/>
      <c r="L903" s="624"/>
      <c r="M903" s="624"/>
      <c r="N903" s="624"/>
      <c r="AF903" s="624"/>
      <c r="AG903" s="624"/>
      <c r="AH903" s="624"/>
      <c r="AI903" s="624"/>
      <c r="AJ903" s="624"/>
      <c r="AK903" s="624"/>
    </row>
    <row r="904" spans="1:37">
      <c r="A904" s="658"/>
      <c r="B904" s="658"/>
      <c r="C904" s="624"/>
      <c r="D904" s="624"/>
      <c r="E904" s="624"/>
      <c r="F904" s="624"/>
      <c r="G904" s="624"/>
      <c r="H904" s="624"/>
      <c r="I904" s="624"/>
      <c r="J904" s="624"/>
      <c r="K904" s="624"/>
      <c r="L904" s="624"/>
      <c r="M904" s="624"/>
      <c r="N904" s="624"/>
      <c r="AF904" s="624"/>
      <c r="AG904" s="624"/>
      <c r="AH904" s="624"/>
      <c r="AI904" s="624"/>
      <c r="AJ904" s="624"/>
      <c r="AK904" s="624"/>
    </row>
    <row r="905" spans="1:37">
      <c r="A905" s="658"/>
      <c r="B905" s="658"/>
      <c r="C905" s="624"/>
      <c r="D905" s="624"/>
      <c r="E905" s="624"/>
      <c r="F905" s="624"/>
      <c r="G905" s="624"/>
      <c r="H905" s="624"/>
      <c r="I905" s="624"/>
      <c r="J905" s="624"/>
      <c r="K905" s="624"/>
      <c r="L905" s="624"/>
      <c r="M905" s="624"/>
      <c r="N905" s="624"/>
      <c r="AF905" s="624"/>
      <c r="AG905" s="624"/>
      <c r="AH905" s="624"/>
      <c r="AI905" s="624"/>
      <c r="AJ905" s="624"/>
      <c r="AK905" s="624"/>
    </row>
    <row r="906" spans="1:37">
      <c r="A906" s="658"/>
      <c r="B906" s="658"/>
      <c r="C906" s="624"/>
      <c r="D906" s="624"/>
      <c r="E906" s="624"/>
      <c r="F906" s="624"/>
      <c r="G906" s="624"/>
      <c r="H906" s="624"/>
      <c r="I906" s="624"/>
      <c r="J906" s="624"/>
      <c r="K906" s="624"/>
      <c r="L906" s="624"/>
      <c r="M906" s="624"/>
      <c r="N906" s="624"/>
      <c r="AF906" s="624"/>
      <c r="AG906" s="624"/>
      <c r="AH906" s="624"/>
      <c r="AI906" s="624"/>
      <c r="AJ906" s="624"/>
      <c r="AK906" s="624"/>
    </row>
    <row r="907" spans="1:37">
      <c r="A907" s="658"/>
      <c r="B907" s="658"/>
      <c r="C907" s="624"/>
      <c r="D907" s="624"/>
      <c r="E907" s="624"/>
      <c r="F907" s="624"/>
      <c r="G907" s="624"/>
      <c r="H907" s="624"/>
      <c r="I907" s="624"/>
      <c r="J907" s="624"/>
      <c r="K907" s="624"/>
      <c r="L907" s="624"/>
      <c r="M907" s="624"/>
      <c r="N907" s="624"/>
      <c r="AF907" s="624"/>
      <c r="AG907" s="624"/>
      <c r="AH907" s="624"/>
      <c r="AI907" s="624"/>
      <c r="AJ907" s="624"/>
      <c r="AK907" s="624"/>
    </row>
    <row r="908" spans="1:37">
      <c r="A908" s="658"/>
      <c r="B908" s="658"/>
      <c r="C908" s="624"/>
      <c r="D908" s="624"/>
      <c r="E908" s="624"/>
      <c r="F908" s="624"/>
      <c r="G908" s="624"/>
      <c r="H908" s="624"/>
      <c r="I908" s="624"/>
      <c r="J908" s="624"/>
      <c r="K908" s="624"/>
      <c r="L908" s="624"/>
      <c r="M908" s="624"/>
      <c r="N908" s="624"/>
      <c r="AF908" s="624"/>
      <c r="AG908" s="624"/>
      <c r="AH908" s="624"/>
      <c r="AI908" s="624"/>
      <c r="AJ908" s="624"/>
      <c r="AK908" s="624"/>
    </row>
    <row r="909" spans="1:37">
      <c r="A909" s="658"/>
      <c r="B909" s="658"/>
      <c r="C909" s="624"/>
      <c r="D909" s="624"/>
      <c r="E909" s="624"/>
      <c r="F909" s="624"/>
      <c r="G909" s="624"/>
      <c r="H909" s="624"/>
      <c r="I909" s="624"/>
      <c r="J909" s="624"/>
      <c r="K909" s="624"/>
      <c r="L909" s="624"/>
      <c r="M909" s="624"/>
      <c r="N909" s="624"/>
      <c r="AF909" s="624"/>
      <c r="AG909" s="624"/>
      <c r="AH909" s="624"/>
      <c r="AI909" s="624"/>
      <c r="AJ909" s="624"/>
      <c r="AK909" s="624"/>
    </row>
    <row r="910" spans="1:37">
      <c r="A910" s="658"/>
      <c r="B910" s="658"/>
      <c r="C910" s="624"/>
      <c r="D910" s="624"/>
      <c r="E910" s="624"/>
      <c r="F910" s="624"/>
      <c r="G910" s="624"/>
      <c r="H910" s="624"/>
      <c r="I910" s="624"/>
      <c r="J910" s="624"/>
      <c r="K910" s="624"/>
      <c r="L910" s="624"/>
      <c r="M910" s="624"/>
      <c r="N910" s="624"/>
      <c r="AF910" s="624"/>
      <c r="AG910" s="624"/>
      <c r="AH910" s="624"/>
      <c r="AI910" s="624"/>
      <c r="AJ910" s="624"/>
      <c r="AK910" s="624"/>
    </row>
    <row r="911" spans="1:37">
      <c r="A911" s="658"/>
      <c r="B911" s="658"/>
      <c r="C911" s="624"/>
      <c r="D911" s="624"/>
      <c r="E911" s="624"/>
      <c r="F911" s="624"/>
      <c r="G911" s="624"/>
      <c r="H911" s="624"/>
      <c r="I911" s="624"/>
      <c r="J911" s="624"/>
      <c r="K911" s="624"/>
      <c r="L911" s="624"/>
      <c r="M911" s="624"/>
      <c r="N911" s="624"/>
      <c r="AF911" s="624"/>
      <c r="AG911" s="624"/>
      <c r="AH911" s="624"/>
      <c r="AI911" s="624"/>
      <c r="AJ911" s="624"/>
      <c r="AK911" s="624"/>
    </row>
    <row r="912" spans="1:37">
      <c r="A912" s="658"/>
      <c r="B912" s="658"/>
      <c r="C912" s="624"/>
      <c r="D912" s="624"/>
      <c r="E912" s="624"/>
      <c r="F912" s="624"/>
      <c r="G912" s="624"/>
      <c r="H912" s="624"/>
      <c r="I912" s="624"/>
      <c r="J912" s="624"/>
      <c r="K912" s="624"/>
      <c r="L912" s="624"/>
      <c r="M912" s="624"/>
      <c r="N912" s="624"/>
      <c r="AF912" s="624"/>
      <c r="AG912" s="624"/>
      <c r="AH912" s="624"/>
      <c r="AI912" s="624"/>
      <c r="AJ912" s="624"/>
      <c r="AK912" s="624"/>
    </row>
    <row r="913" spans="1:37">
      <c r="A913" s="658"/>
      <c r="B913" s="658"/>
      <c r="C913" s="624"/>
      <c r="D913" s="624"/>
      <c r="E913" s="624"/>
      <c r="F913" s="624"/>
      <c r="G913" s="624"/>
      <c r="H913" s="624"/>
      <c r="I913" s="624"/>
      <c r="J913" s="624"/>
      <c r="K913" s="624"/>
      <c r="L913" s="624"/>
      <c r="M913" s="624"/>
      <c r="N913" s="624"/>
      <c r="AF913" s="624"/>
      <c r="AG913" s="624"/>
      <c r="AH913" s="624"/>
      <c r="AI913" s="624"/>
      <c r="AJ913" s="624"/>
      <c r="AK913" s="624"/>
    </row>
    <row r="914" spans="1:37">
      <c r="A914" s="658"/>
      <c r="B914" s="658"/>
      <c r="C914" s="624"/>
      <c r="D914" s="624"/>
      <c r="E914" s="624"/>
      <c r="F914" s="624"/>
      <c r="G914" s="624"/>
      <c r="H914" s="624"/>
      <c r="I914" s="624"/>
      <c r="J914" s="624"/>
      <c r="K914" s="624"/>
      <c r="L914" s="624"/>
      <c r="M914" s="624"/>
      <c r="N914" s="624"/>
      <c r="AF914" s="624"/>
      <c r="AG914" s="624"/>
      <c r="AH914" s="624"/>
      <c r="AI914" s="624"/>
      <c r="AJ914" s="624"/>
      <c r="AK914" s="624"/>
    </row>
    <row r="915" spans="1:37">
      <c r="A915" s="658"/>
      <c r="B915" s="658"/>
      <c r="C915" s="624"/>
      <c r="D915" s="624"/>
      <c r="E915" s="624"/>
      <c r="F915" s="624"/>
      <c r="G915" s="624"/>
      <c r="H915" s="624"/>
      <c r="I915" s="624"/>
      <c r="J915" s="624"/>
      <c r="K915" s="624"/>
      <c r="L915" s="624"/>
      <c r="M915" s="624"/>
      <c r="N915" s="624"/>
      <c r="AF915" s="624"/>
      <c r="AG915" s="624"/>
      <c r="AH915" s="624"/>
      <c r="AI915" s="624"/>
      <c r="AJ915" s="624"/>
      <c r="AK915" s="624"/>
    </row>
    <row r="916" spans="1:37">
      <c r="A916" s="658"/>
      <c r="B916" s="658"/>
      <c r="C916" s="624"/>
      <c r="D916" s="624"/>
      <c r="E916" s="624"/>
      <c r="F916" s="624"/>
      <c r="G916" s="624"/>
      <c r="H916" s="624"/>
      <c r="I916" s="624"/>
      <c r="J916" s="624"/>
      <c r="K916" s="624"/>
      <c r="L916" s="624"/>
      <c r="M916" s="624"/>
      <c r="N916" s="624"/>
      <c r="AF916" s="624"/>
      <c r="AG916" s="624"/>
      <c r="AH916" s="624"/>
      <c r="AI916" s="624"/>
      <c r="AJ916" s="624"/>
      <c r="AK916" s="624"/>
    </row>
    <row r="917" spans="1:37">
      <c r="A917" s="658"/>
      <c r="B917" s="658"/>
      <c r="C917" s="624"/>
      <c r="D917" s="624"/>
      <c r="E917" s="624"/>
      <c r="F917" s="624"/>
      <c r="G917" s="624"/>
      <c r="H917" s="624"/>
      <c r="I917" s="624"/>
      <c r="J917" s="624"/>
      <c r="K917" s="624"/>
      <c r="L917" s="624"/>
      <c r="M917" s="624"/>
      <c r="N917" s="624"/>
      <c r="AF917" s="624"/>
      <c r="AG917" s="624"/>
      <c r="AH917" s="624"/>
      <c r="AI917" s="624"/>
      <c r="AJ917" s="624"/>
      <c r="AK917" s="624"/>
    </row>
    <row r="918" spans="1:37">
      <c r="A918" s="658"/>
      <c r="B918" s="658"/>
      <c r="C918" s="624"/>
      <c r="D918" s="624"/>
      <c r="E918" s="624"/>
      <c r="F918" s="624"/>
      <c r="G918" s="624"/>
      <c r="H918" s="624"/>
      <c r="I918" s="624"/>
      <c r="J918" s="624"/>
      <c r="K918" s="624"/>
      <c r="L918" s="624"/>
      <c r="M918" s="624"/>
      <c r="N918" s="624"/>
      <c r="AF918" s="624"/>
      <c r="AG918" s="624"/>
      <c r="AH918" s="624"/>
      <c r="AI918" s="624"/>
      <c r="AJ918" s="624"/>
      <c r="AK918" s="624"/>
    </row>
    <row r="919" spans="1:37">
      <c r="A919" s="658"/>
      <c r="B919" s="658"/>
      <c r="C919" s="624"/>
      <c r="D919" s="624"/>
      <c r="E919" s="624"/>
      <c r="F919" s="624"/>
      <c r="G919" s="624"/>
      <c r="H919" s="624"/>
      <c r="I919" s="624"/>
      <c r="J919" s="624"/>
      <c r="K919" s="624"/>
      <c r="L919" s="624"/>
      <c r="M919" s="624"/>
      <c r="N919" s="624"/>
      <c r="AF919" s="624"/>
      <c r="AG919" s="624"/>
      <c r="AH919" s="624"/>
      <c r="AI919" s="624"/>
      <c r="AJ919" s="624"/>
      <c r="AK919" s="624"/>
    </row>
    <row r="920" spans="1:37">
      <c r="A920" s="658"/>
      <c r="B920" s="658"/>
      <c r="C920" s="624"/>
      <c r="D920" s="624"/>
      <c r="E920" s="624"/>
      <c r="F920" s="624"/>
      <c r="G920" s="624"/>
      <c r="H920" s="624"/>
      <c r="I920" s="624"/>
      <c r="J920" s="624"/>
      <c r="K920" s="624"/>
      <c r="L920" s="624"/>
      <c r="M920" s="624"/>
      <c r="N920" s="624"/>
      <c r="AF920" s="624"/>
      <c r="AG920" s="624"/>
      <c r="AH920" s="624"/>
      <c r="AI920" s="624"/>
      <c r="AJ920" s="624"/>
      <c r="AK920" s="624"/>
    </row>
    <row r="921" spans="1:37">
      <c r="A921" s="658"/>
      <c r="B921" s="658"/>
      <c r="C921" s="624"/>
      <c r="D921" s="624"/>
      <c r="E921" s="624"/>
      <c r="F921" s="624"/>
      <c r="G921" s="624"/>
      <c r="H921" s="624"/>
      <c r="I921" s="624"/>
      <c r="J921" s="624"/>
      <c r="K921" s="624"/>
      <c r="L921" s="624"/>
      <c r="M921" s="624"/>
      <c r="N921" s="624"/>
      <c r="AF921" s="624"/>
      <c r="AG921" s="624"/>
      <c r="AH921" s="624"/>
      <c r="AI921" s="624"/>
      <c r="AJ921" s="624"/>
      <c r="AK921" s="624"/>
    </row>
    <row r="922" spans="1:37">
      <c r="A922" s="658"/>
      <c r="B922" s="658"/>
      <c r="C922" s="624"/>
      <c r="D922" s="624"/>
      <c r="E922" s="624"/>
      <c r="F922" s="624"/>
      <c r="G922" s="624"/>
      <c r="H922" s="624"/>
      <c r="I922" s="624"/>
      <c r="J922" s="624"/>
      <c r="K922" s="624"/>
      <c r="L922" s="624"/>
      <c r="M922" s="624"/>
      <c r="N922" s="624"/>
      <c r="AF922" s="624"/>
      <c r="AG922" s="624"/>
      <c r="AH922" s="624"/>
      <c r="AI922" s="624"/>
      <c r="AJ922" s="624"/>
      <c r="AK922" s="624"/>
    </row>
    <row r="923" spans="1:37">
      <c r="A923" s="658"/>
      <c r="B923" s="658"/>
      <c r="C923" s="624"/>
      <c r="D923" s="624"/>
      <c r="E923" s="624"/>
      <c r="F923" s="624"/>
      <c r="G923" s="624"/>
      <c r="H923" s="624"/>
      <c r="I923" s="624"/>
      <c r="J923" s="624"/>
      <c r="K923" s="624"/>
      <c r="L923" s="624"/>
      <c r="M923" s="624"/>
      <c r="N923" s="624"/>
      <c r="AF923" s="624"/>
      <c r="AG923" s="624"/>
      <c r="AH923" s="624"/>
      <c r="AI923" s="624"/>
      <c r="AJ923" s="624"/>
      <c r="AK923" s="624"/>
    </row>
    <row r="924" spans="1:37">
      <c r="A924" s="658"/>
      <c r="B924" s="658"/>
      <c r="C924" s="624"/>
      <c r="D924" s="624"/>
      <c r="E924" s="624"/>
      <c r="F924" s="624"/>
      <c r="G924" s="624"/>
      <c r="H924" s="624"/>
      <c r="I924" s="624"/>
      <c r="J924" s="624"/>
      <c r="K924" s="624"/>
      <c r="L924" s="624"/>
      <c r="M924" s="624"/>
      <c r="N924" s="624"/>
      <c r="AF924" s="624"/>
      <c r="AG924" s="624"/>
      <c r="AH924" s="624"/>
      <c r="AI924" s="624"/>
      <c r="AJ924" s="624"/>
      <c r="AK924" s="624"/>
    </row>
    <row r="925" spans="1:37">
      <c r="A925" s="658"/>
      <c r="B925" s="658"/>
      <c r="C925" s="624"/>
      <c r="D925" s="624"/>
      <c r="E925" s="624"/>
      <c r="F925" s="624"/>
      <c r="G925" s="624"/>
      <c r="H925" s="624"/>
      <c r="I925" s="624"/>
      <c r="J925" s="624"/>
      <c r="K925" s="624"/>
      <c r="L925" s="624"/>
      <c r="M925" s="624"/>
      <c r="N925" s="624"/>
      <c r="AF925" s="624"/>
      <c r="AG925" s="624"/>
      <c r="AH925" s="624"/>
      <c r="AI925" s="624"/>
      <c r="AJ925" s="624"/>
      <c r="AK925" s="624"/>
    </row>
    <row r="926" spans="1:37">
      <c r="A926" s="658"/>
      <c r="B926" s="658"/>
      <c r="C926" s="624"/>
      <c r="D926" s="624"/>
      <c r="E926" s="624"/>
      <c r="F926" s="624"/>
      <c r="G926" s="624"/>
      <c r="H926" s="624"/>
      <c r="I926" s="624"/>
      <c r="J926" s="624"/>
      <c r="K926" s="624"/>
      <c r="L926" s="624"/>
      <c r="M926" s="624"/>
      <c r="N926" s="624"/>
      <c r="AF926" s="624"/>
      <c r="AG926" s="624"/>
      <c r="AH926" s="624"/>
      <c r="AI926" s="624"/>
      <c r="AJ926" s="624"/>
      <c r="AK926" s="624"/>
    </row>
    <row r="927" spans="1:37">
      <c r="A927" s="658"/>
      <c r="B927" s="658"/>
      <c r="C927" s="624"/>
      <c r="D927" s="624"/>
      <c r="E927" s="624"/>
      <c r="F927" s="624"/>
      <c r="G927" s="624"/>
      <c r="H927" s="624"/>
      <c r="I927" s="624"/>
      <c r="J927" s="624"/>
      <c r="K927" s="624"/>
      <c r="L927" s="624"/>
      <c r="M927" s="624"/>
      <c r="N927" s="624"/>
      <c r="AF927" s="624"/>
      <c r="AG927" s="624"/>
      <c r="AH927" s="624"/>
      <c r="AI927" s="624"/>
      <c r="AJ927" s="624"/>
      <c r="AK927" s="624"/>
    </row>
    <row r="928" spans="1:37">
      <c r="A928" s="658"/>
      <c r="B928" s="658"/>
      <c r="C928" s="624"/>
      <c r="D928" s="624"/>
      <c r="E928" s="624"/>
      <c r="F928" s="624"/>
      <c r="G928" s="624"/>
      <c r="H928" s="624"/>
      <c r="I928" s="624"/>
      <c r="J928" s="624"/>
      <c r="K928" s="624"/>
      <c r="L928" s="624"/>
      <c r="M928" s="624"/>
      <c r="N928" s="624"/>
      <c r="AF928" s="624"/>
      <c r="AG928" s="624"/>
      <c r="AH928" s="624"/>
      <c r="AI928" s="624"/>
      <c r="AJ928" s="624"/>
      <c r="AK928" s="624"/>
    </row>
    <row r="929" spans="1:37">
      <c r="A929" s="658"/>
      <c r="B929" s="658"/>
      <c r="C929" s="624"/>
      <c r="D929" s="624"/>
      <c r="E929" s="624"/>
      <c r="F929" s="624"/>
      <c r="G929" s="624"/>
      <c r="H929" s="624"/>
      <c r="I929" s="624"/>
      <c r="J929" s="624"/>
      <c r="K929" s="624"/>
      <c r="L929" s="624"/>
      <c r="M929" s="624"/>
      <c r="N929" s="624"/>
      <c r="AF929" s="624"/>
      <c r="AG929" s="624"/>
      <c r="AH929" s="624"/>
      <c r="AI929" s="624"/>
      <c r="AJ929" s="624"/>
      <c r="AK929" s="624"/>
    </row>
    <row r="930" spans="1:37">
      <c r="A930" s="658"/>
      <c r="B930" s="658"/>
      <c r="C930" s="624"/>
      <c r="D930" s="624"/>
      <c r="E930" s="624"/>
      <c r="F930" s="624"/>
      <c r="G930" s="624"/>
      <c r="H930" s="624"/>
      <c r="I930" s="624"/>
      <c r="J930" s="624"/>
      <c r="K930" s="624"/>
      <c r="L930" s="624"/>
      <c r="M930" s="624"/>
      <c r="N930" s="624"/>
      <c r="AF930" s="624"/>
      <c r="AG930" s="624"/>
      <c r="AH930" s="624"/>
      <c r="AI930" s="624"/>
      <c r="AJ930" s="624"/>
      <c r="AK930" s="624"/>
    </row>
    <row r="931" spans="1:37">
      <c r="A931" s="658"/>
      <c r="B931" s="658"/>
      <c r="C931" s="624"/>
      <c r="D931" s="624"/>
      <c r="E931" s="624"/>
      <c r="F931" s="624"/>
      <c r="G931" s="624"/>
      <c r="H931" s="624"/>
      <c r="I931" s="624"/>
      <c r="J931" s="624"/>
      <c r="K931" s="624"/>
      <c r="L931" s="624"/>
      <c r="M931" s="624"/>
      <c r="N931" s="624"/>
      <c r="AF931" s="624"/>
      <c r="AG931" s="624"/>
      <c r="AH931" s="624"/>
      <c r="AI931" s="624"/>
      <c r="AJ931" s="624"/>
      <c r="AK931" s="624"/>
    </row>
    <row r="932" spans="1:37">
      <c r="A932" s="658"/>
      <c r="B932" s="658"/>
      <c r="C932" s="624"/>
      <c r="D932" s="624"/>
      <c r="E932" s="624"/>
      <c r="F932" s="624"/>
      <c r="G932" s="624"/>
      <c r="H932" s="624"/>
      <c r="I932" s="624"/>
      <c r="J932" s="624"/>
      <c r="K932" s="624"/>
      <c r="L932" s="624"/>
      <c r="M932" s="624"/>
      <c r="N932" s="624"/>
      <c r="AF932" s="624"/>
      <c r="AG932" s="624"/>
      <c r="AH932" s="624"/>
      <c r="AI932" s="624"/>
      <c r="AJ932" s="624"/>
      <c r="AK932" s="624"/>
    </row>
    <row r="933" spans="1:37">
      <c r="A933" s="658"/>
      <c r="B933" s="658"/>
      <c r="C933" s="624"/>
      <c r="D933" s="624"/>
      <c r="E933" s="624"/>
      <c r="F933" s="624"/>
      <c r="G933" s="624"/>
      <c r="H933" s="624"/>
      <c r="I933" s="624"/>
      <c r="J933" s="624"/>
      <c r="K933" s="624"/>
      <c r="L933" s="624"/>
      <c r="M933" s="624"/>
      <c r="N933" s="624"/>
      <c r="AF933" s="624"/>
      <c r="AG933" s="624"/>
      <c r="AH933" s="624"/>
      <c r="AI933" s="624"/>
      <c r="AJ933" s="624"/>
      <c r="AK933" s="624"/>
    </row>
    <row r="934" spans="1:37">
      <c r="A934" s="658"/>
      <c r="B934" s="658"/>
      <c r="C934" s="624"/>
      <c r="D934" s="624"/>
      <c r="E934" s="624"/>
      <c r="F934" s="624"/>
      <c r="G934" s="624"/>
      <c r="H934" s="624"/>
      <c r="I934" s="624"/>
      <c r="J934" s="624"/>
      <c r="K934" s="624"/>
      <c r="L934" s="624"/>
      <c r="M934" s="624"/>
      <c r="N934" s="624"/>
      <c r="AF934" s="624"/>
      <c r="AG934" s="624"/>
      <c r="AH934" s="624"/>
      <c r="AI934" s="624"/>
      <c r="AJ934" s="624"/>
      <c r="AK934" s="624"/>
    </row>
    <row r="935" spans="1:37">
      <c r="A935" s="658"/>
      <c r="B935" s="658"/>
      <c r="C935" s="624"/>
      <c r="D935" s="624"/>
      <c r="E935" s="624"/>
      <c r="F935" s="624"/>
      <c r="G935" s="624"/>
      <c r="H935" s="624"/>
      <c r="I935" s="624"/>
      <c r="J935" s="624"/>
      <c r="K935" s="624"/>
      <c r="L935" s="624"/>
      <c r="M935" s="624"/>
      <c r="N935" s="624"/>
      <c r="AF935" s="624"/>
      <c r="AG935" s="624"/>
      <c r="AH935" s="624"/>
      <c r="AI935" s="624"/>
      <c r="AJ935" s="624"/>
      <c r="AK935" s="624"/>
    </row>
    <row r="936" spans="1:37">
      <c r="A936" s="658"/>
      <c r="B936" s="658"/>
      <c r="C936" s="624"/>
      <c r="D936" s="624"/>
      <c r="E936" s="624"/>
      <c r="F936" s="624"/>
      <c r="G936" s="624"/>
      <c r="H936" s="624"/>
      <c r="I936" s="624"/>
      <c r="J936" s="624"/>
      <c r="K936" s="624"/>
      <c r="L936" s="624"/>
      <c r="M936" s="624"/>
      <c r="N936" s="624"/>
      <c r="AF936" s="624"/>
      <c r="AG936" s="624"/>
      <c r="AH936" s="624"/>
      <c r="AI936" s="624"/>
      <c r="AJ936" s="624"/>
      <c r="AK936" s="624"/>
    </row>
    <row r="937" spans="1:37">
      <c r="A937" s="658"/>
      <c r="B937" s="658"/>
      <c r="C937" s="624"/>
      <c r="D937" s="624"/>
      <c r="E937" s="624"/>
      <c r="F937" s="624"/>
      <c r="G937" s="624"/>
      <c r="H937" s="624"/>
      <c r="I937" s="624"/>
      <c r="J937" s="624"/>
      <c r="K937" s="624"/>
      <c r="L937" s="624"/>
      <c r="M937" s="624"/>
      <c r="N937" s="624"/>
      <c r="AF937" s="624"/>
      <c r="AG937" s="624"/>
      <c r="AH937" s="624"/>
      <c r="AI937" s="624"/>
      <c r="AJ937" s="624"/>
      <c r="AK937" s="624"/>
    </row>
    <row r="938" spans="1:37">
      <c r="A938" s="658"/>
      <c r="B938" s="658"/>
      <c r="C938" s="624"/>
      <c r="D938" s="624"/>
      <c r="E938" s="624"/>
      <c r="F938" s="624"/>
      <c r="G938" s="624"/>
      <c r="H938" s="624"/>
      <c r="I938" s="624"/>
      <c r="J938" s="624"/>
      <c r="K938" s="624"/>
      <c r="L938" s="624"/>
      <c r="M938" s="624"/>
      <c r="N938" s="624"/>
      <c r="AF938" s="624"/>
      <c r="AG938" s="624"/>
      <c r="AH938" s="624"/>
      <c r="AI938" s="624"/>
      <c r="AJ938" s="624"/>
      <c r="AK938" s="624"/>
    </row>
    <row r="939" spans="1:37">
      <c r="A939" s="658"/>
      <c r="B939" s="658"/>
      <c r="C939" s="624"/>
      <c r="D939" s="624"/>
      <c r="E939" s="624"/>
      <c r="F939" s="624"/>
      <c r="G939" s="624"/>
      <c r="H939" s="624"/>
      <c r="I939" s="624"/>
      <c r="J939" s="624"/>
      <c r="K939" s="624"/>
      <c r="L939" s="624"/>
      <c r="M939" s="624"/>
      <c r="N939" s="624"/>
      <c r="AF939" s="624"/>
      <c r="AG939" s="624"/>
      <c r="AH939" s="624"/>
      <c r="AI939" s="624"/>
      <c r="AJ939" s="624"/>
      <c r="AK939" s="624"/>
    </row>
    <row r="940" spans="1:37">
      <c r="A940" s="658"/>
      <c r="B940" s="658"/>
      <c r="C940" s="624"/>
      <c r="D940" s="624"/>
      <c r="E940" s="624"/>
      <c r="F940" s="624"/>
      <c r="G940" s="624"/>
      <c r="H940" s="624"/>
      <c r="I940" s="624"/>
      <c r="J940" s="624"/>
      <c r="K940" s="624"/>
      <c r="L940" s="624"/>
      <c r="M940" s="624"/>
      <c r="N940" s="624"/>
      <c r="AF940" s="624"/>
      <c r="AG940" s="624"/>
      <c r="AH940" s="624"/>
      <c r="AI940" s="624"/>
      <c r="AJ940" s="624"/>
      <c r="AK940" s="624"/>
    </row>
    <row r="941" spans="1:37">
      <c r="A941" s="658"/>
      <c r="B941" s="658"/>
      <c r="C941" s="624"/>
      <c r="D941" s="624"/>
      <c r="E941" s="624"/>
      <c r="F941" s="624"/>
      <c r="G941" s="624"/>
      <c r="H941" s="624"/>
      <c r="I941" s="624"/>
      <c r="J941" s="624"/>
      <c r="K941" s="624"/>
      <c r="L941" s="624"/>
      <c r="M941" s="624"/>
      <c r="N941" s="624"/>
      <c r="AF941" s="624"/>
      <c r="AG941" s="624"/>
      <c r="AH941" s="624"/>
      <c r="AI941" s="624"/>
      <c r="AJ941" s="624"/>
      <c r="AK941" s="624"/>
    </row>
    <row r="942" spans="1:37">
      <c r="A942" s="658"/>
      <c r="B942" s="658"/>
      <c r="C942" s="624"/>
      <c r="D942" s="624"/>
      <c r="E942" s="624"/>
      <c r="F942" s="624"/>
      <c r="G942" s="624"/>
      <c r="H942" s="624"/>
      <c r="I942" s="624"/>
      <c r="J942" s="624"/>
      <c r="K942" s="624"/>
      <c r="L942" s="624"/>
      <c r="M942" s="624"/>
      <c r="N942" s="624"/>
      <c r="AF942" s="624"/>
      <c r="AG942" s="624"/>
      <c r="AH942" s="624"/>
      <c r="AI942" s="624"/>
      <c r="AJ942" s="624"/>
      <c r="AK942" s="624"/>
    </row>
    <row r="943" spans="1:37">
      <c r="A943" s="658"/>
      <c r="B943" s="658"/>
      <c r="C943" s="624"/>
      <c r="D943" s="624"/>
      <c r="E943" s="624"/>
      <c r="F943" s="624"/>
      <c r="G943" s="624"/>
      <c r="H943" s="624"/>
      <c r="I943" s="624"/>
      <c r="J943" s="624"/>
      <c r="K943" s="624"/>
      <c r="L943" s="624"/>
      <c r="M943" s="624"/>
      <c r="N943" s="624"/>
      <c r="AF943" s="624"/>
      <c r="AG943" s="624"/>
      <c r="AH943" s="624"/>
      <c r="AI943" s="624"/>
      <c r="AJ943" s="624"/>
      <c r="AK943" s="624"/>
    </row>
    <row r="944" spans="1:37">
      <c r="A944" s="658"/>
      <c r="B944" s="658"/>
      <c r="C944" s="624"/>
      <c r="D944" s="624"/>
      <c r="E944" s="624"/>
      <c r="F944" s="624"/>
      <c r="G944" s="624"/>
      <c r="H944" s="624"/>
      <c r="I944" s="624"/>
      <c r="J944" s="624"/>
      <c r="K944" s="624"/>
      <c r="L944" s="624"/>
      <c r="M944" s="624"/>
      <c r="N944" s="624"/>
      <c r="AF944" s="624"/>
      <c r="AG944" s="624"/>
      <c r="AH944" s="624"/>
      <c r="AI944" s="624"/>
      <c r="AJ944" s="624"/>
      <c r="AK944" s="624"/>
    </row>
    <row r="945" spans="1:37">
      <c r="A945" s="658"/>
      <c r="B945" s="658"/>
      <c r="C945" s="624"/>
      <c r="D945" s="624"/>
      <c r="E945" s="624"/>
      <c r="F945" s="624"/>
      <c r="G945" s="624"/>
      <c r="H945" s="624"/>
      <c r="I945" s="624"/>
      <c r="J945" s="624"/>
      <c r="K945" s="624"/>
      <c r="L945" s="624"/>
      <c r="M945" s="624"/>
      <c r="N945" s="624"/>
      <c r="AF945" s="624"/>
      <c r="AG945" s="624"/>
      <c r="AH945" s="624"/>
      <c r="AI945" s="624"/>
      <c r="AJ945" s="624"/>
      <c r="AK945" s="624"/>
    </row>
    <row r="946" spans="1:37">
      <c r="A946" s="658"/>
      <c r="B946" s="658"/>
      <c r="C946" s="624"/>
      <c r="D946" s="624"/>
      <c r="E946" s="624"/>
      <c r="F946" s="624"/>
      <c r="G946" s="624"/>
      <c r="H946" s="624"/>
      <c r="I946" s="624"/>
      <c r="J946" s="624"/>
      <c r="K946" s="624"/>
      <c r="L946" s="624"/>
      <c r="M946" s="624"/>
      <c r="N946" s="624"/>
      <c r="AF946" s="624"/>
      <c r="AG946" s="624"/>
      <c r="AH946" s="624"/>
      <c r="AI946" s="624"/>
      <c r="AJ946" s="624"/>
      <c r="AK946" s="624"/>
    </row>
    <row r="947" spans="1:37">
      <c r="A947" s="658"/>
      <c r="B947" s="658"/>
      <c r="C947" s="624"/>
      <c r="D947" s="624"/>
      <c r="E947" s="624"/>
      <c r="F947" s="624"/>
      <c r="G947" s="624"/>
      <c r="H947" s="624"/>
      <c r="I947" s="624"/>
      <c r="J947" s="624"/>
      <c r="K947" s="624"/>
      <c r="L947" s="624"/>
      <c r="M947" s="624"/>
      <c r="N947" s="624"/>
      <c r="AF947" s="624"/>
      <c r="AG947" s="624"/>
      <c r="AH947" s="624"/>
      <c r="AI947" s="624"/>
      <c r="AJ947" s="624"/>
      <c r="AK947" s="624"/>
    </row>
    <row r="948" spans="1:37">
      <c r="A948" s="658"/>
      <c r="B948" s="658"/>
      <c r="C948" s="624"/>
      <c r="D948" s="624"/>
      <c r="E948" s="624"/>
      <c r="F948" s="624"/>
      <c r="G948" s="624"/>
      <c r="H948" s="624"/>
      <c r="I948" s="624"/>
      <c r="J948" s="624"/>
      <c r="K948" s="624"/>
      <c r="L948" s="624"/>
      <c r="M948" s="624"/>
      <c r="N948" s="624"/>
      <c r="AF948" s="624"/>
      <c r="AG948" s="624"/>
      <c r="AH948" s="624"/>
      <c r="AI948" s="624"/>
      <c r="AJ948" s="624"/>
      <c r="AK948" s="624"/>
    </row>
    <row r="949" spans="1:37">
      <c r="A949" s="658"/>
      <c r="B949" s="658"/>
      <c r="C949" s="624"/>
      <c r="D949" s="624"/>
      <c r="E949" s="624"/>
      <c r="F949" s="624"/>
      <c r="G949" s="624"/>
      <c r="H949" s="624"/>
      <c r="I949" s="624"/>
      <c r="J949" s="624"/>
      <c r="K949" s="624"/>
      <c r="L949" s="624"/>
      <c r="M949" s="624"/>
      <c r="N949" s="624"/>
      <c r="AF949" s="624"/>
      <c r="AG949" s="624"/>
      <c r="AH949" s="624"/>
      <c r="AI949" s="624"/>
      <c r="AJ949" s="624"/>
      <c r="AK949" s="624"/>
    </row>
    <row r="950" spans="1:37">
      <c r="A950" s="658"/>
      <c r="B950" s="658"/>
      <c r="C950" s="624"/>
      <c r="D950" s="624"/>
      <c r="E950" s="624"/>
      <c r="F950" s="624"/>
      <c r="G950" s="624"/>
      <c r="H950" s="624"/>
      <c r="I950" s="624"/>
      <c r="J950" s="624"/>
      <c r="K950" s="624"/>
      <c r="L950" s="624"/>
      <c r="M950" s="624"/>
      <c r="N950" s="624"/>
      <c r="AF950" s="624"/>
      <c r="AG950" s="624"/>
      <c r="AH950" s="624"/>
      <c r="AI950" s="624"/>
      <c r="AJ950" s="624"/>
      <c r="AK950" s="624"/>
    </row>
    <row r="951" spans="1:37">
      <c r="A951" s="658"/>
      <c r="B951" s="658"/>
      <c r="C951" s="624"/>
      <c r="D951" s="624"/>
      <c r="E951" s="624"/>
      <c r="F951" s="624"/>
      <c r="G951" s="624"/>
      <c r="H951" s="624"/>
      <c r="I951" s="624"/>
      <c r="J951" s="624"/>
      <c r="K951" s="624"/>
      <c r="L951" s="624"/>
      <c r="M951" s="624"/>
      <c r="N951" s="624"/>
      <c r="AF951" s="624"/>
      <c r="AG951" s="624"/>
      <c r="AH951" s="624"/>
      <c r="AI951" s="624"/>
      <c r="AJ951" s="624"/>
      <c r="AK951" s="624"/>
    </row>
    <row r="952" spans="1:37">
      <c r="A952" s="658"/>
      <c r="B952" s="658"/>
      <c r="C952" s="624"/>
      <c r="D952" s="624"/>
      <c r="E952" s="624"/>
      <c r="F952" s="624"/>
      <c r="G952" s="624"/>
      <c r="H952" s="624"/>
      <c r="I952" s="624"/>
      <c r="J952" s="624"/>
      <c r="K952" s="624"/>
      <c r="L952" s="624"/>
      <c r="M952" s="624"/>
      <c r="N952" s="624"/>
      <c r="AF952" s="624"/>
      <c r="AG952" s="624"/>
      <c r="AH952" s="624"/>
      <c r="AI952" s="624"/>
      <c r="AJ952" s="624"/>
      <c r="AK952" s="624"/>
    </row>
    <row r="953" spans="1:37">
      <c r="A953" s="658"/>
      <c r="B953" s="658"/>
      <c r="C953" s="624"/>
      <c r="D953" s="624"/>
      <c r="E953" s="624"/>
      <c r="F953" s="624"/>
      <c r="G953" s="624"/>
      <c r="H953" s="624"/>
      <c r="I953" s="624"/>
      <c r="J953" s="624"/>
      <c r="K953" s="624"/>
      <c r="L953" s="624"/>
      <c r="M953" s="624"/>
      <c r="N953" s="624"/>
      <c r="AF953" s="624"/>
      <c r="AG953" s="624"/>
      <c r="AH953" s="624"/>
      <c r="AI953" s="624"/>
      <c r="AJ953" s="624"/>
      <c r="AK953" s="624"/>
    </row>
    <row r="954" spans="1:37">
      <c r="A954" s="658"/>
      <c r="B954" s="658"/>
      <c r="C954" s="624"/>
      <c r="D954" s="624"/>
      <c r="E954" s="624"/>
      <c r="F954" s="624"/>
      <c r="G954" s="624"/>
      <c r="H954" s="624"/>
      <c r="I954" s="624"/>
      <c r="J954" s="624"/>
      <c r="K954" s="624"/>
      <c r="L954" s="624"/>
      <c r="M954" s="624"/>
      <c r="N954" s="624"/>
      <c r="AF954" s="624"/>
      <c r="AG954" s="624"/>
      <c r="AH954" s="624"/>
      <c r="AI954" s="624"/>
      <c r="AJ954" s="624"/>
      <c r="AK954" s="624"/>
    </row>
    <row r="955" spans="1:37">
      <c r="A955" s="658"/>
      <c r="B955" s="658"/>
      <c r="C955" s="624"/>
      <c r="D955" s="624"/>
      <c r="E955" s="624"/>
      <c r="F955" s="624"/>
      <c r="G955" s="624"/>
      <c r="H955" s="624"/>
      <c r="I955" s="624"/>
      <c r="J955" s="624"/>
      <c r="K955" s="624"/>
      <c r="L955" s="624"/>
      <c r="M955" s="624"/>
      <c r="N955" s="624"/>
      <c r="AF955" s="624"/>
      <c r="AG955" s="624"/>
      <c r="AH955" s="624"/>
      <c r="AI955" s="624"/>
      <c r="AJ955" s="624"/>
      <c r="AK955" s="624"/>
    </row>
    <row r="956" spans="1:37">
      <c r="A956" s="658"/>
      <c r="B956" s="658"/>
      <c r="C956" s="624"/>
      <c r="D956" s="624"/>
      <c r="E956" s="624"/>
      <c r="F956" s="624"/>
      <c r="G956" s="624"/>
      <c r="H956" s="624"/>
      <c r="I956" s="624"/>
      <c r="J956" s="624"/>
      <c r="K956" s="624"/>
      <c r="L956" s="624"/>
      <c r="M956" s="624"/>
      <c r="N956" s="624"/>
      <c r="AF956" s="624"/>
      <c r="AG956" s="624"/>
      <c r="AH956" s="624"/>
      <c r="AI956" s="624"/>
      <c r="AJ956" s="624"/>
      <c r="AK956" s="624"/>
    </row>
    <row r="957" spans="1:37">
      <c r="A957" s="658"/>
      <c r="B957" s="658"/>
      <c r="C957" s="624"/>
      <c r="D957" s="624"/>
      <c r="E957" s="624"/>
      <c r="F957" s="624"/>
      <c r="G957" s="624"/>
      <c r="H957" s="624"/>
      <c r="I957" s="624"/>
      <c r="J957" s="624"/>
      <c r="K957" s="624"/>
      <c r="L957" s="624"/>
      <c r="M957" s="624"/>
      <c r="N957" s="624"/>
      <c r="AF957" s="624"/>
      <c r="AG957" s="624"/>
      <c r="AH957" s="624"/>
      <c r="AI957" s="624"/>
      <c r="AJ957" s="624"/>
      <c r="AK957" s="624"/>
    </row>
    <row r="958" spans="1:37">
      <c r="A958" s="658"/>
      <c r="B958" s="658"/>
      <c r="C958" s="624"/>
      <c r="D958" s="624"/>
      <c r="E958" s="624"/>
      <c r="F958" s="624"/>
      <c r="G958" s="624"/>
      <c r="H958" s="624"/>
      <c r="I958" s="624"/>
      <c r="J958" s="624"/>
      <c r="K958" s="624"/>
      <c r="L958" s="624"/>
      <c r="M958" s="624"/>
      <c r="N958" s="624"/>
      <c r="AF958" s="624"/>
      <c r="AG958" s="624"/>
      <c r="AH958" s="624"/>
      <c r="AI958" s="624"/>
      <c r="AJ958" s="624"/>
      <c r="AK958" s="624"/>
    </row>
    <row r="959" spans="1:37">
      <c r="A959" s="658"/>
      <c r="B959" s="658"/>
      <c r="C959" s="624"/>
      <c r="D959" s="624"/>
      <c r="E959" s="624"/>
      <c r="F959" s="624"/>
      <c r="G959" s="624"/>
      <c r="H959" s="624"/>
      <c r="I959" s="624"/>
      <c r="J959" s="624"/>
      <c r="K959" s="624"/>
      <c r="L959" s="624"/>
      <c r="M959" s="624"/>
      <c r="N959" s="624"/>
      <c r="AF959" s="624"/>
      <c r="AG959" s="624"/>
      <c r="AH959" s="624"/>
      <c r="AI959" s="624"/>
      <c r="AJ959" s="624"/>
      <c r="AK959" s="624"/>
    </row>
    <row r="960" spans="1:37">
      <c r="A960" s="658"/>
      <c r="B960" s="658"/>
      <c r="C960" s="624"/>
      <c r="D960" s="624"/>
      <c r="E960" s="624"/>
      <c r="F960" s="624"/>
      <c r="G960" s="624"/>
      <c r="H960" s="624"/>
      <c r="I960" s="624"/>
      <c r="J960" s="624"/>
      <c r="K960" s="624"/>
      <c r="L960" s="624"/>
      <c r="M960" s="624"/>
      <c r="N960" s="624"/>
      <c r="AF960" s="624"/>
      <c r="AG960" s="624"/>
      <c r="AH960" s="624"/>
      <c r="AI960" s="624"/>
      <c r="AJ960" s="624"/>
      <c r="AK960" s="624"/>
    </row>
    <row r="961" spans="1:37">
      <c r="A961" s="658"/>
      <c r="B961" s="658"/>
      <c r="C961" s="624"/>
      <c r="D961" s="624"/>
      <c r="E961" s="624"/>
      <c r="F961" s="624"/>
      <c r="G961" s="624"/>
      <c r="H961" s="624"/>
      <c r="I961" s="624"/>
      <c r="J961" s="624"/>
      <c r="K961" s="624"/>
      <c r="L961" s="624"/>
      <c r="M961" s="624"/>
      <c r="N961" s="624"/>
      <c r="AF961" s="624"/>
      <c r="AG961" s="624"/>
      <c r="AH961" s="624"/>
      <c r="AI961" s="624"/>
      <c r="AJ961" s="624"/>
      <c r="AK961" s="624"/>
    </row>
    <row r="962" spans="1:37">
      <c r="A962" s="658"/>
      <c r="B962" s="658"/>
      <c r="C962" s="624"/>
      <c r="D962" s="624"/>
      <c r="E962" s="624"/>
      <c r="F962" s="624"/>
      <c r="G962" s="624"/>
      <c r="H962" s="624"/>
      <c r="I962" s="624"/>
      <c r="J962" s="624"/>
      <c r="K962" s="624"/>
      <c r="L962" s="624"/>
      <c r="M962" s="624"/>
      <c r="N962" s="624"/>
      <c r="AF962" s="624"/>
      <c r="AG962" s="624"/>
      <c r="AH962" s="624"/>
      <c r="AI962" s="624"/>
      <c r="AJ962" s="624"/>
      <c r="AK962" s="624"/>
    </row>
    <row r="963" spans="1:37">
      <c r="A963" s="658"/>
      <c r="B963" s="658"/>
      <c r="C963" s="624"/>
      <c r="D963" s="624"/>
      <c r="E963" s="624"/>
      <c r="F963" s="624"/>
      <c r="G963" s="624"/>
      <c r="H963" s="624"/>
      <c r="I963" s="624"/>
      <c r="J963" s="624"/>
      <c r="K963" s="624"/>
      <c r="L963" s="624"/>
      <c r="M963" s="624"/>
      <c r="N963" s="624"/>
      <c r="AF963" s="624"/>
      <c r="AG963" s="624"/>
      <c r="AH963" s="624"/>
      <c r="AI963" s="624"/>
      <c r="AJ963" s="624"/>
      <c r="AK963" s="624"/>
    </row>
    <row r="964" spans="1:37">
      <c r="A964" s="658"/>
      <c r="B964" s="658"/>
      <c r="C964" s="624"/>
      <c r="D964" s="624"/>
      <c r="E964" s="624"/>
      <c r="F964" s="624"/>
      <c r="G964" s="624"/>
      <c r="H964" s="624"/>
      <c r="I964" s="624"/>
      <c r="J964" s="624"/>
      <c r="K964" s="624"/>
      <c r="L964" s="624"/>
      <c r="M964" s="624"/>
      <c r="N964" s="624"/>
      <c r="AF964" s="624"/>
      <c r="AG964" s="624"/>
      <c r="AH964" s="624"/>
      <c r="AI964" s="624"/>
      <c r="AJ964" s="624"/>
      <c r="AK964" s="624"/>
    </row>
    <row r="965" spans="1:37">
      <c r="A965" s="658"/>
      <c r="B965" s="658"/>
      <c r="C965" s="624"/>
      <c r="D965" s="624"/>
      <c r="E965" s="624"/>
      <c r="F965" s="624"/>
      <c r="G965" s="624"/>
      <c r="H965" s="624"/>
      <c r="I965" s="624"/>
      <c r="J965" s="624"/>
      <c r="K965" s="624"/>
      <c r="L965" s="624"/>
      <c r="M965" s="624"/>
      <c r="N965" s="624"/>
      <c r="AF965" s="624"/>
      <c r="AG965" s="624"/>
      <c r="AH965" s="624"/>
      <c r="AI965" s="624"/>
      <c r="AJ965" s="624"/>
      <c r="AK965" s="624"/>
    </row>
    <row r="966" spans="1:37">
      <c r="A966" s="658"/>
      <c r="B966" s="658"/>
      <c r="C966" s="624"/>
      <c r="D966" s="624"/>
      <c r="E966" s="624"/>
      <c r="F966" s="624"/>
      <c r="G966" s="624"/>
      <c r="H966" s="624"/>
      <c r="I966" s="624"/>
      <c r="J966" s="624"/>
      <c r="K966" s="624"/>
      <c r="L966" s="624"/>
      <c r="M966" s="624"/>
      <c r="N966" s="624"/>
      <c r="AF966" s="624"/>
      <c r="AG966" s="624"/>
      <c r="AH966" s="624"/>
      <c r="AI966" s="624"/>
      <c r="AJ966" s="624"/>
      <c r="AK966" s="624"/>
    </row>
    <row r="967" spans="1:37">
      <c r="A967" s="658"/>
      <c r="B967" s="658"/>
      <c r="C967" s="624"/>
      <c r="D967" s="624"/>
      <c r="E967" s="624"/>
      <c r="F967" s="624"/>
      <c r="G967" s="624"/>
      <c r="H967" s="624"/>
      <c r="I967" s="624"/>
      <c r="J967" s="624"/>
      <c r="K967" s="624"/>
      <c r="L967" s="624"/>
      <c r="M967" s="624"/>
      <c r="N967" s="624"/>
      <c r="AF967" s="624"/>
      <c r="AG967" s="624"/>
      <c r="AH967" s="624"/>
      <c r="AI967" s="624"/>
      <c r="AJ967" s="624"/>
      <c r="AK967" s="624"/>
    </row>
    <row r="968" spans="1:37">
      <c r="A968" s="658"/>
      <c r="B968" s="658"/>
      <c r="C968" s="624"/>
      <c r="D968" s="624"/>
      <c r="E968" s="624"/>
      <c r="F968" s="624"/>
      <c r="G968" s="624"/>
      <c r="H968" s="624"/>
      <c r="I968" s="624"/>
      <c r="J968" s="624"/>
      <c r="K968" s="624"/>
      <c r="L968" s="624"/>
      <c r="M968" s="624"/>
      <c r="N968" s="624"/>
      <c r="AF968" s="624"/>
      <c r="AG968" s="624"/>
      <c r="AH968" s="624"/>
      <c r="AI968" s="624"/>
      <c r="AJ968" s="624"/>
      <c r="AK968" s="624"/>
    </row>
    <row r="969" spans="1:37">
      <c r="A969" s="658"/>
      <c r="B969" s="658"/>
      <c r="C969" s="624"/>
      <c r="D969" s="624"/>
      <c r="E969" s="624"/>
      <c r="F969" s="624"/>
      <c r="G969" s="624"/>
      <c r="H969" s="624"/>
      <c r="I969" s="624"/>
      <c r="J969" s="624"/>
      <c r="K969" s="624"/>
      <c r="L969" s="624"/>
      <c r="M969" s="624"/>
      <c r="N969" s="624"/>
      <c r="AF969" s="624"/>
      <c r="AG969" s="624"/>
      <c r="AH969" s="624"/>
      <c r="AI969" s="624"/>
      <c r="AJ969" s="624"/>
      <c r="AK969" s="624"/>
    </row>
    <row r="970" spans="1:37">
      <c r="A970" s="658"/>
      <c r="B970" s="658"/>
      <c r="C970" s="624"/>
      <c r="D970" s="624"/>
      <c r="E970" s="624"/>
      <c r="F970" s="624"/>
      <c r="G970" s="624"/>
      <c r="H970" s="624"/>
      <c r="I970" s="624"/>
      <c r="J970" s="624"/>
      <c r="K970" s="624"/>
      <c r="L970" s="624"/>
      <c r="M970" s="624"/>
      <c r="N970" s="624"/>
      <c r="AF970" s="624"/>
      <c r="AG970" s="624"/>
      <c r="AH970" s="624"/>
      <c r="AI970" s="624"/>
      <c r="AJ970" s="624"/>
      <c r="AK970" s="624"/>
    </row>
    <row r="971" spans="1:37">
      <c r="A971" s="658"/>
      <c r="B971" s="658"/>
      <c r="C971" s="624"/>
      <c r="D971" s="624"/>
      <c r="E971" s="624"/>
      <c r="F971" s="624"/>
      <c r="G971" s="624"/>
      <c r="H971" s="624"/>
      <c r="I971" s="624"/>
      <c r="J971" s="624"/>
      <c r="K971" s="624"/>
      <c r="L971" s="624"/>
      <c r="M971" s="624"/>
      <c r="N971" s="624"/>
      <c r="AF971" s="624"/>
      <c r="AG971" s="624"/>
      <c r="AH971" s="624"/>
      <c r="AI971" s="624"/>
      <c r="AJ971" s="624"/>
      <c r="AK971" s="624"/>
    </row>
    <row r="972" spans="1:37">
      <c r="A972" s="658"/>
      <c r="B972" s="658"/>
      <c r="C972" s="624"/>
      <c r="D972" s="624"/>
      <c r="E972" s="624"/>
      <c r="F972" s="624"/>
      <c r="G972" s="624"/>
      <c r="H972" s="624"/>
      <c r="I972" s="624"/>
      <c r="J972" s="624"/>
      <c r="K972" s="624"/>
      <c r="L972" s="624"/>
      <c r="M972" s="624"/>
      <c r="N972" s="624"/>
      <c r="AF972" s="624"/>
      <c r="AG972" s="624"/>
      <c r="AH972" s="624"/>
      <c r="AI972" s="624"/>
      <c r="AJ972" s="624"/>
      <c r="AK972" s="624"/>
    </row>
    <row r="973" spans="1:37">
      <c r="A973" s="658"/>
      <c r="B973" s="658"/>
      <c r="C973" s="624"/>
      <c r="D973" s="624"/>
      <c r="E973" s="624"/>
      <c r="F973" s="624"/>
      <c r="G973" s="624"/>
      <c r="H973" s="624"/>
      <c r="I973" s="624"/>
      <c r="J973" s="624"/>
      <c r="K973" s="624"/>
      <c r="L973" s="624"/>
      <c r="M973" s="624"/>
      <c r="N973" s="624"/>
      <c r="AF973" s="624"/>
      <c r="AG973" s="624"/>
      <c r="AH973" s="624"/>
      <c r="AI973" s="624"/>
      <c r="AJ973" s="624"/>
      <c r="AK973" s="624"/>
    </row>
    <row r="974" spans="1:37">
      <c r="A974" s="658"/>
      <c r="B974" s="658"/>
      <c r="C974" s="624"/>
      <c r="D974" s="624"/>
      <c r="E974" s="624"/>
      <c r="F974" s="624"/>
      <c r="G974" s="624"/>
      <c r="H974" s="624"/>
      <c r="I974" s="624"/>
      <c r="J974" s="624"/>
      <c r="K974" s="624"/>
      <c r="L974" s="624"/>
      <c r="M974" s="624"/>
      <c r="N974" s="624"/>
      <c r="AF974" s="624"/>
      <c r="AG974" s="624"/>
      <c r="AH974" s="624"/>
      <c r="AI974" s="624"/>
      <c r="AJ974" s="624"/>
      <c r="AK974" s="624"/>
    </row>
    <row r="975" spans="1:37">
      <c r="A975" s="658"/>
      <c r="B975" s="658"/>
      <c r="C975" s="624"/>
      <c r="D975" s="624"/>
      <c r="E975" s="624"/>
      <c r="F975" s="624"/>
      <c r="G975" s="624"/>
      <c r="H975" s="624"/>
      <c r="I975" s="624"/>
      <c r="J975" s="624"/>
      <c r="K975" s="624"/>
      <c r="L975" s="624"/>
      <c r="M975" s="624"/>
      <c r="N975" s="624"/>
      <c r="AF975" s="624"/>
      <c r="AG975" s="624"/>
      <c r="AH975" s="624"/>
      <c r="AI975" s="624"/>
      <c r="AJ975" s="624"/>
      <c r="AK975" s="624"/>
    </row>
    <row r="976" spans="1:37">
      <c r="A976" s="658"/>
      <c r="B976" s="658"/>
      <c r="C976" s="624"/>
      <c r="D976" s="624"/>
      <c r="E976" s="624"/>
      <c r="F976" s="624"/>
      <c r="G976" s="624"/>
      <c r="H976" s="624"/>
      <c r="I976" s="624"/>
      <c r="J976" s="624"/>
      <c r="K976" s="624"/>
      <c r="L976" s="624"/>
      <c r="M976" s="624"/>
      <c r="N976" s="624"/>
      <c r="AF976" s="624"/>
      <c r="AG976" s="624"/>
      <c r="AH976" s="624"/>
      <c r="AI976" s="624"/>
      <c r="AJ976" s="624"/>
      <c r="AK976" s="624"/>
    </row>
    <row r="977" spans="1:37">
      <c r="A977" s="658"/>
      <c r="B977" s="658"/>
      <c r="C977" s="624"/>
      <c r="D977" s="624"/>
      <c r="E977" s="624"/>
      <c r="F977" s="624"/>
      <c r="G977" s="624"/>
      <c r="H977" s="624"/>
      <c r="I977" s="624"/>
      <c r="J977" s="624"/>
      <c r="K977" s="624"/>
      <c r="L977" s="624"/>
      <c r="M977" s="624"/>
      <c r="N977" s="624"/>
      <c r="AF977" s="624"/>
      <c r="AG977" s="624"/>
      <c r="AH977" s="624"/>
      <c r="AI977" s="624"/>
      <c r="AJ977" s="624"/>
      <c r="AK977" s="624"/>
    </row>
    <row r="978" spans="1:37">
      <c r="A978" s="658"/>
      <c r="B978" s="658"/>
      <c r="C978" s="624"/>
      <c r="D978" s="624"/>
      <c r="E978" s="624"/>
      <c r="F978" s="624"/>
      <c r="G978" s="624"/>
      <c r="H978" s="624"/>
      <c r="I978" s="624"/>
      <c r="J978" s="624"/>
      <c r="K978" s="624"/>
      <c r="L978" s="624"/>
      <c r="M978" s="624"/>
      <c r="N978" s="624"/>
      <c r="AF978" s="624"/>
      <c r="AG978" s="624"/>
      <c r="AH978" s="624"/>
      <c r="AI978" s="624"/>
      <c r="AJ978" s="624"/>
      <c r="AK978" s="624"/>
    </row>
    <row r="979" spans="1:37">
      <c r="A979" s="658"/>
      <c r="B979" s="658"/>
      <c r="C979" s="624"/>
      <c r="D979" s="624"/>
      <c r="E979" s="624"/>
      <c r="F979" s="624"/>
      <c r="G979" s="624"/>
      <c r="H979" s="624"/>
      <c r="I979" s="624"/>
      <c r="J979" s="624"/>
      <c r="K979" s="624"/>
      <c r="L979" s="624"/>
      <c r="M979" s="624"/>
      <c r="N979" s="624"/>
      <c r="AF979" s="624"/>
      <c r="AG979" s="624"/>
      <c r="AH979" s="624"/>
      <c r="AI979" s="624"/>
      <c r="AJ979" s="624"/>
      <c r="AK979" s="624"/>
    </row>
    <row r="980" spans="1:37">
      <c r="A980" s="658"/>
      <c r="B980" s="658"/>
      <c r="C980" s="624"/>
      <c r="D980" s="624"/>
      <c r="E980" s="624"/>
      <c r="F980" s="624"/>
      <c r="G980" s="624"/>
      <c r="H980" s="624"/>
      <c r="I980" s="624"/>
      <c r="J980" s="624"/>
      <c r="K980" s="624"/>
      <c r="L980" s="624"/>
      <c r="M980" s="624"/>
      <c r="N980" s="624"/>
      <c r="AF980" s="624"/>
      <c r="AG980" s="624"/>
      <c r="AH980" s="624"/>
      <c r="AI980" s="624"/>
      <c r="AJ980" s="624"/>
      <c r="AK980" s="624"/>
    </row>
    <row r="981" spans="1:37">
      <c r="A981" s="658"/>
      <c r="B981" s="658"/>
      <c r="C981" s="624"/>
      <c r="D981" s="624"/>
      <c r="E981" s="624"/>
      <c r="F981" s="624"/>
      <c r="G981" s="624"/>
      <c r="H981" s="624"/>
      <c r="I981" s="624"/>
      <c r="J981" s="624"/>
      <c r="K981" s="624"/>
      <c r="L981" s="624"/>
      <c r="M981" s="624"/>
      <c r="N981" s="624"/>
      <c r="AF981" s="624"/>
      <c r="AG981" s="624"/>
      <c r="AH981" s="624"/>
      <c r="AI981" s="624"/>
      <c r="AJ981" s="624"/>
      <c r="AK981" s="624"/>
    </row>
    <row r="982" spans="1:37">
      <c r="A982" s="658"/>
      <c r="B982" s="658"/>
      <c r="C982" s="624"/>
      <c r="D982" s="624"/>
      <c r="E982" s="624"/>
      <c r="F982" s="624"/>
      <c r="G982" s="624"/>
      <c r="H982" s="624"/>
      <c r="I982" s="624"/>
      <c r="J982" s="624"/>
      <c r="K982" s="624"/>
      <c r="L982" s="624"/>
      <c r="M982" s="624"/>
      <c r="N982" s="624"/>
      <c r="AF982" s="624"/>
      <c r="AG982" s="624"/>
      <c r="AH982" s="624"/>
      <c r="AI982" s="624"/>
      <c r="AJ982" s="624"/>
      <c r="AK982" s="624"/>
    </row>
    <row r="983" spans="1:37">
      <c r="A983" s="658"/>
      <c r="B983" s="658"/>
      <c r="C983" s="624"/>
      <c r="D983" s="624"/>
      <c r="E983" s="624"/>
      <c r="F983" s="624"/>
      <c r="G983" s="624"/>
      <c r="H983" s="624"/>
      <c r="I983" s="624"/>
      <c r="J983" s="624"/>
      <c r="K983" s="624"/>
      <c r="L983" s="624"/>
      <c r="M983" s="624"/>
      <c r="N983" s="624"/>
      <c r="AF983" s="624"/>
      <c r="AG983" s="624"/>
      <c r="AH983" s="624"/>
      <c r="AI983" s="624"/>
      <c r="AJ983" s="624"/>
      <c r="AK983" s="624"/>
    </row>
    <row r="984" spans="1:37">
      <c r="A984" s="658"/>
      <c r="B984" s="658"/>
      <c r="C984" s="624"/>
      <c r="D984" s="624"/>
      <c r="E984" s="624"/>
      <c r="F984" s="624"/>
      <c r="G984" s="624"/>
      <c r="H984" s="624"/>
      <c r="I984" s="624"/>
      <c r="J984" s="624"/>
      <c r="K984" s="624"/>
      <c r="L984" s="624"/>
      <c r="M984" s="624"/>
      <c r="N984" s="624"/>
      <c r="AF984" s="624"/>
      <c r="AG984" s="624"/>
      <c r="AH984" s="624"/>
      <c r="AI984" s="624"/>
      <c r="AJ984" s="624"/>
      <c r="AK984" s="624"/>
    </row>
    <row r="985" spans="1:37">
      <c r="A985" s="658"/>
      <c r="B985" s="658"/>
      <c r="C985" s="624"/>
      <c r="D985" s="624"/>
      <c r="E985" s="624"/>
      <c r="F985" s="624"/>
      <c r="G985" s="624"/>
      <c r="H985" s="624"/>
      <c r="I985" s="624"/>
      <c r="J985" s="624"/>
      <c r="K985" s="624"/>
      <c r="L985" s="624"/>
      <c r="M985" s="624"/>
      <c r="N985" s="624"/>
      <c r="AF985" s="624"/>
      <c r="AG985" s="624"/>
      <c r="AH985" s="624"/>
      <c r="AI985" s="624"/>
      <c r="AJ985" s="624"/>
      <c r="AK985" s="624"/>
    </row>
    <row r="986" spans="1:37">
      <c r="A986" s="658"/>
      <c r="B986" s="658"/>
      <c r="C986" s="624"/>
      <c r="D986" s="624"/>
      <c r="E986" s="624"/>
      <c r="F986" s="624"/>
      <c r="G986" s="624"/>
      <c r="H986" s="624"/>
      <c r="I986" s="624"/>
      <c r="J986" s="624"/>
      <c r="K986" s="624"/>
      <c r="L986" s="624"/>
      <c r="M986" s="624"/>
      <c r="N986" s="624"/>
      <c r="AF986" s="624"/>
      <c r="AG986" s="624"/>
      <c r="AH986" s="624"/>
      <c r="AI986" s="624"/>
      <c r="AJ986" s="624"/>
      <c r="AK986" s="624"/>
    </row>
    <row r="987" spans="1:37">
      <c r="A987" s="658"/>
      <c r="B987" s="658"/>
      <c r="C987" s="624"/>
      <c r="D987" s="624"/>
      <c r="E987" s="624"/>
      <c r="F987" s="624"/>
      <c r="G987" s="624"/>
      <c r="H987" s="624"/>
      <c r="I987" s="624"/>
      <c r="J987" s="624"/>
      <c r="K987" s="624"/>
      <c r="L987" s="624"/>
      <c r="M987" s="624"/>
      <c r="N987" s="624"/>
      <c r="AF987" s="624"/>
      <c r="AG987" s="624"/>
      <c r="AH987" s="624"/>
      <c r="AI987" s="624"/>
      <c r="AJ987" s="624"/>
      <c r="AK987" s="624"/>
    </row>
    <row r="988" spans="1:37">
      <c r="A988" s="658"/>
      <c r="B988" s="658"/>
      <c r="C988" s="624"/>
      <c r="D988" s="624"/>
      <c r="E988" s="624"/>
      <c r="F988" s="624"/>
      <c r="G988" s="624"/>
      <c r="H988" s="624"/>
      <c r="I988" s="624"/>
      <c r="J988" s="624"/>
      <c r="K988" s="624"/>
      <c r="L988" s="624"/>
      <c r="M988" s="624"/>
      <c r="N988" s="624"/>
      <c r="AF988" s="624"/>
      <c r="AG988" s="624"/>
      <c r="AH988" s="624"/>
      <c r="AI988" s="624"/>
      <c r="AJ988" s="624"/>
      <c r="AK988" s="624"/>
    </row>
    <row r="989" spans="1:37">
      <c r="A989" s="658"/>
      <c r="B989" s="658"/>
      <c r="C989" s="624"/>
      <c r="D989" s="624"/>
      <c r="E989" s="624"/>
      <c r="F989" s="624"/>
      <c r="G989" s="624"/>
      <c r="H989" s="624"/>
      <c r="I989" s="624"/>
      <c r="J989" s="624"/>
      <c r="K989" s="624"/>
      <c r="L989" s="624"/>
      <c r="M989" s="624"/>
      <c r="N989" s="624"/>
      <c r="AF989" s="624"/>
      <c r="AG989" s="624"/>
      <c r="AH989" s="624"/>
      <c r="AI989" s="624"/>
      <c r="AJ989" s="624"/>
      <c r="AK989" s="624"/>
    </row>
    <row r="990" spans="1:37">
      <c r="A990" s="658"/>
      <c r="B990" s="658"/>
      <c r="C990" s="624"/>
      <c r="D990" s="624"/>
      <c r="E990" s="624"/>
      <c r="F990" s="624"/>
      <c r="G990" s="624"/>
      <c r="H990" s="624"/>
      <c r="I990" s="624"/>
      <c r="J990" s="624"/>
      <c r="K990" s="624"/>
      <c r="L990" s="624"/>
      <c r="M990" s="624"/>
      <c r="N990" s="624"/>
      <c r="AF990" s="624"/>
      <c r="AG990" s="624"/>
      <c r="AH990" s="624"/>
      <c r="AI990" s="624"/>
      <c r="AJ990" s="624"/>
      <c r="AK990" s="624"/>
    </row>
    <row r="991" spans="1:37">
      <c r="A991" s="658"/>
      <c r="B991" s="658"/>
      <c r="C991" s="624"/>
      <c r="D991" s="624"/>
      <c r="E991" s="624"/>
      <c r="F991" s="624"/>
      <c r="G991" s="624"/>
      <c r="H991" s="624"/>
      <c r="I991" s="624"/>
      <c r="J991" s="624"/>
      <c r="K991" s="624"/>
      <c r="L991" s="624"/>
      <c r="M991" s="624"/>
      <c r="N991" s="624"/>
      <c r="AF991" s="624"/>
      <c r="AG991" s="624"/>
      <c r="AH991" s="624"/>
      <c r="AI991" s="624"/>
      <c r="AJ991" s="624"/>
      <c r="AK991" s="624"/>
    </row>
    <row r="992" spans="1:37">
      <c r="A992" s="658"/>
      <c r="B992" s="658"/>
      <c r="C992" s="624"/>
      <c r="D992" s="624"/>
      <c r="E992" s="624"/>
      <c r="F992" s="624"/>
      <c r="G992" s="624"/>
      <c r="H992" s="624"/>
      <c r="I992" s="624"/>
      <c r="J992" s="624"/>
      <c r="K992" s="624"/>
      <c r="L992" s="624"/>
      <c r="M992" s="624"/>
      <c r="N992" s="624"/>
      <c r="AF992" s="624"/>
      <c r="AG992" s="624"/>
      <c r="AH992" s="624"/>
      <c r="AI992" s="624"/>
      <c r="AJ992" s="624"/>
      <c r="AK992" s="624"/>
    </row>
    <row r="993" spans="1:37">
      <c r="A993" s="658"/>
      <c r="B993" s="658"/>
      <c r="C993" s="624"/>
      <c r="D993" s="624"/>
      <c r="E993" s="624"/>
      <c r="F993" s="624"/>
      <c r="G993" s="624"/>
      <c r="H993" s="624"/>
      <c r="I993" s="624"/>
      <c r="J993" s="624"/>
      <c r="K993" s="624"/>
      <c r="L993" s="624"/>
      <c r="M993" s="624"/>
      <c r="N993" s="624"/>
      <c r="AF993" s="624"/>
      <c r="AG993" s="624"/>
      <c r="AH993" s="624"/>
      <c r="AI993" s="624"/>
      <c r="AJ993" s="624"/>
      <c r="AK993" s="624"/>
    </row>
    <row r="994" spans="1:37">
      <c r="A994" s="658"/>
      <c r="B994" s="658"/>
      <c r="C994" s="624"/>
      <c r="D994" s="624"/>
      <c r="E994" s="624"/>
      <c r="F994" s="624"/>
      <c r="G994" s="624"/>
      <c r="H994" s="624"/>
      <c r="I994" s="624"/>
      <c r="J994" s="624"/>
      <c r="K994" s="624"/>
      <c r="L994" s="624"/>
      <c r="M994" s="624"/>
      <c r="N994" s="624"/>
      <c r="AF994" s="624"/>
      <c r="AG994" s="624"/>
      <c r="AH994" s="624"/>
      <c r="AI994" s="624"/>
      <c r="AJ994" s="624"/>
      <c r="AK994" s="624"/>
    </row>
    <row r="995" spans="1:37">
      <c r="A995" s="658"/>
      <c r="B995" s="658"/>
      <c r="C995" s="624"/>
      <c r="D995" s="624"/>
      <c r="E995" s="624"/>
      <c r="F995" s="624"/>
      <c r="G995" s="624"/>
      <c r="H995" s="624"/>
      <c r="I995" s="624"/>
      <c r="J995" s="624"/>
      <c r="K995" s="624"/>
      <c r="L995" s="624"/>
      <c r="M995" s="624"/>
      <c r="N995" s="624"/>
      <c r="AF995" s="624"/>
      <c r="AG995" s="624"/>
      <c r="AH995" s="624"/>
      <c r="AI995" s="624"/>
      <c r="AJ995" s="624"/>
      <c r="AK995" s="624"/>
    </row>
    <row r="996" spans="1:37">
      <c r="A996" s="658"/>
      <c r="B996" s="658"/>
      <c r="C996" s="624"/>
      <c r="D996" s="624"/>
      <c r="E996" s="624"/>
      <c r="F996" s="624"/>
      <c r="G996" s="624"/>
      <c r="H996" s="624"/>
      <c r="I996" s="624"/>
      <c r="J996" s="624"/>
      <c r="K996" s="624"/>
      <c r="L996" s="624"/>
      <c r="M996" s="624"/>
      <c r="N996" s="624"/>
      <c r="AF996" s="624"/>
      <c r="AG996" s="624"/>
      <c r="AH996" s="624"/>
      <c r="AI996" s="624"/>
      <c r="AJ996" s="624"/>
      <c r="AK996" s="624"/>
    </row>
    <row r="997" spans="1:37">
      <c r="A997" s="658"/>
      <c r="B997" s="658"/>
      <c r="C997" s="624"/>
      <c r="D997" s="624"/>
      <c r="E997" s="624"/>
      <c r="F997" s="624"/>
      <c r="G997" s="624"/>
      <c r="H997" s="624"/>
      <c r="I997" s="624"/>
      <c r="J997" s="624"/>
      <c r="K997" s="624"/>
      <c r="L997" s="624"/>
      <c r="M997" s="624"/>
      <c r="N997" s="624"/>
      <c r="AF997" s="624"/>
      <c r="AG997" s="624"/>
      <c r="AH997" s="624"/>
      <c r="AI997" s="624"/>
      <c r="AJ997" s="624"/>
      <c r="AK997" s="624"/>
    </row>
    <row r="998" spans="1:37">
      <c r="A998" s="658"/>
      <c r="B998" s="658"/>
      <c r="C998" s="624"/>
      <c r="D998" s="624"/>
      <c r="E998" s="624"/>
      <c r="F998" s="624"/>
      <c r="G998" s="624"/>
      <c r="H998" s="624"/>
      <c r="I998" s="624"/>
      <c r="J998" s="624"/>
      <c r="K998" s="624"/>
      <c r="L998" s="624"/>
      <c r="M998" s="624"/>
      <c r="N998" s="624"/>
      <c r="AF998" s="624"/>
      <c r="AG998" s="624"/>
      <c r="AH998" s="624"/>
      <c r="AI998" s="624"/>
      <c r="AJ998" s="624"/>
      <c r="AK998" s="624"/>
    </row>
    <row r="999" spans="1:37">
      <c r="A999" s="658"/>
      <c r="B999" s="658"/>
      <c r="C999" s="624"/>
      <c r="D999" s="624"/>
      <c r="E999" s="624"/>
      <c r="F999" s="624"/>
      <c r="G999" s="624"/>
      <c r="H999" s="624"/>
      <c r="I999" s="624"/>
      <c r="J999" s="624"/>
      <c r="K999" s="624"/>
      <c r="L999" s="624"/>
      <c r="M999" s="624"/>
      <c r="N999" s="624"/>
      <c r="AF999" s="624"/>
      <c r="AG999" s="624"/>
      <c r="AH999" s="624"/>
      <c r="AI999" s="624"/>
      <c r="AJ999" s="624"/>
      <c r="AK999" s="624"/>
    </row>
    <row r="1000" spans="1:37">
      <c r="A1000" s="658"/>
      <c r="B1000" s="658"/>
      <c r="C1000" s="624"/>
      <c r="D1000" s="624"/>
      <c r="E1000" s="624"/>
      <c r="F1000" s="624"/>
      <c r="G1000" s="624"/>
      <c r="H1000" s="624"/>
      <c r="I1000" s="624"/>
      <c r="J1000" s="624"/>
      <c r="K1000" s="624"/>
      <c r="L1000" s="624"/>
      <c r="M1000" s="624"/>
      <c r="N1000" s="624"/>
      <c r="AF1000" s="624"/>
      <c r="AG1000" s="624"/>
      <c r="AH1000" s="624"/>
      <c r="AI1000" s="624"/>
      <c r="AJ1000" s="624"/>
      <c r="AK1000" s="624"/>
    </row>
    <row r="1001" spans="1:37">
      <c r="A1001" s="658"/>
      <c r="B1001" s="658"/>
      <c r="C1001" s="624"/>
      <c r="D1001" s="624"/>
      <c r="E1001" s="624"/>
      <c r="F1001" s="624"/>
      <c r="G1001" s="624"/>
      <c r="H1001" s="624"/>
      <c r="I1001" s="624"/>
      <c r="J1001" s="624"/>
      <c r="K1001" s="624"/>
      <c r="L1001" s="624"/>
      <c r="M1001" s="624"/>
      <c r="N1001" s="624"/>
      <c r="AF1001" s="624"/>
      <c r="AG1001" s="624"/>
      <c r="AH1001" s="624"/>
      <c r="AI1001" s="624"/>
      <c r="AJ1001" s="624"/>
      <c r="AK1001" s="624"/>
    </row>
    <row r="1002" spans="1:37">
      <c r="A1002" s="658"/>
      <c r="B1002" s="658"/>
      <c r="C1002" s="624"/>
      <c r="D1002" s="624"/>
      <c r="E1002" s="624"/>
      <c r="F1002" s="624"/>
      <c r="G1002" s="624"/>
      <c r="H1002" s="624"/>
      <c r="I1002" s="624"/>
      <c r="J1002" s="624"/>
      <c r="K1002" s="624"/>
      <c r="L1002" s="624"/>
      <c r="M1002" s="624"/>
      <c r="N1002" s="624"/>
      <c r="AF1002" s="624"/>
      <c r="AG1002" s="624"/>
      <c r="AH1002" s="624"/>
      <c r="AI1002" s="624"/>
      <c r="AJ1002" s="624"/>
      <c r="AK1002" s="624"/>
    </row>
    <row r="1003" spans="1:37">
      <c r="A1003" s="658"/>
      <c r="B1003" s="658"/>
      <c r="C1003" s="624"/>
      <c r="D1003" s="624"/>
      <c r="E1003" s="624"/>
      <c r="F1003" s="624"/>
      <c r="G1003" s="624"/>
      <c r="H1003" s="624"/>
      <c r="I1003" s="624"/>
      <c r="J1003" s="624"/>
      <c r="K1003" s="624"/>
      <c r="L1003" s="624"/>
      <c r="M1003" s="624"/>
      <c r="N1003" s="624"/>
      <c r="AF1003" s="624"/>
      <c r="AG1003" s="624"/>
      <c r="AH1003" s="624"/>
      <c r="AI1003" s="624"/>
      <c r="AJ1003" s="624"/>
      <c r="AK1003" s="624"/>
    </row>
    <row r="1004" spans="1:37">
      <c r="A1004" s="658"/>
      <c r="B1004" s="658"/>
      <c r="C1004" s="624"/>
      <c r="D1004" s="624"/>
      <c r="E1004" s="624"/>
      <c r="F1004" s="624"/>
      <c r="G1004" s="624"/>
      <c r="H1004" s="624"/>
      <c r="I1004" s="624"/>
      <c r="J1004" s="624"/>
      <c r="K1004" s="624"/>
      <c r="L1004" s="624"/>
      <c r="M1004" s="624"/>
      <c r="N1004" s="624"/>
      <c r="AF1004" s="624"/>
      <c r="AG1004" s="624"/>
      <c r="AH1004" s="624"/>
      <c r="AI1004" s="624"/>
      <c r="AJ1004" s="624"/>
      <c r="AK1004" s="624"/>
    </row>
    <row r="1005" spans="1:37">
      <c r="A1005" s="658"/>
      <c r="B1005" s="658"/>
      <c r="C1005" s="624"/>
      <c r="D1005" s="624"/>
      <c r="E1005" s="624"/>
      <c r="F1005" s="624"/>
      <c r="G1005" s="624"/>
      <c r="H1005" s="624"/>
      <c r="I1005" s="624"/>
      <c r="J1005" s="624"/>
      <c r="K1005" s="624"/>
      <c r="L1005" s="624"/>
      <c r="M1005" s="624"/>
      <c r="N1005" s="624"/>
      <c r="AF1005" s="624"/>
      <c r="AG1005" s="624"/>
      <c r="AH1005" s="624"/>
      <c r="AI1005" s="624"/>
      <c r="AJ1005" s="624"/>
      <c r="AK1005" s="624"/>
    </row>
    <row r="1006" spans="1:37">
      <c r="A1006" s="658"/>
      <c r="B1006" s="658"/>
      <c r="C1006" s="624"/>
      <c r="D1006" s="624"/>
      <c r="E1006" s="624"/>
      <c r="F1006" s="624"/>
      <c r="G1006" s="624"/>
      <c r="H1006" s="624"/>
      <c r="I1006" s="624"/>
      <c r="J1006" s="624"/>
      <c r="K1006" s="624"/>
      <c r="L1006" s="624"/>
      <c r="M1006" s="624"/>
      <c r="N1006" s="624"/>
      <c r="AF1006" s="624"/>
      <c r="AG1006" s="624"/>
      <c r="AH1006" s="624"/>
      <c r="AI1006" s="624"/>
      <c r="AJ1006" s="624"/>
      <c r="AK1006" s="624"/>
    </row>
    <row r="1007" spans="1:37">
      <c r="A1007" s="658"/>
      <c r="B1007" s="658"/>
      <c r="C1007" s="624"/>
      <c r="D1007" s="624"/>
      <c r="E1007" s="624"/>
      <c r="F1007" s="624"/>
      <c r="G1007" s="624"/>
      <c r="H1007" s="624"/>
      <c r="I1007" s="624"/>
      <c r="J1007" s="624"/>
      <c r="K1007" s="624"/>
      <c r="L1007" s="624"/>
      <c r="M1007" s="624"/>
      <c r="N1007" s="624"/>
      <c r="AF1007" s="624"/>
      <c r="AG1007" s="624"/>
      <c r="AH1007" s="624"/>
      <c r="AI1007" s="624"/>
      <c r="AJ1007" s="624"/>
      <c r="AK1007" s="624"/>
    </row>
    <row r="1008" spans="1:37">
      <c r="A1008" s="658"/>
      <c r="B1008" s="658"/>
      <c r="C1008" s="624"/>
      <c r="D1008" s="624"/>
      <c r="E1008" s="624"/>
      <c r="F1008" s="624"/>
      <c r="G1008" s="624"/>
      <c r="H1008" s="624"/>
      <c r="I1008" s="624"/>
      <c r="J1008" s="624"/>
      <c r="K1008" s="624"/>
      <c r="L1008" s="624"/>
      <c r="M1008" s="624"/>
      <c r="N1008" s="624"/>
      <c r="AF1008" s="624"/>
      <c r="AG1008" s="624"/>
      <c r="AH1008" s="624"/>
      <c r="AI1008" s="624"/>
      <c r="AJ1008" s="624"/>
      <c r="AK1008" s="624"/>
    </row>
    <row r="1009" spans="1:37">
      <c r="A1009" s="658"/>
      <c r="B1009" s="658"/>
      <c r="C1009" s="624"/>
      <c r="D1009" s="624"/>
      <c r="E1009" s="624"/>
      <c r="F1009" s="624"/>
      <c r="G1009" s="624"/>
      <c r="H1009" s="624"/>
      <c r="I1009" s="624"/>
      <c r="J1009" s="624"/>
      <c r="K1009" s="624"/>
      <c r="L1009" s="624"/>
      <c r="M1009" s="624"/>
      <c r="N1009" s="624"/>
      <c r="AF1009" s="624"/>
      <c r="AG1009" s="624"/>
      <c r="AH1009" s="624"/>
      <c r="AI1009" s="624"/>
      <c r="AJ1009" s="624"/>
      <c r="AK1009" s="624"/>
    </row>
    <row r="1010" spans="1:37">
      <c r="A1010" s="658"/>
      <c r="B1010" s="658"/>
      <c r="C1010" s="624"/>
      <c r="D1010" s="624"/>
      <c r="E1010" s="624"/>
      <c r="F1010" s="624"/>
      <c r="G1010" s="624"/>
      <c r="H1010" s="624"/>
      <c r="I1010" s="624"/>
      <c r="J1010" s="624"/>
      <c r="K1010" s="624"/>
      <c r="L1010" s="624"/>
      <c r="M1010" s="624"/>
      <c r="N1010" s="624"/>
      <c r="AF1010" s="624"/>
      <c r="AG1010" s="624"/>
      <c r="AH1010" s="624"/>
      <c r="AI1010" s="624"/>
      <c r="AJ1010" s="624"/>
      <c r="AK1010" s="624"/>
    </row>
    <row r="1011" spans="1:37">
      <c r="A1011" s="658"/>
      <c r="B1011" s="658"/>
      <c r="C1011" s="624"/>
      <c r="D1011" s="624"/>
      <c r="E1011" s="624"/>
      <c r="F1011" s="624"/>
      <c r="G1011" s="624"/>
      <c r="H1011" s="624"/>
      <c r="I1011" s="624"/>
      <c r="J1011" s="624"/>
      <c r="K1011" s="624"/>
      <c r="L1011" s="624"/>
      <c r="M1011" s="624"/>
      <c r="N1011" s="624"/>
      <c r="AF1011" s="624"/>
      <c r="AG1011" s="624"/>
      <c r="AH1011" s="624"/>
      <c r="AI1011" s="624"/>
      <c r="AJ1011" s="624"/>
      <c r="AK1011" s="624"/>
    </row>
    <row r="1012" spans="1:37">
      <c r="A1012" s="658"/>
      <c r="B1012" s="658"/>
      <c r="C1012" s="624"/>
      <c r="D1012" s="624"/>
      <c r="E1012" s="624"/>
      <c r="F1012" s="624"/>
      <c r="G1012" s="624"/>
      <c r="H1012" s="624"/>
      <c r="I1012" s="624"/>
      <c r="J1012" s="624"/>
      <c r="K1012" s="624"/>
      <c r="L1012" s="624"/>
      <c r="M1012" s="624"/>
      <c r="N1012" s="624"/>
      <c r="AF1012" s="624"/>
      <c r="AG1012" s="624"/>
      <c r="AH1012" s="624"/>
      <c r="AI1012" s="624"/>
      <c r="AJ1012" s="624"/>
      <c r="AK1012" s="624"/>
    </row>
    <row r="1013" spans="1:37">
      <c r="A1013" s="658"/>
      <c r="B1013" s="658"/>
      <c r="C1013" s="624"/>
      <c r="D1013" s="624"/>
      <c r="E1013" s="624"/>
      <c r="F1013" s="624"/>
      <c r="G1013" s="624"/>
      <c r="H1013" s="624"/>
      <c r="I1013" s="624"/>
      <c r="J1013" s="624"/>
      <c r="K1013" s="624"/>
      <c r="L1013" s="624"/>
      <c r="M1013" s="624"/>
      <c r="N1013" s="624"/>
      <c r="AF1013" s="624"/>
      <c r="AG1013" s="624"/>
      <c r="AH1013" s="624"/>
      <c r="AI1013" s="624"/>
      <c r="AJ1013" s="624"/>
      <c r="AK1013" s="624"/>
    </row>
    <row r="1014" spans="1:37">
      <c r="A1014" s="658"/>
      <c r="B1014" s="658"/>
      <c r="C1014" s="624"/>
      <c r="D1014" s="624"/>
      <c r="E1014" s="624"/>
      <c r="F1014" s="624"/>
      <c r="G1014" s="624"/>
      <c r="H1014" s="624"/>
      <c r="I1014" s="624"/>
      <c r="J1014" s="624"/>
      <c r="K1014" s="624"/>
      <c r="L1014" s="624"/>
      <c r="M1014" s="624"/>
      <c r="N1014" s="624"/>
      <c r="AF1014" s="624"/>
      <c r="AG1014" s="624"/>
      <c r="AH1014" s="624"/>
      <c r="AI1014" s="624"/>
      <c r="AJ1014" s="624"/>
      <c r="AK1014" s="624"/>
    </row>
    <row r="1015" spans="1:37">
      <c r="A1015" s="658"/>
      <c r="B1015" s="658"/>
      <c r="C1015" s="624"/>
      <c r="D1015" s="624"/>
      <c r="E1015" s="624"/>
      <c r="F1015" s="624"/>
      <c r="G1015" s="624"/>
      <c r="H1015" s="624"/>
      <c r="I1015" s="624"/>
      <c r="J1015" s="624"/>
      <c r="K1015" s="624"/>
      <c r="L1015" s="624"/>
      <c r="M1015" s="624"/>
      <c r="N1015" s="624"/>
      <c r="AF1015" s="624"/>
      <c r="AG1015" s="624"/>
      <c r="AH1015" s="624"/>
      <c r="AI1015" s="624"/>
      <c r="AJ1015" s="624"/>
      <c r="AK1015" s="624"/>
    </row>
    <row r="1016" spans="1:37">
      <c r="A1016" s="658"/>
      <c r="B1016" s="658"/>
      <c r="C1016" s="624"/>
      <c r="D1016" s="624"/>
      <c r="E1016" s="624"/>
      <c r="F1016" s="624"/>
      <c r="G1016" s="624"/>
      <c r="H1016" s="624"/>
      <c r="I1016" s="624"/>
      <c r="J1016" s="624"/>
      <c r="K1016" s="624"/>
      <c r="L1016" s="624"/>
      <c r="M1016" s="624"/>
      <c r="N1016" s="624"/>
      <c r="AF1016" s="624"/>
      <c r="AG1016" s="624"/>
      <c r="AH1016" s="624"/>
      <c r="AI1016" s="624"/>
      <c r="AJ1016" s="624"/>
      <c r="AK1016" s="624"/>
    </row>
    <row r="1017" spans="1:37">
      <c r="A1017" s="658"/>
      <c r="B1017" s="658"/>
      <c r="C1017" s="624"/>
      <c r="D1017" s="624"/>
      <c r="E1017" s="624"/>
      <c r="F1017" s="624"/>
      <c r="G1017" s="624"/>
      <c r="H1017" s="624"/>
      <c r="I1017" s="624"/>
      <c r="J1017" s="624"/>
      <c r="K1017" s="624"/>
      <c r="L1017" s="624"/>
      <c r="M1017" s="624"/>
      <c r="N1017" s="624"/>
      <c r="AF1017" s="624"/>
      <c r="AG1017" s="624"/>
      <c r="AH1017" s="624"/>
      <c r="AI1017" s="624"/>
      <c r="AJ1017" s="624"/>
      <c r="AK1017" s="624"/>
    </row>
    <row r="1018" spans="1:37">
      <c r="A1018" s="658"/>
      <c r="B1018" s="658"/>
      <c r="C1018" s="624"/>
      <c r="D1018" s="624"/>
      <c r="E1018" s="624"/>
      <c r="F1018" s="624"/>
      <c r="G1018" s="624"/>
      <c r="H1018" s="624"/>
      <c r="I1018" s="624"/>
      <c r="J1018" s="624"/>
      <c r="K1018" s="624"/>
      <c r="L1018" s="624"/>
      <c r="M1018" s="624"/>
      <c r="N1018" s="624"/>
      <c r="AF1018" s="624"/>
      <c r="AG1018" s="624"/>
      <c r="AH1018" s="624"/>
      <c r="AI1018" s="624"/>
      <c r="AJ1018" s="624"/>
      <c r="AK1018" s="624"/>
    </row>
    <row r="1019" spans="1:37">
      <c r="A1019" s="658"/>
      <c r="B1019" s="658"/>
      <c r="C1019" s="624"/>
      <c r="D1019" s="624"/>
      <c r="E1019" s="624"/>
      <c r="F1019" s="624"/>
      <c r="G1019" s="624"/>
      <c r="H1019" s="624"/>
      <c r="I1019" s="624"/>
      <c r="J1019" s="624"/>
      <c r="K1019" s="624"/>
      <c r="L1019" s="624"/>
      <c r="M1019" s="624"/>
      <c r="N1019" s="624"/>
      <c r="AF1019" s="624"/>
      <c r="AG1019" s="624"/>
      <c r="AH1019" s="624"/>
      <c r="AI1019" s="624"/>
      <c r="AJ1019" s="624"/>
      <c r="AK1019" s="624"/>
    </row>
    <row r="1020" spans="1:37">
      <c r="A1020" s="658"/>
      <c r="B1020" s="658"/>
      <c r="C1020" s="624"/>
      <c r="D1020" s="624"/>
      <c r="E1020" s="624"/>
      <c r="F1020" s="624"/>
      <c r="G1020" s="624"/>
      <c r="H1020" s="624"/>
      <c r="I1020" s="624"/>
      <c r="J1020" s="624"/>
      <c r="K1020" s="624"/>
      <c r="L1020" s="624"/>
      <c r="M1020" s="624"/>
      <c r="N1020" s="624"/>
      <c r="AF1020" s="624"/>
      <c r="AG1020" s="624"/>
      <c r="AH1020" s="624"/>
      <c r="AI1020" s="624"/>
      <c r="AJ1020" s="624"/>
      <c r="AK1020" s="624"/>
    </row>
    <row r="1021" spans="1:37">
      <c r="A1021" s="658"/>
      <c r="B1021" s="658"/>
      <c r="C1021" s="624"/>
      <c r="D1021" s="624"/>
      <c r="E1021" s="624"/>
      <c r="F1021" s="624"/>
      <c r="G1021" s="624"/>
      <c r="H1021" s="624"/>
      <c r="I1021" s="624"/>
      <c r="J1021" s="624"/>
      <c r="K1021" s="624"/>
      <c r="L1021" s="624"/>
      <c r="M1021" s="624"/>
      <c r="N1021" s="624"/>
      <c r="AF1021" s="624"/>
      <c r="AG1021" s="624"/>
      <c r="AH1021" s="624"/>
      <c r="AI1021" s="624"/>
      <c r="AJ1021" s="624"/>
      <c r="AK1021" s="624"/>
    </row>
    <row r="1022" spans="1:37">
      <c r="A1022" s="658"/>
      <c r="B1022" s="658"/>
      <c r="C1022" s="624"/>
      <c r="D1022" s="624"/>
      <c r="E1022" s="624"/>
      <c r="F1022" s="624"/>
      <c r="G1022" s="624"/>
      <c r="H1022" s="624"/>
      <c r="I1022" s="624"/>
      <c r="J1022" s="624"/>
      <c r="K1022" s="624"/>
      <c r="L1022" s="624"/>
      <c r="M1022" s="624"/>
      <c r="N1022" s="624"/>
      <c r="AF1022" s="624"/>
      <c r="AG1022" s="624"/>
      <c r="AH1022" s="624"/>
      <c r="AI1022" s="624"/>
      <c r="AJ1022" s="624"/>
      <c r="AK1022" s="624"/>
    </row>
    <row r="1023" spans="1:37">
      <c r="A1023" s="658"/>
      <c r="B1023" s="658"/>
      <c r="C1023" s="624"/>
      <c r="D1023" s="624"/>
      <c r="E1023" s="624"/>
      <c r="F1023" s="624"/>
      <c r="G1023" s="624"/>
      <c r="H1023" s="624"/>
      <c r="I1023" s="624"/>
      <c r="J1023" s="624"/>
      <c r="K1023" s="624"/>
      <c r="L1023" s="624"/>
      <c r="M1023" s="624"/>
      <c r="N1023" s="624"/>
      <c r="AF1023" s="624"/>
      <c r="AG1023" s="624"/>
      <c r="AH1023" s="624"/>
      <c r="AI1023" s="624"/>
      <c r="AJ1023" s="624"/>
      <c r="AK1023" s="624"/>
    </row>
    <row r="1024" spans="1:37">
      <c r="A1024" s="658"/>
      <c r="B1024" s="658"/>
      <c r="C1024" s="624"/>
      <c r="D1024" s="624"/>
      <c r="E1024" s="624"/>
      <c r="F1024" s="624"/>
      <c r="G1024" s="624"/>
      <c r="H1024" s="624"/>
      <c r="I1024" s="624"/>
      <c r="J1024" s="624"/>
      <c r="K1024" s="624"/>
      <c r="L1024" s="624"/>
      <c r="M1024" s="624"/>
      <c r="N1024" s="624"/>
      <c r="AF1024" s="624"/>
      <c r="AG1024" s="624"/>
      <c r="AH1024" s="624"/>
      <c r="AI1024" s="624"/>
      <c r="AJ1024" s="624"/>
      <c r="AK1024" s="624"/>
    </row>
    <row r="1025" spans="1:37">
      <c r="A1025" s="658"/>
      <c r="B1025" s="658"/>
      <c r="C1025" s="624"/>
      <c r="D1025" s="624"/>
      <c r="E1025" s="624"/>
      <c r="F1025" s="624"/>
      <c r="G1025" s="624"/>
      <c r="H1025" s="624"/>
      <c r="I1025" s="624"/>
      <c r="J1025" s="624"/>
      <c r="K1025" s="624"/>
      <c r="L1025" s="624"/>
      <c r="M1025" s="624"/>
      <c r="N1025" s="624"/>
      <c r="AF1025" s="624"/>
      <c r="AG1025" s="624"/>
      <c r="AH1025" s="624"/>
      <c r="AI1025" s="624"/>
      <c r="AJ1025" s="624"/>
      <c r="AK1025" s="624"/>
    </row>
    <row r="1026" spans="1:37">
      <c r="A1026" s="658"/>
      <c r="B1026" s="658"/>
      <c r="C1026" s="624"/>
      <c r="D1026" s="624"/>
      <c r="E1026" s="624"/>
      <c r="F1026" s="624"/>
      <c r="G1026" s="624"/>
      <c r="H1026" s="624"/>
      <c r="I1026" s="624"/>
      <c r="J1026" s="624"/>
      <c r="K1026" s="624"/>
      <c r="L1026" s="624"/>
      <c r="M1026" s="624"/>
      <c r="N1026" s="624"/>
      <c r="AF1026" s="624"/>
      <c r="AG1026" s="624"/>
      <c r="AH1026" s="624"/>
      <c r="AI1026" s="624"/>
      <c r="AJ1026" s="624"/>
      <c r="AK1026" s="624"/>
    </row>
    <row r="1027" spans="1:37">
      <c r="A1027" s="658"/>
      <c r="B1027" s="658"/>
      <c r="C1027" s="624"/>
      <c r="D1027" s="624"/>
      <c r="E1027" s="624"/>
      <c r="F1027" s="624"/>
      <c r="G1027" s="624"/>
      <c r="H1027" s="624"/>
      <c r="I1027" s="624"/>
      <c r="J1027" s="624"/>
      <c r="K1027" s="624"/>
      <c r="L1027" s="624"/>
      <c r="M1027" s="624"/>
      <c r="N1027" s="624"/>
      <c r="AF1027" s="624"/>
      <c r="AG1027" s="624"/>
      <c r="AH1027" s="624"/>
      <c r="AI1027" s="624"/>
      <c r="AJ1027" s="624"/>
      <c r="AK1027" s="624"/>
    </row>
    <row r="1028" spans="1:37">
      <c r="A1028" s="658"/>
      <c r="B1028" s="658"/>
      <c r="C1028" s="624"/>
      <c r="D1028" s="624"/>
      <c r="E1028" s="624"/>
      <c r="F1028" s="624"/>
      <c r="G1028" s="624"/>
      <c r="H1028" s="624"/>
      <c r="I1028" s="624"/>
      <c r="J1028" s="624"/>
      <c r="K1028" s="624"/>
      <c r="L1028" s="624"/>
      <c r="M1028" s="624"/>
      <c r="N1028" s="624"/>
      <c r="AF1028" s="624"/>
      <c r="AG1028" s="624"/>
      <c r="AH1028" s="624"/>
      <c r="AI1028" s="624"/>
      <c r="AJ1028" s="624"/>
      <c r="AK1028" s="624"/>
    </row>
    <row r="1029" spans="1:37">
      <c r="A1029" s="658"/>
      <c r="B1029" s="658"/>
      <c r="C1029" s="624"/>
      <c r="D1029" s="624"/>
      <c r="E1029" s="624"/>
      <c r="F1029" s="624"/>
      <c r="G1029" s="624"/>
      <c r="H1029" s="624"/>
      <c r="I1029" s="624"/>
      <c r="J1029" s="624"/>
      <c r="K1029" s="624"/>
      <c r="L1029" s="624"/>
      <c r="M1029" s="624"/>
      <c r="N1029" s="624"/>
      <c r="AF1029" s="624"/>
      <c r="AG1029" s="624"/>
      <c r="AH1029" s="624"/>
      <c r="AI1029" s="624"/>
      <c r="AJ1029" s="624"/>
      <c r="AK1029" s="624"/>
    </row>
    <row r="1030" spans="1:37">
      <c r="A1030" s="658"/>
      <c r="B1030" s="658"/>
      <c r="C1030" s="624"/>
      <c r="D1030" s="624"/>
      <c r="E1030" s="624"/>
      <c r="F1030" s="624"/>
      <c r="G1030" s="624"/>
      <c r="H1030" s="624"/>
      <c r="I1030" s="624"/>
      <c r="J1030" s="624"/>
      <c r="K1030" s="624"/>
      <c r="L1030" s="624"/>
      <c r="M1030" s="624"/>
      <c r="N1030" s="624"/>
      <c r="AF1030" s="624"/>
      <c r="AG1030" s="624"/>
      <c r="AH1030" s="624"/>
      <c r="AI1030" s="624"/>
      <c r="AJ1030" s="624"/>
      <c r="AK1030" s="624"/>
    </row>
    <row r="1031" spans="1:37">
      <c r="A1031" s="658"/>
      <c r="B1031" s="658"/>
      <c r="C1031" s="624"/>
      <c r="D1031" s="624"/>
      <c r="E1031" s="624"/>
      <c r="F1031" s="624"/>
      <c r="G1031" s="624"/>
      <c r="H1031" s="624"/>
      <c r="I1031" s="624"/>
      <c r="J1031" s="624"/>
      <c r="K1031" s="624"/>
      <c r="L1031" s="624"/>
      <c r="M1031" s="624"/>
      <c r="N1031" s="624"/>
      <c r="AF1031" s="624"/>
      <c r="AG1031" s="624"/>
      <c r="AH1031" s="624"/>
      <c r="AI1031" s="624"/>
      <c r="AJ1031" s="624"/>
      <c r="AK1031" s="624"/>
    </row>
    <row r="1032" spans="1:37">
      <c r="A1032" s="658"/>
      <c r="B1032" s="658"/>
      <c r="C1032" s="624"/>
      <c r="D1032" s="624"/>
      <c r="E1032" s="624"/>
      <c r="F1032" s="624"/>
      <c r="G1032" s="624"/>
      <c r="H1032" s="624"/>
      <c r="I1032" s="624"/>
      <c r="J1032" s="624"/>
      <c r="K1032" s="624"/>
      <c r="L1032" s="624"/>
      <c r="M1032" s="624"/>
      <c r="N1032" s="624"/>
      <c r="AF1032" s="624"/>
      <c r="AG1032" s="624"/>
      <c r="AH1032" s="624"/>
      <c r="AI1032" s="624"/>
      <c r="AJ1032" s="624"/>
      <c r="AK1032" s="624"/>
    </row>
    <row r="1033" spans="1:37">
      <c r="A1033" s="658"/>
      <c r="B1033" s="658"/>
      <c r="C1033" s="624"/>
      <c r="D1033" s="624"/>
      <c r="E1033" s="624"/>
      <c r="F1033" s="624"/>
      <c r="G1033" s="624"/>
      <c r="H1033" s="624"/>
      <c r="I1033" s="624"/>
      <c r="J1033" s="624"/>
      <c r="K1033" s="624"/>
      <c r="L1033" s="624"/>
      <c r="M1033" s="624"/>
      <c r="N1033" s="624"/>
      <c r="AF1033" s="624"/>
      <c r="AG1033" s="624"/>
      <c r="AH1033" s="624"/>
      <c r="AI1033" s="624"/>
      <c r="AJ1033" s="624"/>
      <c r="AK1033" s="624"/>
    </row>
    <row r="1034" spans="1:37">
      <c r="A1034" s="658"/>
      <c r="B1034" s="658"/>
      <c r="C1034" s="624"/>
      <c r="D1034" s="624"/>
      <c r="E1034" s="624"/>
      <c r="F1034" s="624"/>
      <c r="G1034" s="624"/>
      <c r="H1034" s="624"/>
      <c r="I1034" s="624"/>
      <c r="J1034" s="624"/>
      <c r="K1034" s="624"/>
      <c r="L1034" s="624"/>
      <c r="M1034" s="624"/>
      <c r="N1034" s="624"/>
      <c r="AF1034" s="624"/>
      <c r="AG1034" s="624"/>
      <c r="AH1034" s="624"/>
      <c r="AI1034" s="624"/>
      <c r="AJ1034" s="624"/>
      <c r="AK1034" s="624"/>
    </row>
    <row r="1035" spans="1:37">
      <c r="A1035" s="658"/>
      <c r="B1035" s="658"/>
      <c r="C1035" s="624"/>
      <c r="D1035" s="624"/>
      <c r="E1035" s="624"/>
      <c r="F1035" s="624"/>
      <c r="G1035" s="624"/>
      <c r="H1035" s="624"/>
      <c r="I1035" s="624"/>
      <c r="J1035" s="624"/>
      <c r="K1035" s="624"/>
      <c r="L1035" s="624"/>
      <c r="M1035" s="624"/>
      <c r="N1035" s="624"/>
      <c r="AF1035" s="624"/>
      <c r="AG1035" s="624"/>
      <c r="AH1035" s="624"/>
      <c r="AI1035" s="624"/>
      <c r="AJ1035" s="624"/>
      <c r="AK1035" s="624"/>
    </row>
    <row r="1036" spans="1:37">
      <c r="A1036" s="658"/>
      <c r="B1036" s="658"/>
      <c r="C1036" s="624"/>
      <c r="D1036" s="624"/>
      <c r="E1036" s="624"/>
      <c r="F1036" s="624"/>
      <c r="G1036" s="624"/>
      <c r="H1036" s="624"/>
      <c r="I1036" s="624"/>
      <c r="J1036" s="624"/>
      <c r="K1036" s="624"/>
      <c r="L1036" s="624"/>
      <c r="M1036" s="624"/>
      <c r="N1036" s="624"/>
      <c r="AF1036" s="624"/>
      <c r="AG1036" s="624"/>
      <c r="AH1036" s="624"/>
      <c r="AI1036" s="624"/>
      <c r="AJ1036" s="624"/>
      <c r="AK1036" s="624"/>
    </row>
    <row r="1037" spans="1:37">
      <c r="A1037" s="658"/>
      <c r="B1037" s="658"/>
      <c r="C1037" s="624"/>
      <c r="D1037" s="624"/>
      <c r="E1037" s="624"/>
      <c r="F1037" s="624"/>
      <c r="G1037" s="624"/>
      <c r="H1037" s="624"/>
      <c r="I1037" s="624"/>
      <c r="J1037" s="624"/>
      <c r="K1037" s="624"/>
      <c r="L1037" s="624"/>
      <c r="M1037" s="624"/>
      <c r="N1037" s="624"/>
      <c r="AF1037" s="624"/>
      <c r="AG1037" s="624"/>
      <c r="AH1037" s="624"/>
      <c r="AI1037" s="624"/>
      <c r="AJ1037" s="624"/>
      <c r="AK1037" s="624"/>
    </row>
    <row r="1038" spans="1:37">
      <c r="A1038" s="658"/>
      <c r="B1038" s="658"/>
      <c r="C1038" s="624"/>
      <c r="D1038" s="624"/>
      <c r="E1038" s="624"/>
      <c r="F1038" s="624"/>
      <c r="G1038" s="624"/>
      <c r="H1038" s="624"/>
      <c r="I1038" s="624"/>
      <c r="J1038" s="624"/>
      <c r="K1038" s="624"/>
      <c r="L1038" s="624"/>
      <c r="M1038" s="624"/>
      <c r="N1038" s="624"/>
      <c r="AF1038" s="624"/>
      <c r="AG1038" s="624"/>
      <c r="AH1038" s="624"/>
      <c r="AI1038" s="624"/>
      <c r="AJ1038" s="624"/>
      <c r="AK1038" s="624"/>
    </row>
    <row r="1039" spans="1:37">
      <c r="A1039" s="658"/>
      <c r="B1039" s="658"/>
      <c r="C1039" s="624"/>
      <c r="D1039" s="624"/>
      <c r="E1039" s="624"/>
      <c r="F1039" s="624"/>
      <c r="G1039" s="624"/>
      <c r="H1039" s="624"/>
      <c r="I1039" s="624"/>
      <c r="J1039" s="624"/>
      <c r="K1039" s="624"/>
      <c r="L1039" s="624"/>
      <c r="M1039" s="624"/>
      <c r="N1039" s="624"/>
      <c r="AF1039" s="624"/>
      <c r="AG1039" s="624"/>
      <c r="AH1039" s="624"/>
      <c r="AI1039" s="624"/>
      <c r="AJ1039" s="624"/>
      <c r="AK1039" s="624"/>
    </row>
    <row r="1040" spans="1:37">
      <c r="A1040" s="658"/>
      <c r="B1040" s="658"/>
      <c r="C1040" s="624"/>
      <c r="D1040" s="624"/>
      <c r="E1040" s="624"/>
      <c r="F1040" s="624"/>
      <c r="G1040" s="624"/>
      <c r="H1040" s="624"/>
      <c r="I1040" s="624"/>
      <c r="J1040" s="624"/>
      <c r="K1040" s="624"/>
      <c r="L1040" s="624"/>
      <c r="M1040" s="624"/>
      <c r="N1040" s="624"/>
      <c r="AF1040" s="624"/>
      <c r="AG1040" s="624"/>
      <c r="AH1040" s="624"/>
      <c r="AI1040" s="624"/>
      <c r="AJ1040" s="624"/>
      <c r="AK1040" s="624"/>
    </row>
    <row r="1041" spans="1:37">
      <c r="A1041" s="658"/>
      <c r="B1041" s="658"/>
      <c r="C1041" s="624"/>
      <c r="D1041" s="624"/>
      <c r="E1041" s="624"/>
      <c r="F1041" s="624"/>
      <c r="G1041" s="624"/>
      <c r="H1041" s="624"/>
      <c r="I1041" s="624"/>
      <c r="J1041" s="624"/>
      <c r="K1041" s="624"/>
      <c r="L1041" s="624"/>
      <c r="M1041" s="624"/>
      <c r="N1041" s="624"/>
      <c r="AF1041" s="624"/>
      <c r="AG1041" s="624"/>
      <c r="AH1041" s="624"/>
      <c r="AI1041" s="624"/>
      <c r="AJ1041" s="624"/>
      <c r="AK1041" s="624"/>
    </row>
    <row r="1042" spans="1:37">
      <c r="A1042" s="658"/>
      <c r="B1042" s="658"/>
      <c r="C1042" s="624"/>
      <c r="D1042" s="624"/>
      <c r="E1042" s="624"/>
      <c r="F1042" s="624"/>
      <c r="G1042" s="624"/>
      <c r="H1042" s="624"/>
      <c r="I1042" s="624"/>
      <c r="J1042" s="624"/>
      <c r="K1042" s="624"/>
      <c r="L1042" s="624"/>
      <c r="M1042" s="624"/>
      <c r="N1042" s="624"/>
      <c r="AF1042" s="624"/>
      <c r="AG1042" s="624"/>
      <c r="AH1042" s="624"/>
      <c r="AI1042" s="624"/>
      <c r="AJ1042" s="624"/>
      <c r="AK1042" s="624"/>
    </row>
    <row r="1043" spans="1:37">
      <c r="A1043" s="658"/>
      <c r="B1043" s="658"/>
      <c r="C1043" s="624"/>
      <c r="D1043" s="624"/>
      <c r="E1043" s="624"/>
      <c r="F1043" s="624"/>
      <c r="G1043" s="624"/>
      <c r="H1043" s="624"/>
      <c r="I1043" s="624"/>
      <c r="J1043" s="624"/>
      <c r="K1043" s="624"/>
      <c r="L1043" s="624"/>
      <c r="M1043" s="624"/>
      <c r="N1043" s="624"/>
      <c r="AF1043" s="624"/>
      <c r="AG1043" s="624"/>
      <c r="AH1043" s="624"/>
      <c r="AI1043" s="624"/>
      <c r="AJ1043" s="624"/>
      <c r="AK1043" s="624"/>
    </row>
    <row r="1044" spans="1:37">
      <c r="A1044" s="658"/>
      <c r="B1044" s="658"/>
      <c r="C1044" s="624"/>
      <c r="D1044" s="624"/>
      <c r="E1044" s="624"/>
      <c r="F1044" s="624"/>
      <c r="G1044" s="624"/>
      <c r="H1044" s="624"/>
      <c r="I1044" s="624"/>
      <c r="J1044" s="624"/>
      <c r="K1044" s="624"/>
      <c r="L1044" s="624"/>
      <c r="M1044" s="624"/>
      <c r="N1044" s="624"/>
      <c r="AF1044" s="624"/>
      <c r="AG1044" s="624"/>
      <c r="AH1044" s="624"/>
      <c r="AI1044" s="624"/>
      <c r="AJ1044" s="624"/>
      <c r="AK1044" s="624"/>
    </row>
    <row r="1045" spans="1:37">
      <c r="A1045" s="658"/>
      <c r="B1045" s="658"/>
      <c r="C1045" s="624"/>
      <c r="D1045" s="624"/>
      <c r="E1045" s="624"/>
      <c r="F1045" s="624"/>
      <c r="G1045" s="624"/>
      <c r="H1045" s="624"/>
      <c r="I1045" s="624"/>
      <c r="J1045" s="624"/>
      <c r="K1045" s="624"/>
      <c r="L1045" s="624"/>
      <c r="M1045" s="624"/>
      <c r="N1045" s="624"/>
      <c r="AF1045" s="624"/>
      <c r="AG1045" s="624"/>
      <c r="AH1045" s="624"/>
      <c r="AI1045" s="624"/>
      <c r="AJ1045" s="624"/>
      <c r="AK1045" s="624"/>
    </row>
    <row r="1046" spans="1:37">
      <c r="A1046" s="658"/>
      <c r="B1046" s="658"/>
      <c r="C1046" s="624"/>
      <c r="D1046" s="624"/>
      <c r="E1046" s="624"/>
      <c r="F1046" s="624"/>
      <c r="G1046" s="624"/>
      <c r="H1046" s="624"/>
      <c r="I1046" s="624"/>
      <c r="J1046" s="624"/>
      <c r="K1046" s="624"/>
      <c r="L1046" s="624"/>
      <c r="M1046" s="624"/>
      <c r="N1046" s="624"/>
      <c r="AF1046" s="624"/>
      <c r="AG1046" s="624"/>
      <c r="AH1046" s="624"/>
      <c r="AI1046" s="624"/>
      <c r="AJ1046" s="624"/>
      <c r="AK1046" s="624"/>
    </row>
    <row r="1047" spans="1:37">
      <c r="A1047" s="658"/>
      <c r="B1047" s="658"/>
      <c r="C1047" s="624"/>
      <c r="D1047" s="624"/>
      <c r="E1047" s="624"/>
      <c r="F1047" s="624"/>
      <c r="G1047" s="624"/>
      <c r="H1047" s="624"/>
      <c r="I1047" s="624"/>
      <c r="J1047" s="624"/>
      <c r="K1047" s="624"/>
      <c r="L1047" s="624"/>
      <c r="M1047" s="624"/>
      <c r="N1047" s="624"/>
      <c r="AF1047" s="624"/>
      <c r="AG1047" s="624"/>
      <c r="AH1047" s="624"/>
      <c r="AI1047" s="624"/>
      <c r="AJ1047" s="624"/>
      <c r="AK1047" s="624"/>
    </row>
    <row r="1048" spans="1:37">
      <c r="A1048" s="658"/>
      <c r="B1048" s="658"/>
      <c r="C1048" s="624"/>
      <c r="D1048" s="624"/>
      <c r="E1048" s="624"/>
      <c r="F1048" s="624"/>
      <c r="G1048" s="624"/>
      <c r="H1048" s="624"/>
      <c r="I1048" s="624"/>
      <c r="J1048" s="624"/>
      <c r="K1048" s="624"/>
      <c r="L1048" s="624"/>
      <c r="M1048" s="624"/>
      <c r="N1048" s="624"/>
      <c r="AF1048" s="624"/>
      <c r="AG1048" s="624"/>
      <c r="AH1048" s="624"/>
      <c r="AI1048" s="624"/>
      <c r="AJ1048" s="624"/>
      <c r="AK1048" s="624"/>
    </row>
    <row r="1049" spans="1:37">
      <c r="AF1049" s="624"/>
      <c r="AG1049" s="624"/>
      <c r="AH1049" s="624"/>
      <c r="AI1049" s="624"/>
      <c r="AJ1049" s="624"/>
      <c r="AK1049" s="624"/>
    </row>
    <row r="1050" spans="1:37">
      <c r="AF1050" s="624"/>
      <c r="AG1050" s="624"/>
      <c r="AH1050" s="624"/>
      <c r="AI1050" s="624"/>
      <c r="AJ1050" s="624"/>
      <c r="AK1050" s="624"/>
    </row>
    <row r="1051" spans="1:37">
      <c r="AF1051" s="624"/>
      <c r="AG1051" s="624"/>
      <c r="AH1051" s="624"/>
      <c r="AI1051" s="624"/>
      <c r="AJ1051" s="624"/>
      <c r="AK1051" s="624"/>
    </row>
    <row r="1052" spans="1:37">
      <c r="AF1052" s="624"/>
      <c r="AG1052" s="624"/>
      <c r="AH1052" s="624"/>
      <c r="AI1052" s="624"/>
      <c r="AJ1052" s="624"/>
      <c r="AK1052" s="624"/>
    </row>
    <row r="1053" spans="1:37">
      <c r="AF1053" s="624"/>
      <c r="AG1053" s="624"/>
      <c r="AH1053" s="624"/>
      <c r="AI1053" s="624"/>
      <c r="AJ1053" s="624"/>
      <c r="AK1053" s="624"/>
    </row>
    <row r="1054" spans="1:37">
      <c r="AF1054" s="624"/>
      <c r="AG1054" s="624"/>
      <c r="AH1054" s="624"/>
      <c r="AI1054" s="624"/>
      <c r="AJ1054" s="624"/>
      <c r="AK1054" s="624"/>
    </row>
    <row r="1055" spans="1:37">
      <c r="AF1055" s="624"/>
      <c r="AG1055" s="624"/>
      <c r="AH1055" s="624"/>
      <c r="AI1055" s="624"/>
      <c r="AJ1055" s="624"/>
      <c r="AK1055" s="624"/>
    </row>
    <row r="1056" spans="1:37">
      <c r="AF1056" s="624"/>
      <c r="AG1056" s="624"/>
      <c r="AH1056" s="624"/>
      <c r="AI1056" s="624"/>
      <c r="AJ1056" s="624"/>
      <c r="AK1056" s="624"/>
    </row>
    <row r="1057" spans="32:37">
      <c r="AF1057" s="624"/>
      <c r="AG1057" s="624"/>
      <c r="AH1057" s="624"/>
      <c r="AI1057" s="624"/>
      <c r="AJ1057" s="624"/>
      <c r="AK1057" s="624"/>
    </row>
    <row r="1058" spans="32:37">
      <c r="AF1058" s="624"/>
      <c r="AG1058" s="624"/>
      <c r="AH1058" s="624"/>
      <c r="AI1058" s="624"/>
      <c r="AJ1058" s="624"/>
      <c r="AK1058" s="624"/>
    </row>
    <row r="1059" spans="32:37">
      <c r="AF1059" s="624"/>
      <c r="AG1059" s="624"/>
      <c r="AH1059" s="624"/>
      <c r="AI1059" s="624"/>
      <c r="AJ1059" s="624"/>
      <c r="AK1059" s="624"/>
    </row>
    <row r="1060" spans="32:37">
      <c r="AF1060" s="624"/>
      <c r="AG1060" s="624"/>
      <c r="AH1060" s="624"/>
      <c r="AI1060" s="624"/>
      <c r="AJ1060" s="624"/>
      <c r="AK1060" s="624"/>
    </row>
    <row r="1061" spans="32:37">
      <c r="AF1061" s="624"/>
      <c r="AG1061" s="624"/>
      <c r="AH1061" s="624"/>
      <c r="AI1061" s="624"/>
      <c r="AJ1061" s="624"/>
      <c r="AK1061" s="624"/>
    </row>
    <row r="1062" spans="32:37">
      <c r="AF1062" s="624"/>
      <c r="AG1062" s="624"/>
      <c r="AH1062" s="624"/>
      <c r="AI1062" s="624"/>
      <c r="AJ1062" s="624"/>
      <c r="AK1062" s="624"/>
    </row>
    <row r="1063" spans="32:37">
      <c r="AF1063" s="624"/>
      <c r="AG1063" s="624"/>
      <c r="AH1063" s="624"/>
      <c r="AI1063" s="624"/>
      <c r="AJ1063" s="624"/>
      <c r="AK1063" s="624"/>
    </row>
    <row r="1064" spans="32:37">
      <c r="AF1064" s="624"/>
      <c r="AG1064" s="624"/>
      <c r="AH1064" s="624"/>
      <c r="AI1064" s="624"/>
      <c r="AJ1064" s="624"/>
      <c r="AK1064" s="624"/>
    </row>
    <row r="1065" spans="32:37">
      <c r="AF1065" s="624"/>
      <c r="AG1065" s="624"/>
      <c r="AH1065" s="624"/>
      <c r="AI1065" s="624"/>
      <c r="AJ1065" s="624"/>
      <c r="AK1065" s="624"/>
    </row>
    <row r="1066" spans="32:37">
      <c r="AF1066" s="624"/>
      <c r="AG1066" s="624"/>
      <c r="AH1066" s="624"/>
      <c r="AI1066" s="624"/>
      <c r="AJ1066" s="624"/>
      <c r="AK1066" s="624"/>
    </row>
    <row r="1067" spans="32:37">
      <c r="AF1067" s="624"/>
      <c r="AG1067" s="624"/>
      <c r="AH1067" s="624"/>
      <c r="AI1067" s="624"/>
      <c r="AJ1067" s="624"/>
      <c r="AK1067" s="624"/>
    </row>
    <row r="1068" spans="32:37">
      <c r="AF1068" s="624"/>
      <c r="AG1068" s="624"/>
      <c r="AH1068" s="624"/>
      <c r="AI1068" s="624"/>
      <c r="AJ1068" s="624"/>
      <c r="AK1068" s="624"/>
    </row>
    <row r="1069" spans="32:37">
      <c r="AF1069" s="624"/>
      <c r="AG1069" s="624"/>
      <c r="AH1069" s="624"/>
      <c r="AI1069" s="624"/>
      <c r="AJ1069" s="624"/>
      <c r="AK1069" s="624"/>
    </row>
    <row r="1070" spans="32:37">
      <c r="AF1070" s="624"/>
      <c r="AG1070" s="624"/>
      <c r="AH1070" s="624"/>
      <c r="AI1070" s="624"/>
      <c r="AJ1070" s="624"/>
      <c r="AK1070" s="624"/>
    </row>
    <row r="1071" spans="32:37">
      <c r="AF1071" s="624"/>
      <c r="AG1071" s="624"/>
      <c r="AH1071" s="624"/>
      <c r="AI1071" s="624"/>
      <c r="AJ1071" s="624"/>
      <c r="AK1071" s="624"/>
    </row>
    <row r="1072" spans="32:37">
      <c r="AF1072" s="624"/>
      <c r="AG1072" s="624"/>
      <c r="AH1072" s="624"/>
      <c r="AI1072" s="624"/>
      <c r="AJ1072" s="624"/>
      <c r="AK1072" s="624"/>
    </row>
    <row r="1073" spans="32:37">
      <c r="AF1073" s="624"/>
      <c r="AG1073" s="624"/>
      <c r="AH1073" s="624"/>
      <c r="AI1073" s="624"/>
      <c r="AJ1073" s="624"/>
      <c r="AK1073" s="624"/>
    </row>
    <row r="1074" spans="32:37">
      <c r="AF1074" s="624"/>
      <c r="AG1074" s="624"/>
      <c r="AH1074" s="624"/>
      <c r="AI1074" s="624"/>
      <c r="AJ1074" s="624"/>
      <c r="AK1074" s="624"/>
    </row>
    <row r="1075" spans="32:37">
      <c r="AF1075" s="624"/>
      <c r="AG1075" s="624"/>
      <c r="AH1075" s="624"/>
      <c r="AI1075" s="624"/>
      <c r="AJ1075" s="624"/>
      <c r="AK1075" s="624"/>
    </row>
    <row r="1076" spans="32:37">
      <c r="AF1076" s="624"/>
      <c r="AG1076" s="624"/>
      <c r="AH1076" s="624"/>
      <c r="AI1076" s="624"/>
      <c r="AJ1076" s="624"/>
      <c r="AK1076" s="624"/>
    </row>
    <row r="1077" spans="32:37">
      <c r="AF1077" s="624"/>
      <c r="AG1077" s="624"/>
      <c r="AH1077" s="624"/>
      <c r="AI1077" s="624"/>
      <c r="AJ1077" s="624"/>
      <c r="AK1077" s="624"/>
    </row>
    <row r="1078" spans="32:37">
      <c r="AF1078" s="624"/>
      <c r="AG1078" s="624"/>
      <c r="AH1078" s="624"/>
      <c r="AI1078" s="624"/>
      <c r="AJ1078" s="624"/>
      <c r="AK1078" s="624"/>
    </row>
    <row r="1079" spans="32:37">
      <c r="AF1079" s="624"/>
      <c r="AG1079" s="624"/>
      <c r="AH1079" s="624"/>
      <c r="AI1079" s="624"/>
      <c r="AJ1079" s="624"/>
      <c r="AK1079" s="624"/>
    </row>
    <row r="1080" spans="32:37">
      <c r="AF1080" s="624"/>
      <c r="AG1080" s="624"/>
      <c r="AH1080" s="624"/>
      <c r="AI1080" s="624"/>
      <c r="AJ1080" s="624"/>
      <c r="AK1080" s="624"/>
    </row>
    <row r="1081" spans="32:37">
      <c r="AF1081" s="624"/>
      <c r="AG1081" s="624"/>
      <c r="AH1081" s="624"/>
      <c r="AI1081" s="624"/>
      <c r="AJ1081" s="624"/>
      <c r="AK1081" s="624"/>
    </row>
    <row r="1082" spans="32:37">
      <c r="AF1082" s="624"/>
      <c r="AG1082" s="624"/>
      <c r="AH1082" s="624"/>
      <c r="AI1082" s="624"/>
      <c r="AJ1082" s="624"/>
      <c r="AK1082" s="624"/>
    </row>
    <row r="1083" spans="32:37">
      <c r="AF1083" s="624"/>
      <c r="AG1083" s="624"/>
      <c r="AH1083" s="624"/>
      <c r="AI1083" s="624"/>
      <c r="AJ1083" s="624"/>
      <c r="AK1083" s="624"/>
    </row>
    <row r="1084" spans="32:37">
      <c r="AF1084" s="624"/>
      <c r="AG1084" s="624"/>
      <c r="AH1084" s="624"/>
      <c r="AI1084" s="624"/>
      <c r="AJ1084" s="624"/>
      <c r="AK1084" s="624"/>
    </row>
    <row r="1085" spans="32:37">
      <c r="AF1085" s="624"/>
      <c r="AG1085" s="624"/>
      <c r="AH1085" s="624"/>
      <c r="AI1085" s="624"/>
      <c r="AJ1085" s="624"/>
      <c r="AK1085" s="624"/>
    </row>
    <row r="1086" spans="32:37">
      <c r="AF1086" s="624"/>
      <c r="AG1086" s="624"/>
      <c r="AH1086" s="624"/>
      <c r="AI1086" s="624"/>
      <c r="AJ1086" s="624"/>
      <c r="AK1086" s="624"/>
    </row>
    <row r="1087" spans="32:37">
      <c r="AF1087" s="624"/>
      <c r="AG1087" s="624"/>
      <c r="AH1087" s="624"/>
      <c r="AI1087" s="624"/>
      <c r="AJ1087" s="624"/>
      <c r="AK1087" s="624"/>
    </row>
    <row r="1088" spans="32:37">
      <c r="AF1088" s="624"/>
      <c r="AG1088" s="624"/>
      <c r="AH1088" s="624"/>
      <c r="AI1088" s="624"/>
      <c r="AJ1088" s="624"/>
      <c r="AK1088" s="624"/>
    </row>
    <row r="1089" spans="32:37">
      <c r="AF1089" s="624"/>
      <c r="AG1089" s="624"/>
      <c r="AH1089" s="624"/>
      <c r="AI1089" s="624"/>
      <c r="AJ1089" s="624"/>
      <c r="AK1089" s="624"/>
    </row>
    <row r="1090" spans="32:37">
      <c r="AF1090" s="624"/>
      <c r="AG1090" s="624"/>
      <c r="AH1090" s="624"/>
      <c r="AI1090" s="624"/>
      <c r="AJ1090" s="624"/>
      <c r="AK1090" s="624"/>
    </row>
    <row r="1091" spans="32:37">
      <c r="AF1091" s="624"/>
      <c r="AG1091" s="624"/>
      <c r="AH1091" s="624"/>
      <c r="AI1091" s="624"/>
      <c r="AJ1091" s="624"/>
      <c r="AK1091" s="624"/>
    </row>
    <row r="1092" spans="32:37">
      <c r="AF1092" s="624"/>
      <c r="AG1092" s="624"/>
      <c r="AH1092" s="624"/>
      <c r="AI1092" s="624"/>
      <c r="AJ1092" s="624"/>
      <c r="AK1092" s="624"/>
    </row>
    <row r="1093" spans="32:37">
      <c r="AF1093" s="624"/>
      <c r="AG1093" s="624"/>
      <c r="AH1093" s="624"/>
      <c r="AI1093" s="624"/>
      <c r="AJ1093" s="624"/>
      <c r="AK1093" s="624"/>
    </row>
    <row r="1094" spans="32:37">
      <c r="AF1094" s="624"/>
      <c r="AG1094" s="624"/>
      <c r="AH1094" s="624"/>
      <c r="AI1094" s="624"/>
      <c r="AJ1094" s="624"/>
      <c r="AK1094" s="624"/>
    </row>
    <row r="1095" spans="32:37">
      <c r="AF1095" s="624"/>
      <c r="AG1095" s="624"/>
      <c r="AH1095" s="624"/>
      <c r="AI1095" s="624"/>
      <c r="AJ1095" s="624"/>
      <c r="AK1095" s="624"/>
    </row>
    <row r="1096" spans="32:37">
      <c r="AF1096" s="624"/>
      <c r="AG1096" s="624"/>
      <c r="AH1096" s="624"/>
      <c r="AI1096" s="624"/>
      <c r="AJ1096" s="624"/>
      <c r="AK1096" s="624"/>
    </row>
    <row r="1097" spans="32:37">
      <c r="AF1097" s="624"/>
      <c r="AG1097" s="624"/>
      <c r="AH1097" s="624"/>
      <c r="AI1097" s="624"/>
      <c r="AJ1097" s="624"/>
      <c r="AK1097" s="624"/>
    </row>
    <row r="1098" spans="32:37">
      <c r="AF1098" s="624"/>
      <c r="AG1098" s="624"/>
      <c r="AH1098" s="624"/>
      <c r="AI1098" s="624"/>
      <c r="AJ1098" s="624"/>
      <c r="AK1098" s="624"/>
    </row>
    <row r="1099" spans="32:37">
      <c r="AF1099" s="624"/>
      <c r="AG1099" s="624"/>
      <c r="AH1099" s="624"/>
      <c r="AI1099" s="624"/>
      <c r="AJ1099" s="624"/>
      <c r="AK1099" s="624"/>
    </row>
    <row r="1100" spans="32:37">
      <c r="AF1100" s="624"/>
      <c r="AG1100" s="624"/>
      <c r="AH1100" s="624"/>
      <c r="AI1100" s="624"/>
      <c r="AJ1100" s="624"/>
      <c r="AK1100" s="624"/>
    </row>
    <row r="1101" spans="32:37">
      <c r="AF1101" s="624"/>
      <c r="AG1101" s="624"/>
      <c r="AH1101" s="624"/>
      <c r="AI1101" s="624"/>
      <c r="AJ1101" s="624"/>
      <c r="AK1101" s="624"/>
    </row>
    <row r="1102" spans="32:37">
      <c r="AF1102" s="624"/>
      <c r="AG1102" s="624"/>
      <c r="AH1102" s="624"/>
      <c r="AI1102" s="624"/>
      <c r="AJ1102" s="624"/>
      <c r="AK1102" s="624"/>
    </row>
    <row r="1103" spans="32:37">
      <c r="AF1103" s="624"/>
      <c r="AG1103" s="624"/>
      <c r="AH1103" s="624"/>
      <c r="AI1103" s="624"/>
      <c r="AJ1103" s="624"/>
      <c r="AK1103" s="624"/>
    </row>
    <row r="1104" spans="32:37">
      <c r="AF1104" s="624"/>
      <c r="AG1104" s="624"/>
      <c r="AH1104" s="624"/>
      <c r="AI1104" s="624"/>
      <c r="AJ1104" s="624"/>
      <c r="AK1104" s="624"/>
    </row>
    <row r="1105" spans="32:37">
      <c r="AF1105" s="624"/>
      <c r="AG1105" s="624"/>
      <c r="AH1105" s="624"/>
      <c r="AI1105" s="624"/>
      <c r="AJ1105" s="624"/>
      <c r="AK1105" s="624"/>
    </row>
    <row r="1106" spans="32:37">
      <c r="AF1106" s="624"/>
      <c r="AG1106" s="624"/>
      <c r="AH1106" s="624"/>
      <c r="AI1106" s="624"/>
      <c r="AJ1106" s="624"/>
      <c r="AK1106" s="624"/>
    </row>
    <row r="1107" spans="32:37">
      <c r="AF1107" s="624"/>
      <c r="AG1107" s="624"/>
      <c r="AH1107" s="624"/>
      <c r="AI1107" s="624"/>
      <c r="AJ1107" s="624"/>
      <c r="AK1107" s="624"/>
    </row>
    <row r="1108" spans="32:37">
      <c r="AF1108" s="624"/>
      <c r="AG1108" s="624"/>
      <c r="AH1108" s="624"/>
      <c r="AI1108" s="624"/>
      <c r="AJ1108" s="624"/>
      <c r="AK1108" s="624"/>
    </row>
    <row r="1109" spans="32:37">
      <c r="AF1109" s="624"/>
      <c r="AG1109" s="624"/>
      <c r="AH1109" s="624"/>
      <c r="AI1109" s="624"/>
      <c r="AJ1109" s="624"/>
      <c r="AK1109" s="624"/>
    </row>
    <row r="1110" spans="32:37">
      <c r="AF1110" s="624"/>
      <c r="AG1110" s="624"/>
      <c r="AH1110" s="624"/>
      <c r="AI1110" s="624"/>
      <c r="AJ1110" s="624"/>
      <c r="AK1110" s="624"/>
    </row>
    <row r="1111" spans="32:37">
      <c r="AF1111" s="624"/>
      <c r="AG1111" s="624"/>
      <c r="AH1111" s="624"/>
      <c r="AI1111" s="624"/>
      <c r="AJ1111" s="624"/>
      <c r="AK1111" s="624"/>
    </row>
    <row r="1112" spans="32:37">
      <c r="AF1112" s="624"/>
      <c r="AG1112" s="624"/>
      <c r="AH1112" s="624"/>
      <c r="AI1112" s="624"/>
      <c r="AJ1112" s="624"/>
      <c r="AK1112" s="624"/>
    </row>
    <row r="1113" spans="32:37">
      <c r="AF1113" s="624"/>
      <c r="AG1113" s="624"/>
      <c r="AH1113" s="624"/>
      <c r="AI1113" s="624"/>
      <c r="AJ1113" s="624"/>
      <c r="AK1113" s="624"/>
    </row>
    <row r="1114" spans="32:37">
      <c r="AF1114" s="624"/>
      <c r="AG1114" s="624"/>
      <c r="AH1114" s="624"/>
      <c r="AI1114" s="624"/>
      <c r="AJ1114" s="624"/>
      <c r="AK1114" s="624"/>
    </row>
    <row r="1115" spans="32:37">
      <c r="AF1115" s="624"/>
      <c r="AG1115" s="624"/>
      <c r="AH1115" s="624"/>
      <c r="AI1115" s="624"/>
      <c r="AJ1115" s="624"/>
      <c r="AK1115" s="624"/>
    </row>
    <row r="1116" spans="32:37">
      <c r="AF1116" s="624"/>
      <c r="AG1116" s="624"/>
      <c r="AH1116" s="624"/>
      <c r="AI1116" s="624"/>
      <c r="AJ1116" s="624"/>
      <c r="AK1116" s="624"/>
    </row>
    <row r="1117" spans="32:37">
      <c r="AF1117" s="624"/>
      <c r="AG1117" s="624"/>
      <c r="AH1117" s="624"/>
      <c r="AI1117" s="624"/>
      <c r="AJ1117" s="624"/>
      <c r="AK1117" s="624"/>
    </row>
    <row r="1118" spans="32:37">
      <c r="AF1118" s="624"/>
      <c r="AG1118" s="624"/>
      <c r="AH1118" s="624"/>
      <c r="AI1118" s="624"/>
      <c r="AJ1118" s="624"/>
      <c r="AK1118" s="624"/>
    </row>
    <row r="1119" spans="32:37">
      <c r="AF1119" s="624"/>
      <c r="AG1119" s="624"/>
      <c r="AH1119" s="624"/>
      <c r="AI1119" s="624"/>
      <c r="AJ1119" s="624"/>
      <c r="AK1119" s="624"/>
    </row>
    <row r="1120" spans="32:37">
      <c r="AF1120" s="624"/>
      <c r="AG1120" s="624"/>
      <c r="AH1120" s="624"/>
      <c r="AI1120" s="624"/>
      <c r="AJ1120" s="624"/>
      <c r="AK1120" s="624"/>
    </row>
    <row r="1121" spans="32:37">
      <c r="AF1121" s="624"/>
      <c r="AG1121" s="624"/>
      <c r="AH1121" s="624"/>
      <c r="AI1121" s="624"/>
      <c r="AJ1121" s="624"/>
      <c r="AK1121" s="624"/>
    </row>
    <row r="1122" spans="32:37">
      <c r="AF1122" s="624"/>
      <c r="AG1122" s="624"/>
      <c r="AH1122" s="624"/>
      <c r="AI1122" s="624"/>
      <c r="AJ1122" s="624"/>
      <c r="AK1122" s="624"/>
    </row>
    <row r="1123" spans="32:37">
      <c r="AF1123" s="624"/>
      <c r="AG1123" s="624"/>
      <c r="AH1123" s="624"/>
      <c r="AI1123" s="624"/>
      <c r="AJ1123" s="624"/>
      <c r="AK1123" s="624"/>
    </row>
    <row r="1124" spans="32:37">
      <c r="AF1124" s="624"/>
      <c r="AG1124" s="624"/>
      <c r="AH1124" s="624"/>
      <c r="AI1124" s="624"/>
      <c r="AJ1124" s="624"/>
      <c r="AK1124" s="624"/>
    </row>
    <row r="1125" spans="32:37">
      <c r="AF1125" s="624"/>
      <c r="AG1125" s="624"/>
      <c r="AH1125" s="624"/>
      <c r="AI1125" s="624"/>
      <c r="AJ1125" s="624"/>
      <c r="AK1125" s="624"/>
    </row>
    <row r="1126" spans="32:37">
      <c r="AF1126" s="624"/>
      <c r="AG1126" s="624"/>
      <c r="AH1126" s="624"/>
      <c r="AI1126" s="624"/>
      <c r="AJ1126" s="624"/>
      <c r="AK1126" s="624"/>
    </row>
    <row r="1127" spans="32:37">
      <c r="AF1127" s="624"/>
      <c r="AG1127" s="624"/>
      <c r="AH1127" s="624"/>
      <c r="AI1127" s="624"/>
      <c r="AJ1127" s="624"/>
      <c r="AK1127" s="624"/>
    </row>
    <row r="1128" spans="32:37">
      <c r="AF1128" s="624"/>
      <c r="AG1128" s="624"/>
      <c r="AH1128" s="624"/>
      <c r="AI1128" s="624"/>
      <c r="AJ1128" s="624"/>
      <c r="AK1128" s="624"/>
    </row>
    <row r="1129" spans="32:37">
      <c r="AF1129" s="624"/>
      <c r="AG1129" s="624"/>
      <c r="AH1129" s="624"/>
      <c r="AI1129" s="624"/>
      <c r="AJ1129" s="624"/>
      <c r="AK1129" s="624"/>
    </row>
    <row r="1130" spans="32:37">
      <c r="AF1130" s="624"/>
      <c r="AG1130" s="624"/>
      <c r="AH1130" s="624"/>
      <c r="AI1130" s="624"/>
      <c r="AJ1130" s="624"/>
      <c r="AK1130" s="624"/>
    </row>
    <row r="1131" spans="32:37">
      <c r="AF1131" s="624"/>
      <c r="AG1131" s="624"/>
      <c r="AH1131" s="624"/>
      <c r="AI1131" s="624"/>
      <c r="AJ1131" s="624"/>
      <c r="AK1131" s="624"/>
    </row>
    <row r="1132" spans="32:37">
      <c r="AF1132" s="624"/>
      <c r="AG1132" s="624"/>
      <c r="AH1132" s="624"/>
      <c r="AI1132" s="624"/>
      <c r="AJ1132" s="624"/>
      <c r="AK1132" s="624"/>
    </row>
    <row r="1133" spans="32:37">
      <c r="AF1133" s="624"/>
      <c r="AG1133" s="624"/>
      <c r="AH1133" s="624"/>
      <c r="AI1133" s="624"/>
      <c r="AJ1133" s="624"/>
      <c r="AK1133" s="624"/>
    </row>
    <row r="1134" spans="32:37">
      <c r="AF1134" s="624"/>
      <c r="AG1134" s="624"/>
      <c r="AH1134" s="624"/>
      <c r="AI1134" s="624"/>
      <c r="AJ1134" s="624"/>
      <c r="AK1134" s="624"/>
    </row>
    <row r="1135" spans="32:37">
      <c r="AF1135" s="624"/>
      <c r="AG1135" s="624"/>
      <c r="AH1135" s="624"/>
      <c r="AI1135" s="624"/>
      <c r="AJ1135" s="624"/>
      <c r="AK1135" s="624"/>
    </row>
    <row r="1136" spans="32:37">
      <c r="AF1136" s="624"/>
      <c r="AG1136" s="624"/>
      <c r="AH1136" s="624"/>
      <c r="AI1136" s="624"/>
      <c r="AJ1136" s="624"/>
      <c r="AK1136" s="624"/>
    </row>
    <row r="1137" spans="32:37">
      <c r="AF1137" s="624"/>
      <c r="AG1137" s="624"/>
      <c r="AH1137" s="624"/>
      <c r="AI1137" s="624"/>
      <c r="AJ1137" s="624"/>
      <c r="AK1137" s="624"/>
    </row>
    <row r="1138" spans="32:37">
      <c r="AF1138" s="624"/>
      <c r="AG1138" s="624"/>
      <c r="AH1138" s="624"/>
      <c r="AI1138" s="624"/>
      <c r="AJ1138" s="624"/>
      <c r="AK1138" s="624"/>
    </row>
    <row r="1139" spans="32:37">
      <c r="AF1139" s="624"/>
      <c r="AG1139" s="624"/>
      <c r="AH1139" s="624"/>
      <c r="AI1139" s="624"/>
      <c r="AJ1139" s="624"/>
      <c r="AK1139" s="624"/>
    </row>
    <row r="1140" spans="32:37">
      <c r="AF1140" s="624"/>
      <c r="AG1140" s="624"/>
      <c r="AH1140" s="624"/>
      <c r="AI1140" s="624"/>
      <c r="AJ1140" s="624"/>
      <c r="AK1140" s="624"/>
    </row>
    <row r="1141" spans="32:37">
      <c r="AF1141" s="624"/>
      <c r="AG1141" s="624"/>
      <c r="AH1141" s="624"/>
      <c r="AI1141" s="624"/>
      <c r="AJ1141" s="624"/>
      <c r="AK1141" s="624"/>
    </row>
    <row r="1142" spans="32:37">
      <c r="AF1142" s="624"/>
      <c r="AG1142" s="624"/>
      <c r="AH1142" s="624"/>
      <c r="AI1142" s="624"/>
      <c r="AJ1142" s="624"/>
      <c r="AK1142" s="624"/>
    </row>
    <row r="1143" spans="32:37">
      <c r="AF1143" s="624"/>
      <c r="AG1143" s="624"/>
      <c r="AH1143" s="624"/>
      <c r="AI1143" s="624"/>
      <c r="AJ1143" s="624"/>
      <c r="AK1143" s="624"/>
    </row>
    <row r="1144" spans="32:37">
      <c r="AF1144" s="624"/>
      <c r="AG1144" s="624"/>
      <c r="AH1144" s="624"/>
      <c r="AI1144" s="624"/>
      <c r="AJ1144" s="624"/>
      <c r="AK1144" s="624"/>
    </row>
    <row r="1145" spans="32:37">
      <c r="AF1145" s="624"/>
      <c r="AG1145" s="624"/>
      <c r="AH1145" s="624"/>
      <c r="AI1145" s="624"/>
      <c r="AJ1145" s="624"/>
      <c r="AK1145" s="624"/>
    </row>
    <row r="1146" spans="32:37">
      <c r="AF1146" s="624"/>
      <c r="AG1146" s="624"/>
      <c r="AH1146" s="624"/>
      <c r="AI1146" s="624"/>
      <c r="AJ1146" s="624"/>
      <c r="AK1146" s="624"/>
    </row>
    <row r="1147" spans="32:37">
      <c r="AF1147" s="624"/>
      <c r="AG1147" s="624"/>
      <c r="AH1147" s="624"/>
      <c r="AI1147" s="624"/>
      <c r="AJ1147" s="624"/>
      <c r="AK1147" s="624"/>
    </row>
    <row r="1148" spans="32:37">
      <c r="AF1148" s="624"/>
      <c r="AG1148" s="624"/>
      <c r="AH1148" s="624"/>
      <c r="AI1148" s="624"/>
      <c r="AJ1148" s="624"/>
      <c r="AK1148" s="624"/>
    </row>
    <row r="1149" spans="32:37">
      <c r="AF1149" s="624"/>
      <c r="AG1149" s="624"/>
      <c r="AH1149" s="624"/>
      <c r="AI1149" s="624"/>
      <c r="AJ1149" s="624"/>
      <c r="AK1149" s="624"/>
    </row>
    <row r="1150" spans="32:37">
      <c r="AF1150" s="624"/>
      <c r="AG1150" s="624"/>
      <c r="AH1150" s="624"/>
      <c r="AI1150" s="624"/>
      <c r="AJ1150" s="624"/>
      <c r="AK1150" s="624"/>
    </row>
    <row r="1151" spans="32:37">
      <c r="AF1151" s="624"/>
      <c r="AG1151" s="624"/>
      <c r="AH1151" s="624"/>
      <c r="AI1151" s="624"/>
      <c r="AJ1151" s="624"/>
      <c r="AK1151" s="624"/>
    </row>
    <row r="1152" spans="32:37">
      <c r="AF1152" s="624"/>
      <c r="AG1152" s="624"/>
      <c r="AH1152" s="624"/>
      <c r="AI1152" s="624"/>
      <c r="AJ1152" s="624"/>
      <c r="AK1152" s="624"/>
    </row>
    <row r="1153" spans="32:37">
      <c r="AF1153" s="624"/>
      <c r="AG1153" s="624"/>
      <c r="AH1153" s="624"/>
      <c r="AI1153" s="624"/>
      <c r="AJ1153" s="624"/>
      <c r="AK1153" s="624"/>
    </row>
    <row r="1154" spans="32:37">
      <c r="AF1154" s="624"/>
      <c r="AG1154" s="624"/>
      <c r="AH1154" s="624"/>
      <c r="AI1154" s="624"/>
      <c r="AJ1154" s="624"/>
      <c r="AK1154" s="624"/>
    </row>
    <row r="1155" spans="32:37">
      <c r="AF1155" s="624"/>
      <c r="AG1155" s="624"/>
      <c r="AH1155" s="624"/>
      <c r="AI1155" s="624"/>
      <c r="AJ1155" s="624"/>
      <c r="AK1155" s="624"/>
    </row>
    <row r="1156" spans="32:37">
      <c r="AF1156" s="624"/>
      <c r="AG1156" s="624"/>
      <c r="AH1156" s="624"/>
      <c r="AI1156" s="624"/>
      <c r="AJ1156" s="624"/>
      <c r="AK1156" s="624"/>
    </row>
    <row r="1157" spans="32:37">
      <c r="AF1157" s="624"/>
      <c r="AG1157" s="624"/>
      <c r="AH1157" s="624"/>
      <c r="AI1157" s="624"/>
      <c r="AJ1157" s="624"/>
      <c r="AK1157" s="624"/>
    </row>
    <row r="1158" spans="32:37">
      <c r="AF1158" s="624"/>
      <c r="AG1158" s="624"/>
      <c r="AH1158" s="624"/>
      <c r="AI1158" s="624"/>
      <c r="AJ1158" s="624"/>
      <c r="AK1158" s="624"/>
    </row>
    <row r="1159" spans="32:37">
      <c r="AF1159" s="624"/>
      <c r="AG1159" s="624"/>
      <c r="AH1159" s="624"/>
      <c r="AI1159" s="624"/>
      <c r="AJ1159" s="624"/>
      <c r="AK1159" s="624"/>
    </row>
    <row r="1160" spans="32:37">
      <c r="AF1160" s="624"/>
      <c r="AG1160" s="624"/>
      <c r="AH1160" s="624"/>
      <c r="AI1160" s="624"/>
      <c r="AJ1160" s="624"/>
      <c r="AK1160" s="624"/>
    </row>
    <row r="1161" spans="32:37">
      <c r="AF1161" s="624"/>
      <c r="AG1161" s="624"/>
      <c r="AH1161" s="624"/>
      <c r="AI1161" s="624"/>
      <c r="AJ1161" s="624"/>
      <c r="AK1161" s="624"/>
    </row>
    <row r="1162" spans="32:37">
      <c r="AF1162" s="624"/>
      <c r="AG1162" s="624"/>
      <c r="AH1162" s="624"/>
      <c r="AI1162" s="624"/>
      <c r="AJ1162" s="624"/>
      <c r="AK1162" s="624"/>
    </row>
    <row r="1163" spans="32:37">
      <c r="AF1163" s="624"/>
      <c r="AG1163" s="624"/>
      <c r="AH1163" s="624"/>
      <c r="AI1163" s="624"/>
      <c r="AJ1163" s="624"/>
      <c r="AK1163" s="624"/>
    </row>
    <row r="1164" spans="32:37">
      <c r="AF1164" s="624"/>
      <c r="AG1164" s="624"/>
      <c r="AH1164" s="624"/>
      <c r="AI1164" s="624"/>
      <c r="AJ1164" s="624"/>
      <c r="AK1164" s="624"/>
    </row>
    <row r="1165" spans="32:37">
      <c r="AF1165" s="624"/>
      <c r="AG1165" s="624"/>
      <c r="AH1165" s="624"/>
      <c r="AI1165" s="624"/>
      <c r="AJ1165" s="624"/>
      <c r="AK1165" s="624"/>
    </row>
    <row r="1166" spans="32:37">
      <c r="AF1166" s="624"/>
      <c r="AG1166" s="624"/>
      <c r="AH1166" s="624"/>
      <c r="AI1166" s="624"/>
      <c r="AJ1166" s="624"/>
      <c r="AK1166" s="624"/>
    </row>
    <row r="1167" spans="32:37">
      <c r="AF1167" s="624"/>
      <c r="AG1167" s="624"/>
      <c r="AH1167" s="624"/>
      <c r="AI1167" s="624"/>
      <c r="AJ1167" s="624"/>
      <c r="AK1167" s="624"/>
    </row>
    <row r="1168" spans="32:37">
      <c r="AF1168" s="624"/>
      <c r="AG1168" s="624"/>
      <c r="AH1168" s="624"/>
      <c r="AI1168" s="624"/>
      <c r="AJ1168" s="624"/>
      <c r="AK1168" s="624"/>
    </row>
    <row r="1169" spans="32:37">
      <c r="AF1169" s="624"/>
      <c r="AG1169" s="624"/>
      <c r="AH1169" s="624"/>
      <c r="AI1169" s="624"/>
      <c r="AJ1169" s="624"/>
      <c r="AK1169" s="624"/>
    </row>
    <row r="1170" spans="32:37">
      <c r="AF1170" s="624"/>
      <c r="AG1170" s="624"/>
      <c r="AH1170" s="624"/>
      <c r="AI1170" s="624"/>
      <c r="AJ1170" s="624"/>
      <c r="AK1170" s="624"/>
    </row>
    <row r="1171" spans="32:37">
      <c r="AF1171" s="624"/>
      <c r="AG1171" s="624"/>
      <c r="AH1171" s="624"/>
      <c r="AI1171" s="624"/>
      <c r="AJ1171" s="624"/>
      <c r="AK1171" s="624"/>
    </row>
    <row r="1172" spans="32:37">
      <c r="AF1172" s="624"/>
      <c r="AG1172" s="624"/>
      <c r="AH1172" s="624"/>
      <c r="AI1172" s="624"/>
      <c r="AJ1172" s="624"/>
      <c r="AK1172" s="624"/>
    </row>
    <row r="1173" spans="32:37">
      <c r="AF1173" s="624"/>
      <c r="AG1173" s="624"/>
      <c r="AH1173" s="624"/>
      <c r="AI1173" s="624"/>
      <c r="AJ1173" s="624"/>
      <c r="AK1173" s="624"/>
    </row>
    <row r="1174" spans="32:37">
      <c r="AF1174" s="624"/>
      <c r="AG1174" s="624"/>
      <c r="AH1174" s="624"/>
      <c r="AI1174" s="624"/>
      <c r="AJ1174" s="624"/>
      <c r="AK1174" s="624"/>
    </row>
    <row r="1175" spans="32:37">
      <c r="AF1175" s="624"/>
      <c r="AG1175" s="624"/>
      <c r="AH1175" s="624"/>
      <c r="AI1175" s="624"/>
      <c r="AJ1175" s="624"/>
      <c r="AK1175" s="624"/>
    </row>
    <row r="1176" spans="32:37">
      <c r="AF1176" s="624"/>
      <c r="AG1176" s="624"/>
      <c r="AH1176" s="624"/>
      <c r="AI1176" s="624"/>
      <c r="AJ1176" s="624"/>
      <c r="AK1176" s="624"/>
    </row>
    <row r="1177" spans="32:37">
      <c r="AF1177" s="624"/>
      <c r="AG1177" s="624"/>
      <c r="AH1177" s="624"/>
      <c r="AI1177" s="624"/>
      <c r="AJ1177" s="624"/>
      <c r="AK1177" s="624"/>
    </row>
    <row r="1178" spans="32:37">
      <c r="AF1178" s="624"/>
      <c r="AG1178" s="624"/>
      <c r="AH1178" s="624"/>
      <c r="AI1178" s="624"/>
      <c r="AJ1178" s="624"/>
      <c r="AK1178" s="624"/>
    </row>
    <row r="1179" spans="32:37">
      <c r="AF1179" s="624"/>
      <c r="AG1179" s="624"/>
      <c r="AH1179" s="624"/>
      <c r="AI1179" s="624"/>
      <c r="AJ1179" s="624"/>
      <c r="AK1179" s="624"/>
    </row>
    <row r="1180" spans="32:37">
      <c r="AF1180" s="624"/>
      <c r="AG1180" s="624"/>
      <c r="AH1180" s="624"/>
      <c r="AI1180" s="624"/>
      <c r="AJ1180" s="624"/>
      <c r="AK1180" s="624"/>
    </row>
    <row r="1181" spans="32:37">
      <c r="AF1181" s="624"/>
      <c r="AG1181" s="624"/>
      <c r="AH1181" s="624"/>
      <c r="AI1181" s="624"/>
      <c r="AJ1181" s="624"/>
      <c r="AK1181" s="624"/>
    </row>
    <row r="1182" spans="32:37">
      <c r="AF1182" s="624"/>
      <c r="AG1182" s="624"/>
      <c r="AH1182" s="624"/>
      <c r="AI1182" s="624"/>
      <c r="AJ1182" s="624"/>
      <c r="AK1182" s="624"/>
    </row>
    <row r="1183" spans="32:37">
      <c r="AF1183" s="624"/>
      <c r="AG1183" s="624"/>
      <c r="AH1183" s="624"/>
      <c r="AI1183" s="624"/>
      <c r="AJ1183" s="624"/>
      <c r="AK1183" s="624"/>
    </row>
    <row r="1184" spans="32:37">
      <c r="AF1184" s="624"/>
      <c r="AG1184" s="624"/>
      <c r="AH1184" s="624"/>
      <c r="AI1184" s="624"/>
      <c r="AJ1184" s="624"/>
      <c r="AK1184" s="624"/>
    </row>
    <row r="1185" spans="32:37">
      <c r="AF1185" s="624"/>
      <c r="AG1185" s="624"/>
      <c r="AH1185" s="624"/>
      <c r="AI1185" s="624"/>
      <c r="AJ1185" s="624"/>
      <c r="AK1185" s="624"/>
    </row>
    <row r="1186" spans="32:37">
      <c r="AF1186" s="624"/>
      <c r="AG1186" s="624"/>
      <c r="AH1186" s="624"/>
      <c r="AI1186" s="624"/>
      <c r="AJ1186" s="624"/>
      <c r="AK1186" s="624"/>
    </row>
    <row r="1187" spans="32:37">
      <c r="AF1187" s="624"/>
      <c r="AG1187" s="624"/>
      <c r="AH1187" s="624"/>
      <c r="AI1187" s="624"/>
      <c r="AJ1187" s="624"/>
      <c r="AK1187" s="624"/>
    </row>
    <row r="1188" spans="32:37">
      <c r="AF1188" s="624"/>
      <c r="AG1188" s="624"/>
      <c r="AH1188" s="624"/>
      <c r="AI1188" s="624"/>
      <c r="AJ1188" s="624"/>
      <c r="AK1188" s="624"/>
    </row>
    <row r="1189" spans="32:37">
      <c r="AF1189" s="624"/>
      <c r="AG1189" s="624"/>
      <c r="AH1189" s="624"/>
      <c r="AI1189" s="624"/>
      <c r="AJ1189" s="624"/>
      <c r="AK1189" s="624"/>
    </row>
    <row r="1190" spans="32:37">
      <c r="AF1190" s="624"/>
      <c r="AG1190" s="624"/>
      <c r="AH1190" s="624"/>
      <c r="AI1190" s="624"/>
      <c r="AJ1190" s="624"/>
      <c r="AK1190" s="624"/>
    </row>
    <row r="1191" spans="32:37">
      <c r="AF1191" s="624"/>
      <c r="AG1191" s="624"/>
      <c r="AH1191" s="624"/>
      <c r="AI1191" s="624"/>
      <c r="AJ1191" s="624"/>
      <c r="AK1191" s="624"/>
    </row>
    <row r="1192" spans="32:37">
      <c r="AF1192" s="624"/>
      <c r="AG1192" s="624"/>
      <c r="AH1192" s="624"/>
      <c r="AI1192" s="624"/>
      <c r="AJ1192" s="624"/>
      <c r="AK1192" s="624"/>
    </row>
    <row r="1193" spans="32:37">
      <c r="AF1193" s="624"/>
      <c r="AG1193" s="624"/>
      <c r="AH1193" s="624"/>
      <c r="AI1193" s="624"/>
      <c r="AJ1193" s="624"/>
      <c r="AK1193" s="624"/>
    </row>
    <row r="1194" spans="32:37">
      <c r="AF1194" s="624"/>
      <c r="AG1194" s="624"/>
      <c r="AH1194" s="624"/>
      <c r="AI1194" s="624"/>
      <c r="AJ1194" s="624"/>
      <c r="AK1194" s="624"/>
    </row>
    <row r="1195" spans="32:37">
      <c r="AF1195" s="624"/>
      <c r="AG1195" s="624"/>
      <c r="AH1195" s="624"/>
      <c r="AI1195" s="624"/>
      <c r="AJ1195" s="624"/>
      <c r="AK1195" s="624"/>
    </row>
    <row r="1196" spans="32:37">
      <c r="AF1196" s="624"/>
      <c r="AG1196" s="624"/>
      <c r="AH1196" s="624"/>
      <c r="AI1196" s="624"/>
      <c r="AJ1196" s="624"/>
      <c r="AK1196" s="624"/>
    </row>
    <row r="1197" spans="32:37">
      <c r="AF1197" s="624"/>
      <c r="AG1197" s="624"/>
      <c r="AH1197" s="624"/>
      <c r="AI1197" s="624"/>
      <c r="AJ1197" s="624"/>
      <c r="AK1197" s="624"/>
    </row>
    <row r="1198" spans="32:37">
      <c r="AF1198" s="624"/>
      <c r="AG1198" s="624"/>
      <c r="AH1198" s="624"/>
      <c r="AI1198" s="624"/>
      <c r="AJ1198" s="624"/>
      <c r="AK1198" s="624"/>
    </row>
    <row r="1199" spans="32:37">
      <c r="AF1199" s="624"/>
      <c r="AG1199" s="624"/>
      <c r="AH1199" s="624"/>
      <c r="AI1199" s="624"/>
      <c r="AJ1199" s="624"/>
      <c r="AK1199" s="624"/>
    </row>
    <row r="1200" spans="32:37">
      <c r="AF1200" s="624"/>
      <c r="AG1200" s="624"/>
      <c r="AH1200" s="624"/>
      <c r="AI1200" s="624"/>
      <c r="AJ1200" s="624"/>
      <c r="AK1200" s="624"/>
    </row>
    <row r="1201" spans="32:37">
      <c r="AF1201" s="624"/>
      <c r="AG1201" s="624"/>
      <c r="AH1201" s="624"/>
      <c r="AI1201" s="624"/>
      <c r="AJ1201" s="624"/>
      <c r="AK1201" s="624"/>
    </row>
    <row r="1202" spans="32:37">
      <c r="AF1202" s="624"/>
      <c r="AG1202" s="624"/>
      <c r="AH1202" s="624"/>
      <c r="AI1202" s="624"/>
      <c r="AJ1202" s="624"/>
      <c r="AK1202" s="624"/>
    </row>
    <row r="1203" spans="32:37">
      <c r="AF1203" s="624"/>
      <c r="AG1203" s="624"/>
      <c r="AH1203" s="624"/>
      <c r="AI1203" s="624"/>
      <c r="AJ1203" s="624"/>
      <c r="AK1203" s="624"/>
    </row>
    <row r="1204" spans="32:37">
      <c r="AF1204" s="624"/>
      <c r="AG1204" s="624"/>
      <c r="AH1204" s="624"/>
      <c r="AI1204" s="624"/>
      <c r="AJ1204" s="624"/>
      <c r="AK1204" s="624"/>
    </row>
    <row r="1205" spans="32:37">
      <c r="AF1205" s="624"/>
      <c r="AG1205" s="624"/>
      <c r="AH1205" s="624"/>
      <c r="AI1205" s="624"/>
      <c r="AJ1205" s="624"/>
      <c r="AK1205" s="624"/>
    </row>
    <row r="1206" spans="32:37">
      <c r="AF1206" s="624"/>
      <c r="AG1206" s="624"/>
      <c r="AH1206" s="624"/>
      <c r="AI1206" s="624"/>
      <c r="AJ1206" s="624"/>
      <c r="AK1206" s="624"/>
    </row>
    <row r="1207" spans="32:37">
      <c r="AF1207" s="624"/>
      <c r="AG1207" s="624"/>
      <c r="AH1207" s="624"/>
      <c r="AI1207" s="624"/>
      <c r="AJ1207" s="624"/>
      <c r="AK1207" s="624"/>
    </row>
    <row r="1208" spans="32:37">
      <c r="AF1208" s="624"/>
      <c r="AG1208" s="624"/>
      <c r="AH1208" s="624"/>
      <c r="AI1208" s="624"/>
      <c r="AJ1208" s="624"/>
      <c r="AK1208" s="624"/>
    </row>
    <row r="1209" spans="32:37">
      <c r="AF1209" s="624"/>
      <c r="AG1209" s="624"/>
      <c r="AH1209" s="624"/>
      <c r="AI1209" s="624"/>
      <c r="AJ1209" s="624"/>
      <c r="AK1209" s="624"/>
    </row>
    <row r="1210" spans="32:37">
      <c r="AF1210" s="624"/>
      <c r="AG1210" s="624"/>
      <c r="AH1210" s="624"/>
      <c r="AI1210" s="624"/>
      <c r="AJ1210" s="624"/>
      <c r="AK1210" s="624"/>
    </row>
    <row r="1211" spans="32:37">
      <c r="AF1211" s="624"/>
      <c r="AG1211" s="624"/>
      <c r="AH1211" s="624"/>
      <c r="AI1211" s="624"/>
      <c r="AJ1211" s="624"/>
      <c r="AK1211" s="624"/>
    </row>
  </sheetData>
  <mergeCells count="142">
    <mergeCell ref="B1:R1"/>
    <mergeCell ref="B2:R2"/>
    <mergeCell ref="C18:F18"/>
    <mergeCell ref="G18:J18"/>
    <mergeCell ref="AD4:AD5"/>
    <mergeCell ref="X4:Z4"/>
    <mergeCell ref="AD18:AD19"/>
    <mergeCell ref="AA4:AC4"/>
    <mergeCell ref="K18:N18"/>
    <mergeCell ref="O18:R18"/>
    <mergeCell ref="AA18:AC18"/>
    <mergeCell ref="T4:T5"/>
    <mergeCell ref="B102:B103"/>
    <mergeCell ref="A102:A103"/>
    <mergeCell ref="C4:F4"/>
    <mergeCell ref="G4:J4"/>
    <mergeCell ref="K4:N4"/>
    <mergeCell ref="O4:R4"/>
    <mergeCell ref="A50:A51"/>
    <mergeCell ref="B50:B51"/>
    <mergeCell ref="A115:A116"/>
    <mergeCell ref="B115:B116"/>
    <mergeCell ref="A134:A135"/>
    <mergeCell ref="B134:B135"/>
    <mergeCell ref="C88:F88"/>
    <mergeCell ref="G88:J88"/>
    <mergeCell ref="C115:F115"/>
    <mergeCell ref="G115:J115"/>
    <mergeCell ref="B18:B19"/>
    <mergeCell ref="B4:B5"/>
    <mergeCell ref="B73:B74"/>
    <mergeCell ref="A73:A74"/>
    <mergeCell ref="B88:B89"/>
    <mergeCell ref="A88:A89"/>
    <mergeCell ref="K50:N50"/>
    <mergeCell ref="O50:R50"/>
    <mergeCell ref="C73:F73"/>
    <mergeCell ref="G73:J73"/>
    <mergeCell ref="K73:N73"/>
    <mergeCell ref="O73:R73"/>
    <mergeCell ref="C50:F50"/>
    <mergeCell ref="G50:J50"/>
    <mergeCell ref="K88:N88"/>
    <mergeCell ref="O88:R88"/>
    <mergeCell ref="C102:F102"/>
    <mergeCell ref="G102:J102"/>
    <mergeCell ref="K102:N102"/>
    <mergeCell ref="O102:R102"/>
    <mergeCell ref="K115:N115"/>
    <mergeCell ref="O115:R115"/>
    <mergeCell ref="C134:F134"/>
    <mergeCell ref="G134:J134"/>
    <mergeCell ref="K134:N134"/>
    <mergeCell ref="O134:R134"/>
    <mergeCell ref="T73:T74"/>
    <mergeCell ref="U73:W73"/>
    <mergeCell ref="X73:Z73"/>
    <mergeCell ref="AA73:AC73"/>
    <mergeCell ref="AD73:AD74"/>
    <mergeCell ref="U18:W18"/>
    <mergeCell ref="X18:Z18"/>
    <mergeCell ref="AD50:AD51"/>
    <mergeCell ref="AA50:AC50"/>
    <mergeCell ref="X50:Z50"/>
    <mergeCell ref="T50:T51"/>
    <mergeCell ref="U50:W50"/>
    <mergeCell ref="U4:W4"/>
    <mergeCell ref="T18:T19"/>
    <mergeCell ref="AD88:AD89"/>
    <mergeCell ref="T102:T103"/>
    <mergeCell ref="U102:W102"/>
    <mergeCell ref="X102:Z102"/>
    <mergeCell ref="AA102:AC102"/>
    <mergeCell ref="AD102:AD103"/>
    <mergeCell ref="T88:T89"/>
    <mergeCell ref="U88:W88"/>
    <mergeCell ref="X88:Z88"/>
    <mergeCell ref="AA88:AC88"/>
    <mergeCell ref="AD115:AD116"/>
    <mergeCell ref="T134:T135"/>
    <mergeCell ref="U134:W134"/>
    <mergeCell ref="X134:Z134"/>
    <mergeCell ref="AA134:AC134"/>
    <mergeCell ref="AD134:AD135"/>
    <mergeCell ref="T115:T116"/>
    <mergeCell ref="U115:W115"/>
    <mergeCell ref="X115:Z115"/>
    <mergeCell ref="AA115:AC115"/>
    <mergeCell ref="S115:S116"/>
    <mergeCell ref="S134:S135"/>
    <mergeCell ref="S50:S51"/>
    <mergeCell ref="S73:S74"/>
    <mergeCell ref="S88:S89"/>
    <mergeCell ref="S102:S103"/>
    <mergeCell ref="AK4:AK5"/>
    <mergeCell ref="AG18:AG19"/>
    <mergeCell ref="AH18:AH19"/>
    <mergeCell ref="AI18:AI19"/>
    <mergeCell ref="AJ18:AJ19"/>
    <mergeCell ref="AK18:AK19"/>
    <mergeCell ref="AG4:AG5"/>
    <mergeCell ref="AH4:AH5"/>
    <mergeCell ref="AI4:AI5"/>
    <mergeCell ref="AJ4:AJ5"/>
    <mergeCell ref="AJ50:AJ51"/>
    <mergeCell ref="AK50:AK51"/>
    <mergeCell ref="AF50:AF51"/>
    <mergeCell ref="AG50:AG51"/>
    <mergeCell ref="AH50:AH51"/>
    <mergeCell ref="AI50:AI51"/>
    <mergeCell ref="AJ88:AJ89"/>
    <mergeCell ref="AK88:AK89"/>
    <mergeCell ref="AF73:AF74"/>
    <mergeCell ref="AG73:AG74"/>
    <mergeCell ref="AH73:AH74"/>
    <mergeCell ref="AI73:AI74"/>
    <mergeCell ref="AF88:AF89"/>
    <mergeCell ref="AG88:AG89"/>
    <mergeCell ref="AH88:AH89"/>
    <mergeCell ref="AI88:AI89"/>
    <mergeCell ref="AF102:AF103"/>
    <mergeCell ref="AG102:AG103"/>
    <mergeCell ref="AH102:AH103"/>
    <mergeCell ref="AI102:AI103"/>
    <mergeCell ref="AF115:AF116"/>
    <mergeCell ref="AG115:AG116"/>
    <mergeCell ref="AH115:AH116"/>
    <mergeCell ref="AI115:AI116"/>
    <mergeCell ref="AF134:AF135"/>
    <mergeCell ref="AG134:AG135"/>
    <mergeCell ref="AH134:AH135"/>
    <mergeCell ref="AI134:AI135"/>
    <mergeCell ref="AJ134:AJ135"/>
    <mergeCell ref="AK134:AK135"/>
    <mergeCell ref="AL4:AL5"/>
    <mergeCell ref="AL18:AL19"/>
    <mergeCell ref="AJ102:AJ103"/>
    <mergeCell ref="AK102:AK103"/>
    <mergeCell ref="AJ115:AJ116"/>
    <mergeCell ref="AK115:AK116"/>
    <mergeCell ref="AJ73:AJ74"/>
    <mergeCell ref="AK73:AK74"/>
  </mergeCells>
  <phoneticPr fontId="0" type="noConversion"/>
  <printOptions horizontalCentered="1"/>
  <pageMargins left="0.78740157480314965" right="0.23622047244094491" top="0.59055118110236227" bottom="0.86614173228346458" header="0.51181102362204722" footer="0.51181102362204722"/>
  <pageSetup paperSize="9" scale="90" orientation="landscape" r:id="rId1"/>
  <headerFooter alignWithMargins="0"/>
  <rowBreaks count="1" manualBreakCount="1">
    <brk id="45" max="16383" man="1"/>
  </rowBreaks>
  <colBreaks count="1" manualBreakCount="1">
    <brk id="3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31"/>
  <sheetViews>
    <sheetView topLeftCell="L28" zoomScale="75" workbookViewId="0">
      <selection activeCell="AA18" sqref="AA18:AC18"/>
    </sheetView>
  </sheetViews>
  <sheetFormatPr baseColWidth="10" defaultColWidth="11.453125" defaultRowHeight="10"/>
  <cols>
    <col min="1" max="1" width="14.453125" style="624" customWidth="1"/>
    <col min="2" max="2" width="17.81640625" style="625" customWidth="1"/>
    <col min="3" max="4" width="6" style="625" customWidth="1"/>
    <col min="5" max="6" width="6.7265625" style="625" customWidth="1"/>
    <col min="7" max="8" width="5.81640625" style="625" customWidth="1"/>
    <col min="9" max="10" width="6.7265625" style="625" customWidth="1"/>
    <col min="11" max="12" width="6" style="625" customWidth="1"/>
    <col min="13" max="14" width="6.7265625" style="625" customWidth="1"/>
    <col min="15" max="16" width="5.81640625" style="624" customWidth="1"/>
    <col min="17" max="18" width="6.7265625" style="624" customWidth="1"/>
    <col min="19" max="19" width="20.26953125" style="656" customWidth="1"/>
    <col min="20" max="20" width="19.453125" style="624" customWidth="1"/>
    <col min="21" max="29" width="8.7265625" style="624" customWidth="1"/>
    <col min="30" max="31" width="10.1796875" style="624" customWidth="1"/>
    <col min="32" max="32" width="14" style="625" bestFit="1" customWidth="1"/>
    <col min="33" max="33" width="20.81640625" style="625" customWidth="1"/>
    <col min="34" max="37" width="15.26953125" style="625" customWidth="1"/>
    <col min="38" max="38" width="14.1796875" style="625" customWidth="1"/>
    <col min="39" max="16384" width="11.453125" style="625"/>
  </cols>
  <sheetData>
    <row r="1" spans="1:38" s="629" customFormat="1" ht="10.5">
      <c r="A1" s="636"/>
      <c r="B1" s="736" t="s">
        <v>621</v>
      </c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  <c r="O1" s="736"/>
      <c r="P1" s="736"/>
      <c r="Q1" s="736"/>
      <c r="R1" s="736"/>
      <c r="S1" s="622"/>
      <c r="T1" s="884" t="s">
        <v>14</v>
      </c>
      <c r="U1" s="884"/>
      <c r="V1" s="884"/>
      <c r="W1" s="884"/>
      <c r="X1" s="884"/>
      <c r="Y1" s="884"/>
      <c r="Z1" s="884"/>
      <c r="AA1" s="884"/>
      <c r="AB1" s="884"/>
      <c r="AC1" s="884"/>
      <c r="AD1" s="884"/>
      <c r="AE1" s="884"/>
      <c r="AF1" s="787"/>
      <c r="AG1" s="688" t="s">
        <v>22</v>
      </c>
      <c r="AH1" s="688"/>
      <c r="AI1" s="688"/>
      <c r="AJ1" s="688"/>
      <c r="AK1" s="688"/>
    </row>
    <row r="2" spans="1:38" s="629" customFormat="1" ht="10.5">
      <c r="A2" s="636"/>
      <c r="B2" s="736" t="s">
        <v>328</v>
      </c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  <c r="O2" s="736"/>
      <c r="P2" s="736"/>
      <c r="Q2" s="736"/>
      <c r="R2" s="736"/>
      <c r="S2" s="622"/>
      <c r="T2" s="884" t="s">
        <v>328</v>
      </c>
      <c r="U2" s="884"/>
      <c r="V2" s="884"/>
      <c r="W2" s="884"/>
      <c r="X2" s="884"/>
      <c r="Y2" s="884"/>
      <c r="Z2" s="884"/>
      <c r="AA2" s="884"/>
      <c r="AB2" s="884"/>
      <c r="AC2" s="884"/>
      <c r="AD2" s="884"/>
      <c r="AE2" s="884"/>
      <c r="AG2" s="688" t="s">
        <v>619</v>
      </c>
      <c r="AH2" s="688"/>
      <c r="AI2" s="688"/>
      <c r="AJ2" s="688"/>
      <c r="AK2" s="688"/>
    </row>
    <row r="3" spans="1:38" ht="9.75" customHeight="1" thickBot="1"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T3" s="492"/>
      <c r="U3" s="492"/>
      <c r="V3" s="492"/>
      <c r="W3" s="455"/>
      <c r="X3" s="492"/>
      <c r="Y3" s="492"/>
      <c r="Z3" s="492"/>
      <c r="AA3" s="492"/>
      <c r="AB3" s="492"/>
      <c r="AC3" s="493"/>
      <c r="AD3" s="492"/>
      <c r="AE3" s="492"/>
      <c r="AG3" s="492"/>
      <c r="AH3" s="492"/>
      <c r="AI3" s="492"/>
      <c r="AJ3" s="492"/>
      <c r="AK3" s="492"/>
    </row>
    <row r="4" spans="1:38" ht="12.75" customHeight="1">
      <c r="B4" s="998" t="s">
        <v>59</v>
      </c>
      <c r="C4" s="988" t="s">
        <v>297</v>
      </c>
      <c r="D4" s="988"/>
      <c r="E4" s="988"/>
      <c r="F4" s="988"/>
      <c r="G4" s="988" t="s">
        <v>298</v>
      </c>
      <c r="H4" s="988"/>
      <c r="I4" s="988"/>
      <c r="J4" s="988"/>
      <c r="K4" s="988" t="s">
        <v>299</v>
      </c>
      <c r="L4" s="988"/>
      <c r="M4" s="989"/>
      <c r="N4" s="989"/>
      <c r="O4" s="988" t="s">
        <v>110</v>
      </c>
      <c r="P4" s="988"/>
      <c r="Q4" s="988"/>
      <c r="R4" s="990"/>
      <c r="T4" s="975" t="s">
        <v>59</v>
      </c>
      <c r="U4" s="967" t="s">
        <v>588</v>
      </c>
      <c r="V4" s="968"/>
      <c r="W4" s="969"/>
      <c r="X4" s="967" t="s">
        <v>589</v>
      </c>
      <c r="Y4" s="968"/>
      <c r="Z4" s="969"/>
      <c r="AA4" s="970" t="s">
        <v>590</v>
      </c>
      <c r="AB4" s="971"/>
      <c r="AC4" s="972"/>
      <c r="AD4" s="973" t="s">
        <v>343</v>
      </c>
      <c r="AE4" s="670"/>
      <c r="AG4" s="954" t="s">
        <v>59</v>
      </c>
      <c r="AH4" s="956" t="s">
        <v>617</v>
      </c>
      <c r="AI4" s="954" t="s">
        <v>604</v>
      </c>
      <c r="AJ4" s="954" t="s">
        <v>605</v>
      </c>
      <c r="AK4" s="956" t="s">
        <v>618</v>
      </c>
      <c r="AL4" s="965" t="s">
        <v>620</v>
      </c>
    </row>
    <row r="5" spans="1:38" s="644" customFormat="1" ht="24.75" customHeight="1">
      <c r="A5" s="867"/>
      <c r="B5" s="999"/>
      <c r="C5" s="661" t="s">
        <v>364</v>
      </c>
      <c r="D5" s="661" t="s">
        <v>269</v>
      </c>
      <c r="E5" s="662" t="s">
        <v>568</v>
      </c>
      <c r="F5" s="661" t="s">
        <v>302</v>
      </c>
      <c r="G5" s="661" t="s">
        <v>364</v>
      </c>
      <c r="H5" s="661" t="s">
        <v>269</v>
      </c>
      <c r="I5" s="662" t="s">
        <v>568</v>
      </c>
      <c r="J5" s="661" t="s">
        <v>302</v>
      </c>
      <c r="K5" s="661" t="s">
        <v>364</v>
      </c>
      <c r="L5" s="661" t="s">
        <v>269</v>
      </c>
      <c r="M5" s="662" t="s">
        <v>568</v>
      </c>
      <c r="N5" s="661" t="s">
        <v>302</v>
      </c>
      <c r="O5" s="661" t="s">
        <v>364</v>
      </c>
      <c r="P5" s="661" t="s">
        <v>269</v>
      </c>
      <c r="Q5" s="662" t="s">
        <v>568</v>
      </c>
      <c r="R5" s="869" t="s">
        <v>302</v>
      </c>
      <c r="S5" s="656"/>
      <c r="T5" s="975"/>
      <c r="U5" s="671" t="s">
        <v>338</v>
      </c>
      <c r="V5" s="671" t="s">
        <v>339</v>
      </c>
      <c r="W5" s="671" t="s">
        <v>110</v>
      </c>
      <c r="X5" s="672" t="s">
        <v>338</v>
      </c>
      <c r="Y5" s="672" t="s">
        <v>339</v>
      </c>
      <c r="Z5" s="672" t="s">
        <v>110</v>
      </c>
      <c r="AA5" s="672" t="s">
        <v>338</v>
      </c>
      <c r="AB5" s="672" t="s">
        <v>339</v>
      </c>
      <c r="AC5" s="672" t="s">
        <v>110</v>
      </c>
      <c r="AD5" s="974"/>
      <c r="AE5" s="670"/>
      <c r="AG5" s="955"/>
      <c r="AH5" s="957"/>
      <c r="AI5" s="955"/>
      <c r="AJ5" s="955"/>
      <c r="AK5" s="957"/>
      <c r="AL5" s="966"/>
    </row>
    <row r="6" spans="1:38" ht="10.5">
      <c r="A6" s="867"/>
      <c r="B6" s="870"/>
      <c r="C6" s="632"/>
      <c r="D6" s="632"/>
      <c r="E6" s="632"/>
      <c r="F6" s="632"/>
      <c r="G6" s="632"/>
      <c r="H6" s="632"/>
      <c r="I6" s="632"/>
      <c r="J6" s="632"/>
      <c r="K6" s="632"/>
      <c r="L6" s="632"/>
      <c r="M6" s="632"/>
      <c r="N6" s="632"/>
      <c r="O6" s="632"/>
      <c r="P6" s="632"/>
      <c r="Q6" s="632"/>
      <c r="R6" s="871"/>
      <c r="T6" s="627"/>
      <c r="U6" s="632"/>
      <c r="V6" s="632"/>
      <c r="W6" s="632"/>
      <c r="X6" s="632"/>
      <c r="Y6" s="632"/>
      <c r="Z6" s="632"/>
      <c r="AA6" s="632"/>
      <c r="AB6" s="632"/>
      <c r="AC6" s="632"/>
      <c r="AD6" s="632"/>
      <c r="AE6" s="628"/>
      <c r="AG6" s="663"/>
      <c r="AH6" s="663"/>
      <c r="AI6" s="663"/>
      <c r="AJ6" s="663"/>
      <c r="AK6" s="663"/>
      <c r="AL6" s="663"/>
    </row>
    <row r="7" spans="1:38" ht="10.5">
      <c r="A7" s="634"/>
      <c r="B7" s="872" t="s">
        <v>58</v>
      </c>
      <c r="C7" s="635">
        <f t="shared" ref="C7:R7" si="0">SUM(C9:C14)</f>
        <v>4050</v>
      </c>
      <c r="D7" s="635">
        <f t="shared" si="0"/>
        <v>1672</v>
      </c>
      <c r="E7" s="635">
        <f t="shared" si="0"/>
        <v>5722</v>
      </c>
      <c r="F7" s="635">
        <f t="shared" si="0"/>
        <v>428</v>
      </c>
      <c r="G7" s="635">
        <f t="shared" si="0"/>
        <v>3034</v>
      </c>
      <c r="H7" s="635">
        <f t="shared" si="0"/>
        <v>1390</v>
      </c>
      <c r="I7" s="635">
        <f t="shared" si="0"/>
        <v>4424</v>
      </c>
      <c r="J7" s="635">
        <f t="shared" si="0"/>
        <v>405</v>
      </c>
      <c r="K7" s="635">
        <f t="shared" si="0"/>
        <v>3047</v>
      </c>
      <c r="L7" s="635">
        <f t="shared" si="0"/>
        <v>1150</v>
      </c>
      <c r="M7" s="635">
        <f t="shared" si="0"/>
        <v>4197</v>
      </c>
      <c r="N7" s="635">
        <f t="shared" si="0"/>
        <v>1094</v>
      </c>
      <c r="O7" s="635">
        <f t="shared" si="0"/>
        <v>10131</v>
      </c>
      <c r="P7" s="635">
        <f t="shared" si="0"/>
        <v>4212</v>
      </c>
      <c r="Q7" s="635">
        <f t="shared" si="0"/>
        <v>14343</v>
      </c>
      <c r="R7" s="873">
        <f t="shared" si="0"/>
        <v>1927</v>
      </c>
      <c r="T7" s="635" t="s">
        <v>58</v>
      </c>
      <c r="U7" s="635">
        <f t="shared" ref="U7:AD7" si="1">SUM(U9:U14)</f>
        <v>666</v>
      </c>
      <c r="V7" s="635">
        <f t="shared" si="1"/>
        <v>272</v>
      </c>
      <c r="W7" s="635">
        <f t="shared" si="1"/>
        <v>938</v>
      </c>
      <c r="X7" s="635">
        <f t="shared" si="1"/>
        <v>175</v>
      </c>
      <c r="Y7" s="635">
        <f t="shared" si="1"/>
        <v>116</v>
      </c>
      <c r="Z7" s="635">
        <f t="shared" si="1"/>
        <v>291</v>
      </c>
      <c r="AA7" s="635">
        <f t="shared" si="1"/>
        <v>135</v>
      </c>
      <c r="AB7" s="635">
        <f t="shared" si="1"/>
        <v>88</v>
      </c>
      <c r="AC7" s="635">
        <f t="shared" si="1"/>
        <v>223</v>
      </c>
      <c r="AD7" s="635">
        <f t="shared" si="1"/>
        <v>1452</v>
      </c>
      <c r="AE7" s="628"/>
      <c r="AG7" s="635" t="s">
        <v>58</v>
      </c>
      <c r="AH7" s="635">
        <f>SUM(AH9:AH14)</f>
        <v>388</v>
      </c>
      <c r="AI7" s="635">
        <f>SUM(AI9:AI14)</f>
        <v>102</v>
      </c>
      <c r="AJ7" s="635">
        <f>SUM(AJ9:AJ14)</f>
        <v>12</v>
      </c>
      <c r="AK7" s="635">
        <f>SUM(AK9:AK14)</f>
        <v>42</v>
      </c>
      <c r="AL7" s="635">
        <f>SUM(AL9:AL14)</f>
        <v>25</v>
      </c>
    </row>
    <row r="8" spans="1:38" ht="10.5">
      <c r="A8" s="628"/>
      <c r="B8" s="874"/>
      <c r="C8" s="635"/>
      <c r="D8" s="635"/>
      <c r="E8" s="635"/>
      <c r="F8" s="635"/>
      <c r="G8" s="635"/>
      <c r="H8" s="635"/>
      <c r="I8" s="635"/>
      <c r="J8" s="635"/>
      <c r="K8" s="635"/>
      <c r="L8" s="635"/>
      <c r="M8" s="635"/>
      <c r="N8" s="635"/>
      <c r="O8" s="635"/>
      <c r="P8" s="635"/>
      <c r="Q8" s="635"/>
      <c r="R8" s="873"/>
      <c r="T8" s="635"/>
      <c r="U8" s="635"/>
      <c r="V8" s="635"/>
      <c r="W8" s="635"/>
      <c r="X8" s="635"/>
      <c r="Y8" s="635"/>
      <c r="Z8" s="635"/>
      <c r="AA8" s="635"/>
      <c r="AB8" s="635"/>
      <c r="AC8" s="635"/>
      <c r="AD8" s="635"/>
      <c r="AE8" s="628"/>
      <c r="AG8" s="635"/>
      <c r="AH8" s="635"/>
      <c r="AI8" s="635"/>
      <c r="AJ8" s="635"/>
      <c r="AK8" s="635"/>
      <c r="AL8" s="645"/>
    </row>
    <row r="9" spans="1:38" ht="10.5">
      <c r="A9" s="868"/>
      <c r="B9" s="875" t="s">
        <v>60</v>
      </c>
      <c r="C9" s="639">
        <f>+C53</f>
        <v>1509</v>
      </c>
      <c r="D9" s="639">
        <f>+D53</f>
        <v>525</v>
      </c>
      <c r="E9" s="635">
        <f>+E53</f>
        <v>2034</v>
      </c>
      <c r="F9" s="639">
        <f>+F53</f>
        <v>151</v>
      </c>
      <c r="G9" s="639">
        <f t="shared" ref="G9:R9" si="2">+G53</f>
        <v>1028</v>
      </c>
      <c r="H9" s="639">
        <f t="shared" si="2"/>
        <v>543</v>
      </c>
      <c r="I9" s="635">
        <f t="shared" si="2"/>
        <v>1571</v>
      </c>
      <c r="J9" s="639">
        <f t="shared" si="2"/>
        <v>115</v>
      </c>
      <c r="K9" s="639">
        <f t="shared" si="2"/>
        <v>1161</v>
      </c>
      <c r="L9" s="639">
        <f t="shared" si="2"/>
        <v>432</v>
      </c>
      <c r="M9" s="635">
        <f t="shared" si="2"/>
        <v>1593</v>
      </c>
      <c r="N9" s="639">
        <f t="shared" si="2"/>
        <v>344</v>
      </c>
      <c r="O9" s="639">
        <f t="shared" si="2"/>
        <v>3698</v>
      </c>
      <c r="P9" s="639">
        <f t="shared" si="2"/>
        <v>1500</v>
      </c>
      <c r="Q9" s="635">
        <f t="shared" si="2"/>
        <v>5198</v>
      </c>
      <c r="R9" s="876">
        <f t="shared" si="2"/>
        <v>610</v>
      </c>
      <c r="T9" s="645" t="s">
        <v>60</v>
      </c>
      <c r="U9" s="639">
        <f>+U53</f>
        <v>244</v>
      </c>
      <c r="V9" s="639">
        <f>+V53</f>
        <v>127</v>
      </c>
      <c r="W9" s="635">
        <f>+W53</f>
        <v>371</v>
      </c>
      <c r="X9" s="639">
        <f>+X53</f>
        <v>48</v>
      </c>
      <c r="Y9" s="639">
        <f t="shared" ref="Y9:AD9" si="3">+Y53</f>
        <v>35</v>
      </c>
      <c r="Z9" s="639">
        <f t="shared" si="3"/>
        <v>83</v>
      </c>
      <c r="AA9" s="635">
        <f t="shared" si="3"/>
        <v>70</v>
      </c>
      <c r="AB9" s="639">
        <f t="shared" si="3"/>
        <v>44</v>
      </c>
      <c r="AC9" s="639">
        <f t="shared" si="3"/>
        <v>114</v>
      </c>
      <c r="AD9" s="639">
        <f t="shared" si="3"/>
        <v>568</v>
      </c>
      <c r="AE9" s="658"/>
      <c r="AG9" s="645" t="s">
        <v>60</v>
      </c>
      <c r="AH9" s="639">
        <f>+AH53</f>
        <v>141</v>
      </c>
      <c r="AI9" s="639">
        <f>+AI53</f>
        <v>29</v>
      </c>
      <c r="AJ9" s="639">
        <f>+AJ53</f>
        <v>8</v>
      </c>
      <c r="AK9" s="639">
        <f>+AK53</f>
        <v>13</v>
      </c>
      <c r="AL9" s="639">
        <f>SUM(AL23:AL26)</f>
        <v>8</v>
      </c>
    </row>
    <row r="10" spans="1:38" ht="10.5">
      <c r="A10" s="868"/>
      <c r="B10" s="875" t="s">
        <v>61</v>
      </c>
      <c r="C10" s="639">
        <f>+C71</f>
        <v>324</v>
      </c>
      <c r="D10" s="639">
        <f>+D71</f>
        <v>150</v>
      </c>
      <c r="E10" s="635">
        <f>+E71</f>
        <v>474</v>
      </c>
      <c r="F10" s="639">
        <f>+F71</f>
        <v>10</v>
      </c>
      <c r="G10" s="639">
        <f t="shared" ref="G10:R10" si="4">+G71</f>
        <v>282</v>
      </c>
      <c r="H10" s="639">
        <f t="shared" si="4"/>
        <v>128</v>
      </c>
      <c r="I10" s="635">
        <f t="shared" si="4"/>
        <v>410</v>
      </c>
      <c r="J10" s="639">
        <f t="shared" si="4"/>
        <v>34</v>
      </c>
      <c r="K10" s="639">
        <f t="shared" si="4"/>
        <v>263</v>
      </c>
      <c r="L10" s="639">
        <f t="shared" si="4"/>
        <v>147</v>
      </c>
      <c r="M10" s="635">
        <f t="shared" si="4"/>
        <v>410</v>
      </c>
      <c r="N10" s="639">
        <f t="shared" si="4"/>
        <v>133</v>
      </c>
      <c r="O10" s="639">
        <f t="shared" si="4"/>
        <v>869</v>
      </c>
      <c r="P10" s="639">
        <f t="shared" si="4"/>
        <v>425</v>
      </c>
      <c r="Q10" s="635">
        <f t="shared" si="4"/>
        <v>1294</v>
      </c>
      <c r="R10" s="876">
        <f t="shared" si="4"/>
        <v>177</v>
      </c>
      <c r="T10" s="645" t="s">
        <v>61</v>
      </c>
      <c r="U10" s="639">
        <f>+U71</f>
        <v>40</v>
      </c>
      <c r="V10" s="639">
        <f>+V71</f>
        <v>9</v>
      </c>
      <c r="W10" s="635">
        <f>+W71</f>
        <v>49</v>
      </c>
      <c r="X10" s="639">
        <f>+X71</f>
        <v>9</v>
      </c>
      <c r="Y10" s="639">
        <f t="shared" ref="Y10:AD10" si="5">+Y71</f>
        <v>7</v>
      </c>
      <c r="Z10" s="639">
        <f t="shared" si="5"/>
        <v>16</v>
      </c>
      <c r="AA10" s="635">
        <f t="shared" si="5"/>
        <v>4</v>
      </c>
      <c r="AB10" s="639">
        <f t="shared" si="5"/>
        <v>2</v>
      </c>
      <c r="AC10" s="639">
        <f t="shared" si="5"/>
        <v>6</v>
      </c>
      <c r="AD10" s="639">
        <f t="shared" si="5"/>
        <v>71</v>
      </c>
      <c r="AE10" s="658"/>
      <c r="AG10" s="645" t="s">
        <v>61</v>
      </c>
      <c r="AH10" s="639">
        <f>+AH71</f>
        <v>28</v>
      </c>
      <c r="AI10" s="639">
        <f>+AI71</f>
        <v>8</v>
      </c>
      <c r="AJ10" s="639">
        <f>+AJ71</f>
        <v>2</v>
      </c>
      <c r="AK10" s="639">
        <f>+AK71</f>
        <v>5</v>
      </c>
      <c r="AL10" s="639">
        <f>SUM(AL27)</f>
        <v>2</v>
      </c>
    </row>
    <row r="11" spans="1:38" ht="10.5">
      <c r="A11" s="868"/>
      <c r="B11" s="875" t="s">
        <v>62</v>
      </c>
      <c r="C11" s="639">
        <f>+C83</f>
        <v>510</v>
      </c>
      <c r="D11" s="639">
        <f>+D83</f>
        <v>215</v>
      </c>
      <c r="E11" s="635">
        <f>+E83</f>
        <v>725</v>
      </c>
      <c r="F11" s="639">
        <f>+F83</f>
        <v>35</v>
      </c>
      <c r="G11" s="639">
        <f t="shared" ref="G11:R11" si="6">+G83</f>
        <v>425</v>
      </c>
      <c r="H11" s="639">
        <f t="shared" si="6"/>
        <v>215</v>
      </c>
      <c r="I11" s="635">
        <f t="shared" si="6"/>
        <v>640</v>
      </c>
      <c r="J11" s="639">
        <f t="shared" si="6"/>
        <v>48</v>
      </c>
      <c r="K11" s="639">
        <f t="shared" si="6"/>
        <v>555</v>
      </c>
      <c r="L11" s="639">
        <f t="shared" si="6"/>
        <v>205</v>
      </c>
      <c r="M11" s="635">
        <f t="shared" si="6"/>
        <v>760</v>
      </c>
      <c r="N11" s="639">
        <f t="shared" si="6"/>
        <v>259</v>
      </c>
      <c r="O11" s="639">
        <f t="shared" si="6"/>
        <v>1490</v>
      </c>
      <c r="P11" s="639">
        <f t="shared" si="6"/>
        <v>635</v>
      </c>
      <c r="Q11" s="635">
        <f t="shared" si="6"/>
        <v>2125</v>
      </c>
      <c r="R11" s="876">
        <f t="shared" si="6"/>
        <v>342</v>
      </c>
      <c r="T11" s="645" t="s">
        <v>62</v>
      </c>
      <c r="U11" s="639">
        <f>+U83</f>
        <v>127</v>
      </c>
      <c r="V11" s="639">
        <f>+V83</f>
        <v>31</v>
      </c>
      <c r="W11" s="635">
        <f>+W83</f>
        <v>158</v>
      </c>
      <c r="X11" s="639">
        <f>+X83</f>
        <v>30</v>
      </c>
      <c r="Y11" s="639">
        <f t="shared" ref="Y11:AD11" si="7">+Y83</f>
        <v>18</v>
      </c>
      <c r="Z11" s="639">
        <f t="shared" si="7"/>
        <v>48</v>
      </c>
      <c r="AA11" s="635">
        <f t="shared" si="7"/>
        <v>21</v>
      </c>
      <c r="AB11" s="639">
        <f t="shared" si="7"/>
        <v>13</v>
      </c>
      <c r="AC11" s="639">
        <f t="shared" si="7"/>
        <v>34</v>
      </c>
      <c r="AD11" s="639">
        <f t="shared" si="7"/>
        <v>240</v>
      </c>
      <c r="AE11" s="658"/>
      <c r="AG11" s="645" t="s">
        <v>62</v>
      </c>
      <c r="AH11" s="639">
        <f>+AH83</f>
        <v>73</v>
      </c>
      <c r="AI11" s="639">
        <f>+AI83</f>
        <v>14</v>
      </c>
      <c r="AJ11" s="639">
        <f>+AJ83</f>
        <v>2</v>
      </c>
      <c r="AK11" s="639">
        <f>+AK83</f>
        <v>6</v>
      </c>
      <c r="AL11" s="639">
        <f>SUM($AL$29:$AL$31)</f>
        <v>5</v>
      </c>
    </row>
    <row r="12" spans="1:38" ht="10.5">
      <c r="A12" s="868"/>
      <c r="B12" s="875" t="s">
        <v>63</v>
      </c>
      <c r="C12" s="639">
        <f>+C98</f>
        <v>325</v>
      </c>
      <c r="D12" s="639">
        <f>+D98</f>
        <v>169</v>
      </c>
      <c r="E12" s="635">
        <f>+E98</f>
        <v>494</v>
      </c>
      <c r="F12" s="639">
        <f>+F98</f>
        <v>59</v>
      </c>
      <c r="G12" s="639">
        <f t="shared" ref="G12:R12" si="8">+G98</f>
        <v>266</v>
      </c>
      <c r="H12" s="639">
        <f t="shared" si="8"/>
        <v>88</v>
      </c>
      <c r="I12" s="635">
        <f t="shared" si="8"/>
        <v>354</v>
      </c>
      <c r="J12" s="639">
        <f t="shared" si="8"/>
        <v>31</v>
      </c>
      <c r="K12" s="639">
        <f t="shared" si="8"/>
        <v>187</v>
      </c>
      <c r="L12" s="639">
        <f t="shared" si="8"/>
        <v>64</v>
      </c>
      <c r="M12" s="635">
        <f t="shared" si="8"/>
        <v>251</v>
      </c>
      <c r="N12" s="639">
        <f t="shared" si="8"/>
        <v>63</v>
      </c>
      <c r="O12" s="639">
        <f t="shared" si="8"/>
        <v>778</v>
      </c>
      <c r="P12" s="639">
        <f t="shared" si="8"/>
        <v>321</v>
      </c>
      <c r="Q12" s="635">
        <f t="shared" si="8"/>
        <v>1099</v>
      </c>
      <c r="R12" s="876">
        <f t="shared" si="8"/>
        <v>153</v>
      </c>
      <c r="T12" s="645" t="s">
        <v>63</v>
      </c>
      <c r="U12" s="639">
        <f>+U98</f>
        <v>54</v>
      </c>
      <c r="V12" s="639">
        <f>+V98</f>
        <v>18</v>
      </c>
      <c r="W12" s="635">
        <f>+W98</f>
        <v>72</v>
      </c>
      <c r="X12" s="639">
        <f>+X98</f>
        <v>15</v>
      </c>
      <c r="Y12" s="639">
        <f t="shared" ref="Y12:AD12" si="9">+Y98</f>
        <v>10</v>
      </c>
      <c r="Z12" s="639">
        <f t="shared" si="9"/>
        <v>25</v>
      </c>
      <c r="AA12" s="635">
        <f t="shared" si="9"/>
        <v>9</v>
      </c>
      <c r="AB12" s="639">
        <f t="shared" si="9"/>
        <v>3</v>
      </c>
      <c r="AC12" s="639">
        <f t="shared" si="9"/>
        <v>12</v>
      </c>
      <c r="AD12" s="639">
        <f t="shared" si="9"/>
        <v>109</v>
      </c>
      <c r="AE12" s="658"/>
      <c r="AG12" s="645" t="s">
        <v>63</v>
      </c>
      <c r="AH12" s="639">
        <f>+AH98</f>
        <v>42</v>
      </c>
      <c r="AI12" s="639">
        <f>+AI98</f>
        <v>15</v>
      </c>
      <c r="AJ12" s="639">
        <f>+AJ98</f>
        <v>0</v>
      </c>
      <c r="AK12" s="639">
        <f>+AK98</f>
        <v>6</v>
      </c>
      <c r="AL12" s="639">
        <f>SUM(AL34:AL37)</f>
        <v>3</v>
      </c>
    </row>
    <row r="13" spans="1:38" ht="10.5">
      <c r="A13" s="868"/>
      <c r="B13" s="875" t="s">
        <v>64</v>
      </c>
      <c r="C13" s="639">
        <f>+C111</f>
        <v>630</v>
      </c>
      <c r="D13" s="639">
        <f>+D111</f>
        <v>253</v>
      </c>
      <c r="E13" s="635">
        <f>+E111</f>
        <v>883</v>
      </c>
      <c r="F13" s="639">
        <f>+F111</f>
        <v>135</v>
      </c>
      <c r="G13" s="639">
        <f t="shared" ref="G13:R13" si="10">+G111</f>
        <v>598</v>
      </c>
      <c r="H13" s="639">
        <f t="shared" si="10"/>
        <v>212</v>
      </c>
      <c r="I13" s="635">
        <f t="shared" si="10"/>
        <v>810</v>
      </c>
      <c r="J13" s="639">
        <f t="shared" si="10"/>
        <v>149</v>
      </c>
      <c r="K13" s="639">
        <f t="shared" si="10"/>
        <v>599</v>
      </c>
      <c r="L13" s="639">
        <f t="shared" si="10"/>
        <v>179</v>
      </c>
      <c r="M13" s="635">
        <f t="shared" si="10"/>
        <v>778</v>
      </c>
      <c r="N13" s="639">
        <f t="shared" si="10"/>
        <v>229</v>
      </c>
      <c r="O13" s="639">
        <f t="shared" si="10"/>
        <v>1827</v>
      </c>
      <c r="P13" s="639">
        <f t="shared" si="10"/>
        <v>644</v>
      </c>
      <c r="Q13" s="635">
        <f t="shared" si="10"/>
        <v>2471</v>
      </c>
      <c r="R13" s="876">
        <f t="shared" si="10"/>
        <v>513</v>
      </c>
      <c r="T13" s="645" t="s">
        <v>64</v>
      </c>
      <c r="U13" s="639">
        <f>+U111</f>
        <v>144</v>
      </c>
      <c r="V13" s="639">
        <f>+V111</f>
        <v>46</v>
      </c>
      <c r="W13" s="635">
        <f>+W111</f>
        <v>190</v>
      </c>
      <c r="X13" s="639">
        <f>+X111</f>
        <v>32</v>
      </c>
      <c r="Y13" s="639">
        <f t="shared" ref="Y13:AD13" si="11">+Y111</f>
        <v>18</v>
      </c>
      <c r="Z13" s="639">
        <f t="shared" si="11"/>
        <v>50</v>
      </c>
      <c r="AA13" s="635">
        <f t="shared" si="11"/>
        <v>14</v>
      </c>
      <c r="AB13" s="639">
        <f t="shared" si="11"/>
        <v>15</v>
      </c>
      <c r="AC13" s="639">
        <f t="shared" si="11"/>
        <v>29</v>
      </c>
      <c r="AD13" s="639">
        <f t="shared" si="11"/>
        <v>269</v>
      </c>
      <c r="AE13" s="658"/>
      <c r="AG13" s="645" t="s">
        <v>64</v>
      </c>
      <c r="AH13" s="639">
        <f>+AH111</f>
        <v>66</v>
      </c>
      <c r="AI13" s="639">
        <f>+AI111</f>
        <v>27</v>
      </c>
      <c r="AJ13" s="639">
        <f>+AJ111</f>
        <v>0</v>
      </c>
      <c r="AK13" s="639">
        <f>+AK111</f>
        <v>5</v>
      </c>
      <c r="AL13" s="639">
        <f>SUM(AL38:AL40)</f>
        <v>4</v>
      </c>
    </row>
    <row r="14" spans="1:38" ht="11" thickBot="1">
      <c r="A14" s="868"/>
      <c r="B14" s="877" t="s">
        <v>65</v>
      </c>
      <c r="C14" s="878">
        <f>+C126</f>
        <v>752</v>
      </c>
      <c r="D14" s="878">
        <f>+D126</f>
        <v>360</v>
      </c>
      <c r="E14" s="887">
        <f>+E126</f>
        <v>1112</v>
      </c>
      <c r="F14" s="878">
        <f>+F126</f>
        <v>38</v>
      </c>
      <c r="G14" s="878">
        <f t="shared" ref="G14:R14" si="12">+G126</f>
        <v>435</v>
      </c>
      <c r="H14" s="878">
        <f t="shared" si="12"/>
        <v>204</v>
      </c>
      <c r="I14" s="887">
        <f t="shared" si="12"/>
        <v>639</v>
      </c>
      <c r="J14" s="878">
        <f t="shared" si="12"/>
        <v>28</v>
      </c>
      <c r="K14" s="878">
        <f t="shared" si="12"/>
        <v>282</v>
      </c>
      <c r="L14" s="878">
        <f t="shared" si="12"/>
        <v>123</v>
      </c>
      <c r="M14" s="887">
        <f t="shared" si="12"/>
        <v>405</v>
      </c>
      <c r="N14" s="878">
        <f t="shared" si="12"/>
        <v>66</v>
      </c>
      <c r="O14" s="878">
        <f t="shared" si="12"/>
        <v>1469</v>
      </c>
      <c r="P14" s="878">
        <f t="shared" si="12"/>
        <v>687</v>
      </c>
      <c r="Q14" s="887">
        <f t="shared" si="12"/>
        <v>2156</v>
      </c>
      <c r="R14" s="879">
        <f t="shared" si="12"/>
        <v>132</v>
      </c>
      <c r="T14" s="642" t="s">
        <v>65</v>
      </c>
      <c r="U14" s="640">
        <f>+U126</f>
        <v>57</v>
      </c>
      <c r="V14" s="640">
        <f>+V126</f>
        <v>41</v>
      </c>
      <c r="W14" s="626">
        <f>+W126</f>
        <v>98</v>
      </c>
      <c r="X14" s="640">
        <f>+X126</f>
        <v>41</v>
      </c>
      <c r="Y14" s="640">
        <f t="shared" ref="Y14:AD14" si="13">+Y126</f>
        <v>28</v>
      </c>
      <c r="Z14" s="640">
        <f t="shared" si="13"/>
        <v>69</v>
      </c>
      <c r="AA14" s="626">
        <f t="shared" si="13"/>
        <v>17</v>
      </c>
      <c r="AB14" s="640">
        <f t="shared" si="13"/>
        <v>11</v>
      </c>
      <c r="AC14" s="640">
        <f t="shared" si="13"/>
        <v>28</v>
      </c>
      <c r="AD14" s="640">
        <f t="shared" si="13"/>
        <v>195</v>
      </c>
      <c r="AE14" s="658"/>
      <c r="AG14" s="642" t="s">
        <v>65</v>
      </c>
      <c r="AH14" s="640">
        <f>+AH126</f>
        <v>38</v>
      </c>
      <c r="AI14" s="640">
        <f>+AI126</f>
        <v>9</v>
      </c>
      <c r="AJ14" s="640">
        <f>+AJ126</f>
        <v>0</v>
      </c>
      <c r="AK14" s="640">
        <f>+AK126</f>
        <v>7</v>
      </c>
      <c r="AL14" s="640">
        <f>SUM(AL41:AL44)</f>
        <v>3</v>
      </c>
    </row>
    <row r="15" spans="1:38">
      <c r="C15" s="624"/>
      <c r="D15" s="624"/>
      <c r="E15" s="624"/>
      <c r="F15" s="624"/>
      <c r="G15" s="624"/>
      <c r="H15" s="624"/>
      <c r="I15" s="624"/>
      <c r="J15" s="624"/>
      <c r="K15" s="624"/>
      <c r="L15" s="624"/>
      <c r="M15" s="624"/>
      <c r="N15" s="624"/>
    </row>
    <row r="16" spans="1:38" s="629" customFormat="1" ht="10.5">
      <c r="A16" s="636"/>
      <c r="B16" s="736" t="s">
        <v>7</v>
      </c>
      <c r="C16" s="736"/>
      <c r="D16" s="736"/>
      <c r="E16" s="736"/>
      <c r="F16" s="736"/>
      <c r="G16" s="736"/>
      <c r="H16" s="736"/>
      <c r="I16" s="736"/>
      <c r="J16" s="736"/>
      <c r="K16" s="736"/>
      <c r="L16" s="736"/>
      <c r="M16" s="736"/>
      <c r="N16" s="736"/>
      <c r="O16" s="736"/>
      <c r="P16" s="736"/>
      <c r="Q16" s="736"/>
      <c r="R16" s="736"/>
      <c r="S16" s="622"/>
      <c r="T16" s="884" t="s">
        <v>15</v>
      </c>
      <c r="U16" s="884"/>
      <c r="V16" s="884"/>
      <c r="W16" s="884"/>
      <c r="X16" s="884"/>
      <c r="Y16" s="884"/>
      <c r="Z16" s="884"/>
      <c r="AA16" s="884"/>
      <c r="AB16" s="884"/>
      <c r="AC16" s="884"/>
      <c r="AD16" s="884"/>
      <c r="AE16" s="884"/>
      <c r="AF16" s="787"/>
      <c r="AG16" s="688" t="s">
        <v>23</v>
      </c>
      <c r="AH16" s="736"/>
      <c r="AI16" s="736"/>
      <c r="AJ16" s="736"/>
      <c r="AK16" s="736"/>
    </row>
    <row r="17" spans="1:38" ht="11" thickBot="1">
      <c r="B17" s="657"/>
      <c r="C17" s="657"/>
      <c r="D17" s="657"/>
      <c r="E17" s="657"/>
      <c r="F17" s="657"/>
      <c r="G17" s="657"/>
      <c r="H17" s="657"/>
      <c r="I17" s="657"/>
      <c r="J17" s="657"/>
      <c r="K17" s="657"/>
      <c r="L17" s="657"/>
      <c r="M17" s="657"/>
      <c r="N17" s="657"/>
      <c r="O17" s="657"/>
      <c r="P17" s="657"/>
      <c r="Q17" s="657"/>
      <c r="R17" s="654"/>
      <c r="T17" s="492"/>
      <c r="U17" s="492"/>
      <c r="V17" s="492"/>
      <c r="W17" s="455"/>
      <c r="X17" s="492"/>
      <c r="Y17" s="492"/>
      <c r="Z17" s="492"/>
      <c r="AA17" s="492"/>
      <c r="AB17" s="492"/>
      <c r="AC17" s="493"/>
      <c r="AD17" s="492"/>
      <c r="AE17" s="492"/>
    </row>
    <row r="18" spans="1:38" ht="12.75" customHeight="1">
      <c r="B18" s="998" t="s">
        <v>288</v>
      </c>
      <c r="C18" s="988" t="s">
        <v>297</v>
      </c>
      <c r="D18" s="988"/>
      <c r="E18" s="988"/>
      <c r="F18" s="988"/>
      <c r="G18" s="988" t="s">
        <v>298</v>
      </c>
      <c r="H18" s="988"/>
      <c r="I18" s="988"/>
      <c r="J18" s="988"/>
      <c r="K18" s="988" t="s">
        <v>299</v>
      </c>
      <c r="L18" s="988"/>
      <c r="M18" s="989"/>
      <c r="N18" s="989"/>
      <c r="O18" s="988" t="s">
        <v>110</v>
      </c>
      <c r="P18" s="988"/>
      <c r="Q18" s="988"/>
      <c r="R18" s="990"/>
      <c r="T18" s="996" t="s">
        <v>288</v>
      </c>
      <c r="U18" s="967" t="s">
        <v>588</v>
      </c>
      <c r="V18" s="968"/>
      <c r="W18" s="969"/>
      <c r="X18" s="967" t="s">
        <v>589</v>
      </c>
      <c r="Y18" s="968"/>
      <c r="Z18" s="969"/>
      <c r="AA18" s="970" t="s">
        <v>590</v>
      </c>
      <c r="AB18" s="971"/>
      <c r="AC18" s="972"/>
      <c r="AD18" s="973" t="s">
        <v>343</v>
      </c>
      <c r="AE18" s="670"/>
      <c r="AG18" s="954" t="s">
        <v>288</v>
      </c>
      <c r="AH18" s="956" t="s">
        <v>617</v>
      </c>
      <c r="AI18" s="954" t="s">
        <v>604</v>
      </c>
      <c r="AJ18" s="954" t="s">
        <v>605</v>
      </c>
      <c r="AK18" s="956" t="s">
        <v>618</v>
      </c>
      <c r="AL18" s="965" t="s">
        <v>620</v>
      </c>
    </row>
    <row r="19" spans="1:38" s="644" customFormat="1" ht="25.5" customHeight="1">
      <c r="A19" s="867"/>
      <c r="B19" s="999"/>
      <c r="C19" s="661" t="s">
        <v>364</v>
      </c>
      <c r="D19" s="661" t="s">
        <v>269</v>
      </c>
      <c r="E19" s="662" t="s">
        <v>568</v>
      </c>
      <c r="F19" s="661" t="s">
        <v>302</v>
      </c>
      <c r="G19" s="661" t="s">
        <v>364</v>
      </c>
      <c r="H19" s="661" t="s">
        <v>269</v>
      </c>
      <c r="I19" s="662" t="s">
        <v>568</v>
      </c>
      <c r="J19" s="661" t="s">
        <v>302</v>
      </c>
      <c r="K19" s="661" t="s">
        <v>364</v>
      </c>
      <c r="L19" s="661" t="s">
        <v>269</v>
      </c>
      <c r="M19" s="662" t="s">
        <v>568</v>
      </c>
      <c r="N19" s="661" t="s">
        <v>302</v>
      </c>
      <c r="O19" s="661" t="s">
        <v>364</v>
      </c>
      <c r="P19" s="661" t="s">
        <v>269</v>
      </c>
      <c r="Q19" s="662" t="s">
        <v>568</v>
      </c>
      <c r="R19" s="869" t="s">
        <v>302</v>
      </c>
      <c r="S19" s="656"/>
      <c r="T19" s="997"/>
      <c r="U19" s="671" t="s">
        <v>338</v>
      </c>
      <c r="V19" s="671" t="s">
        <v>339</v>
      </c>
      <c r="W19" s="671" t="s">
        <v>110</v>
      </c>
      <c r="X19" s="672" t="s">
        <v>338</v>
      </c>
      <c r="Y19" s="672" t="s">
        <v>339</v>
      </c>
      <c r="Z19" s="672" t="s">
        <v>110</v>
      </c>
      <c r="AA19" s="672" t="s">
        <v>338</v>
      </c>
      <c r="AB19" s="672" t="s">
        <v>339</v>
      </c>
      <c r="AC19" s="672" t="s">
        <v>110</v>
      </c>
      <c r="AD19" s="974"/>
      <c r="AE19" s="670"/>
      <c r="AG19" s="955"/>
      <c r="AH19" s="957"/>
      <c r="AI19" s="955"/>
      <c r="AJ19" s="955"/>
      <c r="AK19" s="957"/>
      <c r="AL19" s="966"/>
    </row>
    <row r="20" spans="1:38" s="624" customFormat="1" ht="8.25" customHeight="1">
      <c r="A20" s="655"/>
      <c r="B20" s="880"/>
      <c r="C20" s="635"/>
      <c r="D20" s="635"/>
      <c r="E20" s="635"/>
      <c r="F20" s="635"/>
      <c r="G20" s="635"/>
      <c r="H20" s="635"/>
      <c r="I20" s="635"/>
      <c r="J20" s="635"/>
      <c r="K20" s="635"/>
      <c r="L20" s="635"/>
      <c r="M20" s="635"/>
      <c r="N20" s="635"/>
      <c r="O20" s="635"/>
      <c r="P20" s="635"/>
      <c r="Q20" s="635"/>
      <c r="R20" s="873"/>
      <c r="S20" s="656"/>
      <c r="T20" s="663"/>
      <c r="U20" s="663"/>
      <c r="V20" s="663"/>
      <c r="W20" s="663"/>
      <c r="X20" s="663"/>
      <c r="Y20" s="663"/>
      <c r="Z20" s="663"/>
      <c r="AA20" s="663"/>
      <c r="AB20" s="663"/>
      <c r="AC20" s="663"/>
      <c r="AD20" s="663"/>
      <c r="AG20" s="663"/>
      <c r="AH20" s="663"/>
      <c r="AI20" s="663"/>
      <c r="AJ20" s="663"/>
      <c r="AK20" s="663"/>
      <c r="AL20" s="663"/>
    </row>
    <row r="21" spans="1:38" s="624" customFormat="1" ht="10.5">
      <c r="B21" s="881" t="s">
        <v>58</v>
      </c>
      <c r="C21" s="635">
        <f>SUM(C23:C44)</f>
        <v>4050</v>
      </c>
      <c r="D21" s="635">
        <f t="shared" ref="D21:R21" si="14">SUM(D23:D44)</f>
        <v>1672</v>
      </c>
      <c r="E21" s="635">
        <f t="shared" si="14"/>
        <v>5722</v>
      </c>
      <c r="F21" s="635">
        <f t="shared" si="14"/>
        <v>428</v>
      </c>
      <c r="G21" s="635">
        <f t="shared" si="14"/>
        <v>3034</v>
      </c>
      <c r="H21" s="635">
        <f t="shared" si="14"/>
        <v>1390</v>
      </c>
      <c r="I21" s="635">
        <f t="shared" si="14"/>
        <v>4424</v>
      </c>
      <c r="J21" s="635">
        <f t="shared" si="14"/>
        <v>405</v>
      </c>
      <c r="K21" s="635">
        <f t="shared" si="14"/>
        <v>3047</v>
      </c>
      <c r="L21" s="635">
        <f t="shared" si="14"/>
        <v>1150</v>
      </c>
      <c r="M21" s="635">
        <f t="shared" si="14"/>
        <v>4197</v>
      </c>
      <c r="N21" s="635">
        <f t="shared" si="14"/>
        <v>1094</v>
      </c>
      <c r="O21" s="635">
        <f t="shared" si="14"/>
        <v>10131</v>
      </c>
      <c r="P21" s="635">
        <f t="shared" si="14"/>
        <v>4212</v>
      </c>
      <c r="Q21" s="635">
        <f t="shared" si="14"/>
        <v>14343</v>
      </c>
      <c r="R21" s="873">
        <f t="shared" si="14"/>
        <v>1927</v>
      </c>
      <c r="S21" s="656"/>
      <c r="T21" s="635" t="s">
        <v>58</v>
      </c>
      <c r="U21" s="635">
        <f>SUM(U23:U44)</f>
        <v>666</v>
      </c>
      <c r="V21" s="635">
        <f t="shared" ref="V21:AD21" si="15">SUM(V23:V44)</f>
        <v>272</v>
      </c>
      <c r="W21" s="635">
        <f t="shared" si="15"/>
        <v>938</v>
      </c>
      <c r="X21" s="635">
        <f t="shared" si="15"/>
        <v>175</v>
      </c>
      <c r="Y21" s="635">
        <f t="shared" si="15"/>
        <v>116</v>
      </c>
      <c r="Z21" s="635">
        <f t="shared" si="15"/>
        <v>291</v>
      </c>
      <c r="AA21" s="635">
        <f t="shared" si="15"/>
        <v>135</v>
      </c>
      <c r="AB21" s="635">
        <f t="shared" si="15"/>
        <v>88</v>
      </c>
      <c r="AC21" s="635">
        <f t="shared" si="15"/>
        <v>223</v>
      </c>
      <c r="AD21" s="635">
        <f t="shared" si="15"/>
        <v>1452</v>
      </c>
      <c r="AE21" s="628"/>
      <c r="AG21" s="635" t="s">
        <v>58</v>
      </c>
      <c r="AH21" s="635">
        <f>SUM(AH23:AH44)</f>
        <v>388</v>
      </c>
      <c r="AI21" s="635">
        <f>SUM(AI23:AI44)</f>
        <v>102</v>
      </c>
      <c r="AJ21" s="635">
        <f>SUM(AJ23:AJ44)</f>
        <v>12</v>
      </c>
      <c r="AK21" s="635">
        <f>SUM(AK23:AK44)</f>
        <v>42</v>
      </c>
      <c r="AL21" s="635">
        <f>SUM(AL23:AL44)</f>
        <v>25</v>
      </c>
    </row>
    <row r="22" spans="1:38" s="624" customFormat="1" ht="6" customHeight="1">
      <c r="B22" s="881"/>
      <c r="C22" s="635"/>
      <c r="D22" s="635"/>
      <c r="E22" s="635"/>
      <c r="F22" s="635"/>
      <c r="G22" s="635"/>
      <c r="H22" s="635"/>
      <c r="I22" s="635"/>
      <c r="J22" s="635"/>
      <c r="K22" s="635"/>
      <c r="L22" s="635"/>
      <c r="M22" s="635"/>
      <c r="N22" s="635"/>
      <c r="O22" s="635"/>
      <c r="P22" s="635"/>
      <c r="Q22" s="635"/>
      <c r="R22" s="873"/>
      <c r="S22" s="656"/>
      <c r="T22" s="635"/>
      <c r="U22" s="635"/>
      <c r="V22" s="635"/>
      <c r="W22" s="635"/>
      <c r="X22" s="635"/>
      <c r="Y22" s="635"/>
      <c r="Z22" s="635"/>
      <c r="AA22" s="635"/>
      <c r="AB22" s="635"/>
      <c r="AC22" s="635"/>
      <c r="AD22" s="635"/>
      <c r="AE22" s="628"/>
      <c r="AG22" s="635"/>
      <c r="AH22" s="635"/>
      <c r="AI22" s="635"/>
      <c r="AJ22" s="635"/>
      <c r="AK22" s="635"/>
      <c r="AL22" s="645"/>
    </row>
    <row r="23" spans="1:38" s="624" customFormat="1">
      <c r="B23" s="875" t="s">
        <v>115</v>
      </c>
      <c r="C23" s="639">
        <f>+C55+C56+C57+C58+C59+C60</f>
        <v>1397</v>
      </c>
      <c r="D23" s="639">
        <f t="shared" ref="D23:R23" si="16">+D55+D56+D57+D58+D59+D60</f>
        <v>467</v>
      </c>
      <c r="E23" s="639">
        <f t="shared" si="16"/>
        <v>1864</v>
      </c>
      <c r="F23" s="639">
        <f t="shared" si="16"/>
        <v>140</v>
      </c>
      <c r="G23" s="639">
        <f t="shared" si="16"/>
        <v>893</v>
      </c>
      <c r="H23" s="639">
        <f t="shared" si="16"/>
        <v>497</v>
      </c>
      <c r="I23" s="639">
        <f t="shared" si="16"/>
        <v>1390</v>
      </c>
      <c r="J23" s="639">
        <f t="shared" si="16"/>
        <v>110</v>
      </c>
      <c r="K23" s="639">
        <f t="shared" si="16"/>
        <v>1013</v>
      </c>
      <c r="L23" s="639">
        <f t="shared" si="16"/>
        <v>376</v>
      </c>
      <c r="M23" s="639">
        <f t="shared" si="16"/>
        <v>1389</v>
      </c>
      <c r="N23" s="639">
        <f t="shared" si="16"/>
        <v>311</v>
      </c>
      <c r="O23" s="639">
        <f t="shared" si="16"/>
        <v>3303</v>
      </c>
      <c r="P23" s="639">
        <f t="shared" si="16"/>
        <v>1340</v>
      </c>
      <c r="Q23" s="639">
        <f t="shared" si="16"/>
        <v>4643</v>
      </c>
      <c r="R23" s="876">
        <f t="shared" si="16"/>
        <v>561</v>
      </c>
      <c r="S23" s="656"/>
      <c r="T23" s="645" t="s">
        <v>115</v>
      </c>
      <c r="U23" s="639">
        <f>+U55+U56+U57+U58+U59+U60</f>
        <v>195</v>
      </c>
      <c r="V23" s="639">
        <f t="shared" ref="V23:AD23" si="17">+V55+V56+V57+V58+V59+V60</f>
        <v>99</v>
      </c>
      <c r="W23" s="639">
        <f t="shared" si="17"/>
        <v>294</v>
      </c>
      <c r="X23" s="639">
        <f t="shared" si="17"/>
        <v>38</v>
      </c>
      <c r="Y23" s="639">
        <f t="shared" si="17"/>
        <v>28</v>
      </c>
      <c r="Z23" s="639">
        <f t="shared" si="17"/>
        <v>66</v>
      </c>
      <c r="AA23" s="639">
        <f t="shared" si="17"/>
        <v>58</v>
      </c>
      <c r="AB23" s="639">
        <f t="shared" si="17"/>
        <v>39</v>
      </c>
      <c r="AC23" s="639">
        <f t="shared" si="17"/>
        <v>97</v>
      </c>
      <c r="AD23" s="639">
        <f t="shared" si="17"/>
        <v>457</v>
      </c>
      <c r="AE23" s="658"/>
      <c r="AG23" s="645" t="s">
        <v>115</v>
      </c>
      <c r="AH23" s="639">
        <f>+AH55+AH56+AH57+AH58+AH59+AH60</f>
        <v>113</v>
      </c>
      <c r="AI23" s="639">
        <f>+AI55+AI56+AI57+AI58+AI59+AI60</f>
        <v>24</v>
      </c>
      <c r="AJ23" s="639">
        <f>+AJ55+AJ56+AJ57+AJ58+AJ59+AJ60</f>
        <v>8</v>
      </c>
      <c r="AK23" s="639">
        <f>+AK55+AK56+AK57+AK58+AK59+AK60</f>
        <v>13</v>
      </c>
      <c r="AL23" s="639">
        <v>6</v>
      </c>
    </row>
    <row r="24" spans="1:38" s="624" customFormat="1">
      <c r="B24" s="875" t="s">
        <v>124</v>
      </c>
      <c r="C24" s="639"/>
      <c r="D24" s="639"/>
      <c r="E24" s="639"/>
      <c r="F24" s="639"/>
      <c r="G24" s="639"/>
      <c r="H24" s="639"/>
      <c r="I24" s="639"/>
      <c r="J24" s="639"/>
      <c r="K24" s="639"/>
      <c r="L24" s="639"/>
      <c r="M24" s="639"/>
      <c r="N24" s="639"/>
      <c r="O24" s="639"/>
      <c r="P24" s="639"/>
      <c r="Q24" s="639"/>
      <c r="R24" s="876"/>
      <c r="S24" s="656"/>
      <c r="T24" s="645" t="s">
        <v>124</v>
      </c>
      <c r="U24" s="639"/>
      <c r="V24" s="639"/>
      <c r="W24" s="639"/>
      <c r="X24" s="639"/>
      <c r="Y24" s="639"/>
      <c r="Z24" s="639"/>
      <c r="AA24" s="639"/>
      <c r="AB24" s="639"/>
      <c r="AC24" s="639"/>
      <c r="AD24" s="639"/>
      <c r="AE24" s="658"/>
      <c r="AG24" s="645" t="s">
        <v>124</v>
      </c>
      <c r="AH24" s="639"/>
      <c r="AI24" s="639"/>
      <c r="AJ24" s="639"/>
      <c r="AK24" s="639"/>
      <c r="AL24" s="639"/>
    </row>
    <row r="25" spans="1:38" s="624" customFormat="1">
      <c r="B25" s="875" t="s">
        <v>125</v>
      </c>
      <c r="C25" s="639">
        <f>C61</f>
        <v>55</v>
      </c>
      <c r="D25" s="639">
        <f t="shared" ref="D25:R25" si="18">D61</f>
        <v>22</v>
      </c>
      <c r="E25" s="639">
        <f t="shared" si="18"/>
        <v>77</v>
      </c>
      <c r="F25" s="639">
        <f t="shared" si="18"/>
        <v>1</v>
      </c>
      <c r="G25" s="639">
        <f t="shared" si="18"/>
        <v>52</v>
      </c>
      <c r="H25" s="639">
        <f t="shared" si="18"/>
        <v>16</v>
      </c>
      <c r="I25" s="639">
        <f t="shared" si="18"/>
        <v>68</v>
      </c>
      <c r="J25" s="639">
        <f t="shared" si="18"/>
        <v>5</v>
      </c>
      <c r="K25" s="639">
        <f t="shared" si="18"/>
        <v>49</v>
      </c>
      <c r="L25" s="639">
        <f t="shared" si="18"/>
        <v>9</v>
      </c>
      <c r="M25" s="639">
        <f t="shared" si="18"/>
        <v>58</v>
      </c>
      <c r="N25" s="639">
        <f t="shared" si="18"/>
        <v>27</v>
      </c>
      <c r="O25" s="639">
        <f t="shared" si="18"/>
        <v>156</v>
      </c>
      <c r="P25" s="639">
        <f t="shared" si="18"/>
        <v>47</v>
      </c>
      <c r="Q25" s="639">
        <f t="shared" si="18"/>
        <v>203</v>
      </c>
      <c r="R25" s="876">
        <f t="shared" si="18"/>
        <v>33</v>
      </c>
      <c r="S25" s="656"/>
      <c r="T25" s="645" t="s">
        <v>125</v>
      </c>
      <c r="U25" s="639">
        <f t="shared" ref="U25:AD25" si="19">U61</f>
        <v>13</v>
      </c>
      <c r="V25" s="639">
        <f t="shared" si="19"/>
        <v>8</v>
      </c>
      <c r="W25" s="639">
        <f t="shared" si="19"/>
        <v>21</v>
      </c>
      <c r="X25" s="639">
        <f t="shared" si="19"/>
        <v>5</v>
      </c>
      <c r="Y25" s="639">
        <f t="shared" si="19"/>
        <v>2</v>
      </c>
      <c r="Z25" s="639">
        <f t="shared" si="19"/>
        <v>7</v>
      </c>
      <c r="AA25" s="639">
        <f t="shared" si="19"/>
        <v>4</v>
      </c>
      <c r="AB25" s="639">
        <f t="shared" si="19"/>
        <v>0</v>
      </c>
      <c r="AC25" s="639">
        <f t="shared" si="19"/>
        <v>4</v>
      </c>
      <c r="AD25" s="639">
        <f t="shared" si="19"/>
        <v>32</v>
      </c>
      <c r="AE25" s="658"/>
      <c r="AG25" s="645" t="s">
        <v>125</v>
      </c>
      <c r="AH25" s="639">
        <f>AH61</f>
        <v>8</v>
      </c>
      <c r="AI25" s="639">
        <f>AI61</f>
        <v>1</v>
      </c>
      <c r="AJ25" s="639">
        <f>AJ61</f>
        <v>0</v>
      </c>
      <c r="AK25" s="639">
        <f>AK61</f>
        <v>0</v>
      </c>
      <c r="AL25" s="639">
        <v>1</v>
      </c>
    </row>
    <row r="26" spans="1:38">
      <c r="B26" s="875" t="s">
        <v>129</v>
      </c>
      <c r="C26" s="639">
        <f>+C62</f>
        <v>57</v>
      </c>
      <c r="D26" s="639">
        <f t="shared" ref="D26:R26" si="20">+D62</f>
        <v>36</v>
      </c>
      <c r="E26" s="639">
        <f t="shared" si="20"/>
        <v>93</v>
      </c>
      <c r="F26" s="639">
        <f t="shared" si="20"/>
        <v>10</v>
      </c>
      <c r="G26" s="639">
        <f t="shared" si="20"/>
        <v>83</v>
      </c>
      <c r="H26" s="639">
        <f t="shared" si="20"/>
        <v>30</v>
      </c>
      <c r="I26" s="639">
        <f t="shared" si="20"/>
        <v>113</v>
      </c>
      <c r="J26" s="639">
        <f t="shared" si="20"/>
        <v>0</v>
      </c>
      <c r="K26" s="639">
        <f t="shared" si="20"/>
        <v>99</v>
      </c>
      <c r="L26" s="639">
        <f t="shared" si="20"/>
        <v>47</v>
      </c>
      <c r="M26" s="639">
        <f t="shared" si="20"/>
        <v>146</v>
      </c>
      <c r="N26" s="639">
        <f t="shared" si="20"/>
        <v>6</v>
      </c>
      <c r="O26" s="639">
        <f t="shared" si="20"/>
        <v>239</v>
      </c>
      <c r="P26" s="639">
        <f t="shared" si="20"/>
        <v>113</v>
      </c>
      <c r="Q26" s="639">
        <f t="shared" si="20"/>
        <v>352</v>
      </c>
      <c r="R26" s="876">
        <f t="shared" si="20"/>
        <v>16</v>
      </c>
      <c r="T26" s="645" t="s">
        <v>129</v>
      </c>
      <c r="U26" s="639">
        <f>+U62</f>
        <v>36</v>
      </c>
      <c r="V26" s="639">
        <f t="shared" ref="V26:AD26" si="21">+V62</f>
        <v>20</v>
      </c>
      <c r="W26" s="639">
        <f t="shared" si="21"/>
        <v>56</v>
      </c>
      <c r="X26" s="639">
        <f t="shared" si="21"/>
        <v>5</v>
      </c>
      <c r="Y26" s="639">
        <f t="shared" si="21"/>
        <v>5</v>
      </c>
      <c r="Z26" s="639">
        <f t="shared" si="21"/>
        <v>10</v>
      </c>
      <c r="AA26" s="639">
        <f t="shared" si="21"/>
        <v>8</v>
      </c>
      <c r="AB26" s="639">
        <f t="shared" si="21"/>
        <v>5</v>
      </c>
      <c r="AC26" s="639">
        <f t="shared" si="21"/>
        <v>13</v>
      </c>
      <c r="AD26" s="639">
        <f t="shared" si="21"/>
        <v>79</v>
      </c>
      <c r="AE26" s="658"/>
      <c r="AG26" s="645" t="s">
        <v>129</v>
      </c>
      <c r="AH26" s="639">
        <f>+AH62</f>
        <v>20</v>
      </c>
      <c r="AI26" s="639">
        <f>+AI62</f>
        <v>4</v>
      </c>
      <c r="AJ26" s="639">
        <f>+AJ62</f>
        <v>0</v>
      </c>
      <c r="AK26" s="639">
        <f>+AK62</f>
        <v>0</v>
      </c>
      <c r="AL26" s="639">
        <v>1</v>
      </c>
    </row>
    <row r="27" spans="1:38">
      <c r="B27" s="875" t="s">
        <v>137</v>
      </c>
      <c r="C27" s="639">
        <f>+C73+C74</f>
        <v>324</v>
      </c>
      <c r="D27" s="639">
        <f t="shared" ref="D27:R27" si="22">+D73+D74</f>
        <v>150</v>
      </c>
      <c r="E27" s="639">
        <f t="shared" si="22"/>
        <v>474</v>
      </c>
      <c r="F27" s="639">
        <f t="shared" si="22"/>
        <v>10</v>
      </c>
      <c r="G27" s="639">
        <f t="shared" si="22"/>
        <v>282</v>
      </c>
      <c r="H27" s="639">
        <f t="shared" si="22"/>
        <v>128</v>
      </c>
      <c r="I27" s="639">
        <f t="shared" si="22"/>
        <v>410</v>
      </c>
      <c r="J27" s="639">
        <f t="shared" si="22"/>
        <v>34</v>
      </c>
      <c r="K27" s="639">
        <f t="shared" si="22"/>
        <v>263</v>
      </c>
      <c r="L27" s="639">
        <f t="shared" si="22"/>
        <v>147</v>
      </c>
      <c r="M27" s="639">
        <f t="shared" si="22"/>
        <v>410</v>
      </c>
      <c r="N27" s="639">
        <f t="shared" si="22"/>
        <v>133</v>
      </c>
      <c r="O27" s="639">
        <f t="shared" si="22"/>
        <v>869</v>
      </c>
      <c r="P27" s="639">
        <f t="shared" si="22"/>
        <v>425</v>
      </c>
      <c r="Q27" s="639">
        <f t="shared" si="22"/>
        <v>1294</v>
      </c>
      <c r="R27" s="876">
        <f t="shared" si="22"/>
        <v>177</v>
      </c>
      <c r="T27" s="645" t="s">
        <v>137</v>
      </c>
      <c r="U27" s="639">
        <f>+U73+U74</f>
        <v>40</v>
      </c>
      <c r="V27" s="639">
        <f t="shared" ref="V27:AD27" si="23">+V73+V74</f>
        <v>9</v>
      </c>
      <c r="W27" s="639">
        <f t="shared" si="23"/>
        <v>49</v>
      </c>
      <c r="X27" s="639">
        <f t="shared" si="23"/>
        <v>9</v>
      </c>
      <c r="Y27" s="639">
        <f t="shared" si="23"/>
        <v>7</v>
      </c>
      <c r="Z27" s="639">
        <f t="shared" si="23"/>
        <v>16</v>
      </c>
      <c r="AA27" s="639">
        <f t="shared" si="23"/>
        <v>4</v>
      </c>
      <c r="AB27" s="639">
        <f t="shared" si="23"/>
        <v>2</v>
      </c>
      <c r="AC27" s="639">
        <f t="shared" si="23"/>
        <v>6</v>
      </c>
      <c r="AD27" s="639">
        <f t="shared" si="23"/>
        <v>71</v>
      </c>
      <c r="AE27" s="658"/>
      <c r="AG27" s="645" t="s">
        <v>137</v>
      </c>
      <c r="AH27" s="639">
        <f>+AH73+AH74</f>
        <v>28</v>
      </c>
      <c r="AI27" s="639">
        <f>+AI73+AI74</f>
        <v>8</v>
      </c>
      <c r="AJ27" s="639">
        <f>+AJ73+AJ74</f>
        <v>2</v>
      </c>
      <c r="AK27" s="639">
        <f>+AK73+AK74</f>
        <v>5</v>
      </c>
      <c r="AL27" s="639">
        <v>2</v>
      </c>
    </row>
    <row r="28" spans="1:38">
      <c r="B28" s="875" t="s">
        <v>143</v>
      </c>
      <c r="C28" s="639"/>
      <c r="D28" s="639"/>
      <c r="E28" s="639"/>
      <c r="F28" s="639"/>
      <c r="G28" s="639"/>
      <c r="H28" s="639"/>
      <c r="I28" s="639"/>
      <c r="J28" s="639"/>
      <c r="K28" s="639"/>
      <c r="L28" s="639"/>
      <c r="M28" s="639"/>
      <c r="N28" s="639"/>
      <c r="O28" s="639"/>
      <c r="P28" s="639"/>
      <c r="Q28" s="639"/>
      <c r="R28" s="876"/>
      <c r="T28" s="645" t="s">
        <v>143</v>
      </c>
      <c r="U28" s="639"/>
      <c r="V28" s="639"/>
      <c r="W28" s="639"/>
      <c r="X28" s="639"/>
      <c r="Y28" s="639"/>
      <c r="Z28" s="639"/>
      <c r="AA28" s="639"/>
      <c r="AB28" s="639"/>
      <c r="AC28" s="639"/>
      <c r="AD28" s="639"/>
      <c r="AE28" s="658"/>
      <c r="AG28" s="645" t="s">
        <v>143</v>
      </c>
      <c r="AH28" s="639"/>
      <c r="AI28" s="639"/>
      <c r="AJ28" s="639"/>
      <c r="AK28" s="639"/>
      <c r="AL28" s="639"/>
    </row>
    <row r="29" spans="1:38">
      <c r="B29" s="875" t="s">
        <v>148</v>
      </c>
      <c r="C29" s="639">
        <f>+C85+C86+C87</f>
        <v>264</v>
      </c>
      <c r="D29" s="639">
        <f t="shared" ref="D29:R29" si="24">+D85+D86+D87</f>
        <v>119</v>
      </c>
      <c r="E29" s="639">
        <f t="shared" si="24"/>
        <v>383</v>
      </c>
      <c r="F29" s="639">
        <f t="shared" si="24"/>
        <v>21</v>
      </c>
      <c r="G29" s="639">
        <f t="shared" si="24"/>
        <v>199</v>
      </c>
      <c r="H29" s="639">
        <f t="shared" si="24"/>
        <v>100</v>
      </c>
      <c r="I29" s="639">
        <f t="shared" si="24"/>
        <v>299</v>
      </c>
      <c r="J29" s="639">
        <f t="shared" si="24"/>
        <v>33</v>
      </c>
      <c r="K29" s="639">
        <f t="shared" si="24"/>
        <v>250</v>
      </c>
      <c r="L29" s="639">
        <f t="shared" si="24"/>
        <v>99</v>
      </c>
      <c r="M29" s="639">
        <f t="shared" si="24"/>
        <v>349</v>
      </c>
      <c r="N29" s="639">
        <f t="shared" si="24"/>
        <v>147</v>
      </c>
      <c r="O29" s="639">
        <f t="shared" si="24"/>
        <v>713</v>
      </c>
      <c r="P29" s="639">
        <f t="shared" si="24"/>
        <v>318</v>
      </c>
      <c r="Q29" s="639">
        <f t="shared" si="24"/>
        <v>1031</v>
      </c>
      <c r="R29" s="876">
        <f t="shared" si="24"/>
        <v>201</v>
      </c>
      <c r="T29" s="645" t="s">
        <v>148</v>
      </c>
      <c r="U29" s="639">
        <f>+U85+U86+U87</f>
        <v>53</v>
      </c>
      <c r="V29" s="639">
        <f t="shared" ref="V29:AD29" si="25">+V85+V86+V87</f>
        <v>15</v>
      </c>
      <c r="W29" s="639">
        <f t="shared" si="25"/>
        <v>68</v>
      </c>
      <c r="X29" s="639">
        <f t="shared" si="25"/>
        <v>12</v>
      </c>
      <c r="Y29" s="639">
        <f t="shared" si="25"/>
        <v>7</v>
      </c>
      <c r="Z29" s="639">
        <f t="shared" si="25"/>
        <v>19</v>
      </c>
      <c r="AA29" s="639">
        <f t="shared" si="25"/>
        <v>8</v>
      </c>
      <c r="AB29" s="639">
        <f t="shared" si="25"/>
        <v>4</v>
      </c>
      <c r="AC29" s="639">
        <f t="shared" si="25"/>
        <v>12</v>
      </c>
      <c r="AD29" s="639">
        <f t="shared" si="25"/>
        <v>99</v>
      </c>
      <c r="AE29" s="658"/>
      <c r="AG29" s="645" t="s">
        <v>148</v>
      </c>
      <c r="AH29" s="639">
        <f>+AH85+AH86+AH87</f>
        <v>32</v>
      </c>
      <c r="AI29" s="639">
        <f>+AI85+AI86+AI87</f>
        <v>4</v>
      </c>
      <c r="AJ29" s="639">
        <f>+AJ85+AJ86+AJ87</f>
        <v>0</v>
      </c>
      <c r="AK29" s="639">
        <f>+AK85+AK86+AK87</f>
        <v>2</v>
      </c>
      <c r="AL29" s="639">
        <v>3</v>
      </c>
    </row>
    <row r="30" spans="1:38">
      <c r="B30" s="875" t="s">
        <v>153</v>
      </c>
      <c r="C30" s="639">
        <f>+C88</f>
        <v>56</v>
      </c>
      <c r="D30" s="639">
        <f t="shared" ref="D30:R30" si="26">+D88</f>
        <v>46</v>
      </c>
      <c r="E30" s="639">
        <f t="shared" si="26"/>
        <v>102</v>
      </c>
      <c r="F30" s="639">
        <f t="shared" si="26"/>
        <v>3</v>
      </c>
      <c r="G30" s="639">
        <f t="shared" si="26"/>
        <v>44</v>
      </c>
      <c r="H30" s="639">
        <f t="shared" si="26"/>
        <v>28</v>
      </c>
      <c r="I30" s="639">
        <f t="shared" si="26"/>
        <v>72</v>
      </c>
      <c r="J30" s="639">
        <f t="shared" si="26"/>
        <v>6</v>
      </c>
      <c r="K30" s="639">
        <f t="shared" si="26"/>
        <v>71</v>
      </c>
      <c r="L30" s="639">
        <f t="shared" si="26"/>
        <v>28</v>
      </c>
      <c r="M30" s="639">
        <f t="shared" si="26"/>
        <v>99</v>
      </c>
      <c r="N30" s="639">
        <f t="shared" si="26"/>
        <v>42</v>
      </c>
      <c r="O30" s="639">
        <f t="shared" si="26"/>
        <v>171</v>
      </c>
      <c r="P30" s="639">
        <f t="shared" si="26"/>
        <v>102</v>
      </c>
      <c r="Q30" s="639">
        <f t="shared" si="26"/>
        <v>273</v>
      </c>
      <c r="R30" s="876">
        <f t="shared" si="26"/>
        <v>51</v>
      </c>
      <c r="T30" s="645" t="s">
        <v>153</v>
      </c>
      <c r="U30" s="639">
        <f>+U88</f>
        <v>31</v>
      </c>
      <c r="V30" s="639">
        <f t="shared" ref="V30:AD30" si="27">+V88</f>
        <v>3</v>
      </c>
      <c r="W30" s="639">
        <f t="shared" si="27"/>
        <v>34</v>
      </c>
      <c r="X30" s="639">
        <f t="shared" si="27"/>
        <v>9</v>
      </c>
      <c r="Y30" s="639">
        <f t="shared" si="27"/>
        <v>6</v>
      </c>
      <c r="Z30" s="639">
        <f t="shared" si="27"/>
        <v>15</v>
      </c>
      <c r="AA30" s="639">
        <f t="shared" si="27"/>
        <v>6</v>
      </c>
      <c r="AB30" s="639">
        <f t="shared" si="27"/>
        <v>4</v>
      </c>
      <c r="AC30" s="639">
        <f t="shared" si="27"/>
        <v>10</v>
      </c>
      <c r="AD30" s="639">
        <f t="shared" si="27"/>
        <v>59</v>
      </c>
      <c r="AE30" s="658"/>
      <c r="AG30" s="645" t="s">
        <v>153</v>
      </c>
      <c r="AH30" s="639">
        <f t="shared" ref="AH30:AK31" si="28">+AH88</f>
        <v>11</v>
      </c>
      <c r="AI30" s="639">
        <f t="shared" si="28"/>
        <v>3</v>
      </c>
      <c r="AJ30" s="639">
        <f t="shared" si="28"/>
        <v>0</v>
      </c>
      <c r="AK30" s="639">
        <f t="shared" si="28"/>
        <v>1</v>
      </c>
      <c r="AL30" s="639">
        <v>1</v>
      </c>
    </row>
    <row r="31" spans="1:38">
      <c r="B31" s="875" t="s">
        <v>159</v>
      </c>
      <c r="C31" s="639">
        <f>+C89</f>
        <v>190</v>
      </c>
      <c r="D31" s="639">
        <f t="shared" ref="D31:R31" si="29">+D89</f>
        <v>50</v>
      </c>
      <c r="E31" s="639">
        <f t="shared" si="29"/>
        <v>240</v>
      </c>
      <c r="F31" s="639">
        <f t="shared" si="29"/>
        <v>11</v>
      </c>
      <c r="G31" s="639">
        <f t="shared" si="29"/>
        <v>182</v>
      </c>
      <c r="H31" s="639">
        <f t="shared" si="29"/>
        <v>87</v>
      </c>
      <c r="I31" s="639">
        <f t="shared" si="29"/>
        <v>269</v>
      </c>
      <c r="J31" s="639">
        <f t="shared" si="29"/>
        <v>9</v>
      </c>
      <c r="K31" s="639">
        <f t="shared" si="29"/>
        <v>234</v>
      </c>
      <c r="L31" s="639">
        <f t="shared" si="29"/>
        <v>78</v>
      </c>
      <c r="M31" s="639">
        <f t="shared" si="29"/>
        <v>312</v>
      </c>
      <c r="N31" s="639">
        <f t="shared" si="29"/>
        <v>70</v>
      </c>
      <c r="O31" s="639">
        <f t="shared" si="29"/>
        <v>606</v>
      </c>
      <c r="P31" s="639">
        <f t="shared" si="29"/>
        <v>215</v>
      </c>
      <c r="Q31" s="639">
        <f t="shared" si="29"/>
        <v>821</v>
      </c>
      <c r="R31" s="876">
        <f t="shared" si="29"/>
        <v>90</v>
      </c>
      <c r="T31" s="645" t="s">
        <v>159</v>
      </c>
      <c r="U31" s="639">
        <f>+U89</f>
        <v>43</v>
      </c>
      <c r="V31" s="639">
        <f t="shared" ref="V31:AD31" si="30">+V89</f>
        <v>13</v>
      </c>
      <c r="W31" s="639">
        <f t="shared" si="30"/>
        <v>56</v>
      </c>
      <c r="X31" s="639">
        <f t="shared" si="30"/>
        <v>9</v>
      </c>
      <c r="Y31" s="639">
        <f t="shared" si="30"/>
        <v>5</v>
      </c>
      <c r="Z31" s="639">
        <f t="shared" si="30"/>
        <v>14</v>
      </c>
      <c r="AA31" s="639">
        <f t="shared" si="30"/>
        <v>7</v>
      </c>
      <c r="AB31" s="639">
        <f t="shared" si="30"/>
        <v>5</v>
      </c>
      <c r="AC31" s="639">
        <f t="shared" si="30"/>
        <v>12</v>
      </c>
      <c r="AD31" s="639">
        <f t="shared" si="30"/>
        <v>82</v>
      </c>
      <c r="AE31" s="658"/>
      <c r="AG31" s="645" t="s">
        <v>159</v>
      </c>
      <c r="AH31" s="639">
        <f t="shared" si="28"/>
        <v>30</v>
      </c>
      <c r="AI31" s="639">
        <f t="shared" si="28"/>
        <v>7</v>
      </c>
      <c r="AJ31" s="639">
        <f t="shared" si="28"/>
        <v>2</v>
      </c>
      <c r="AK31" s="639">
        <f t="shared" si="28"/>
        <v>3</v>
      </c>
      <c r="AL31" s="639">
        <v>1</v>
      </c>
    </row>
    <row r="32" spans="1:38">
      <c r="B32" s="875" t="s">
        <v>165</v>
      </c>
      <c r="C32" s="639"/>
      <c r="D32" s="639"/>
      <c r="E32" s="639"/>
      <c r="F32" s="639"/>
      <c r="G32" s="639"/>
      <c r="H32" s="639"/>
      <c r="I32" s="639"/>
      <c r="J32" s="639"/>
      <c r="K32" s="639"/>
      <c r="L32" s="639"/>
      <c r="M32" s="639"/>
      <c r="N32" s="639"/>
      <c r="O32" s="639"/>
      <c r="P32" s="639"/>
      <c r="Q32" s="639"/>
      <c r="R32" s="876"/>
      <c r="T32" s="645" t="s">
        <v>165</v>
      </c>
      <c r="U32" s="639"/>
      <c r="V32" s="639"/>
      <c r="W32" s="639"/>
      <c r="X32" s="639"/>
      <c r="Y32" s="639"/>
      <c r="Z32" s="639"/>
      <c r="AA32" s="639"/>
      <c r="AB32" s="639"/>
      <c r="AC32" s="639"/>
      <c r="AD32" s="639"/>
      <c r="AE32" s="658"/>
      <c r="AG32" s="645" t="s">
        <v>165</v>
      </c>
      <c r="AH32" s="639"/>
      <c r="AI32" s="639"/>
      <c r="AJ32" s="639"/>
      <c r="AK32" s="639"/>
      <c r="AL32" s="639"/>
    </row>
    <row r="33" spans="1:38">
      <c r="B33" s="875" t="s">
        <v>169</v>
      </c>
      <c r="C33" s="639"/>
      <c r="D33" s="639"/>
      <c r="E33" s="639"/>
      <c r="F33" s="639"/>
      <c r="G33" s="639"/>
      <c r="H33" s="639"/>
      <c r="I33" s="639"/>
      <c r="J33" s="639"/>
      <c r="K33" s="639"/>
      <c r="L33" s="639"/>
      <c r="M33" s="639"/>
      <c r="N33" s="639"/>
      <c r="O33" s="639"/>
      <c r="P33" s="639"/>
      <c r="Q33" s="639"/>
      <c r="R33" s="876"/>
      <c r="T33" s="645" t="s">
        <v>169</v>
      </c>
      <c r="U33" s="639"/>
      <c r="V33" s="639"/>
      <c r="W33" s="639"/>
      <c r="X33" s="639"/>
      <c r="Y33" s="639"/>
      <c r="Z33" s="639"/>
      <c r="AA33" s="639"/>
      <c r="AB33" s="639"/>
      <c r="AC33" s="639"/>
      <c r="AD33" s="639"/>
      <c r="AE33" s="658"/>
      <c r="AG33" s="645" t="s">
        <v>169</v>
      </c>
      <c r="AH33" s="639"/>
      <c r="AI33" s="639"/>
      <c r="AJ33" s="639"/>
      <c r="AK33" s="639"/>
      <c r="AL33" s="639"/>
    </row>
    <row r="34" spans="1:38">
      <c r="B34" s="875" t="s">
        <v>177</v>
      </c>
      <c r="C34" s="639"/>
      <c r="D34" s="639"/>
      <c r="E34" s="639"/>
      <c r="F34" s="639"/>
      <c r="G34" s="639"/>
      <c r="H34" s="639"/>
      <c r="I34" s="639"/>
      <c r="J34" s="639"/>
      <c r="K34" s="639"/>
      <c r="L34" s="639"/>
      <c r="M34" s="639"/>
      <c r="N34" s="639"/>
      <c r="O34" s="639"/>
      <c r="P34" s="639"/>
      <c r="Q34" s="639"/>
      <c r="R34" s="876"/>
      <c r="T34" s="645" t="s">
        <v>177</v>
      </c>
      <c r="U34" s="639"/>
      <c r="V34" s="639"/>
      <c r="W34" s="639"/>
      <c r="X34" s="639"/>
      <c r="Y34" s="639"/>
      <c r="Z34" s="639"/>
      <c r="AA34" s="639"/>
      <c r="AB34" s="639"/>
      <c r="AC34" s="639"/>
      <c r="AD34" s="639"/>
      <c r="AE34" s="658"/>
      <c r="AG34" s="645" t="s">
        <v>177</v>
      </c>
      <c r="AH34" s="639"/>
      <c r="AI34" s="639"/>
      <c r="AJ34" s="639"/>
      <c r="AK34" s="639"/>
      <c r="AL34" s="639"/>
    </row>
    <row r="35" spans="1:38">
      <c r="B35" s="875" t="s">
        <v>248</v>
      </c>
      <c r="C35" s="639">
        <f>+C100+C101</f>
        <v>281</v>
      </c>
      <c r="D35" s="639">
        <f t="shared" ref="D35:R35" si="31">+D100+D101</f>
        <v>157</v>
      </c>
      <c r="E35" s="639">
        <f t="shared" si="31"/>
        <v>438</v>
      </c>
      <c r="F35" s="639">
        <f t="shared" si="31"/>
        <v>56</v>
      </c>
      <c r="G35" s="639">
        <f t="shared" si="31"/>
        <v>220</v>
      </c>
      <c r="H35" s="639">
        <f t="shared" si="31"/>
        <v>73</v>
      </c>
      <c r="I35" s="639">
        <f t="shared" si="31"/>
        <v>293</v>
      </c>
      <c r="J35" s="639">
        <f t="shared" si="31"/>
        <v>29</v>
      </c>
      <c r="K35" s="639">
        <f t="shared" si="31"/>
        <v>146</v>
      </c>
      <c r="L35" s="639">
        <f t="shared" si="31"/>
        <v>57</v>
      </c>
      <c r="M35" s="639">
        <f t="shared" si="31"/>
        <v>203</v>
      </c>
      <c r="N35" s="639">
        <f t="shared" si="31"/>
        <v>56</v>
      </c>
      <c r="O35" s="639">
        <f t="shared" si="31"/>
        <v>647</v>
      </c>
      <c r="P35" s="639">
        <f t="shared" si="31"/>
        <v>287</v>
      </c>
      <c r="Q35" s="639">
        <f t="shared" si="31"/>
        <v>934</v>
      </c>
      <c r="R35" s="876">
        <f t="shared" si="31"/>
        <v>141</v>
      </c>
      <c r="T35" s="645" t="s">
        <v>248</v>
      </c>
      <c r="U35" s="639">
        <f>+U100+U101</f>
        <v>46</v>
      </c>
      <c r="V35" s="639">
        <f t="shared" ref="V35:AD35" si="32">+V100+V101</f>
        <v>15</v>
      </c>
      <c r="W35" s="639">
        <f t="shared" si="32"/>
        <v>61</v>
      </c>
      <c r="X35" s="639">
        <f t="shared" si="32"/>
        <v>11</v>
      </c>
      <c r="Y35" s="639">
        <f t="shared" si="32"/>
        <v>8</v>
      </c>
      <c r="Z35" s="639">
        <f t="shared" si="32"/>
        <v>19</v>
      </c>
      <c r="AA35" s="639">
        <f t="shared" si="32"/>
        <v>5</v>
      </c>
      <c r="AB35" s="639">
        <f t="shared" si="32"/>
        <v>3</v>
      </c>
      <c r="AC35" s="639">
        <f t="shared" si="32"/>
        <v>8</v>
      </c>
      <c r="AD35" s="639">
        <f t="shared" si="32"/>
        <v>88</v>
      </c>
      <c r="AE35" s="658"/>
      <c r="AG35" s="645" t="s">
        <v>248</v>
      </c>
      <c r="AH35" s="639">
        <f>+AH100+AH101</f>
        <v>35</v>
      </c>
      <c r="AI35" s="639">
        <f>+AI100+AI101</f>
        <v>13</v>
      </c>
      <c r="AJ35" s="639">
        <f>+AJ100+AJ101</f>
        <v>0</v>
      </c>
      <c r="AK35" s="639">
        <f>+AK100+AK101</f>
        <v>4</v>
      </c>
      <c r="AL35" s="639">
        <v>2</v>
      </c>
    </row>
    <row r="36" spans="1:38">
      <c r="B36" s="875" t="s">
        <v>187</v>
      </c>
      <c r="C36" s="639"/>
      <c r="D36" s="639"/>
      <c r="E36" s="639"/>
      <c r="F36" s="639"/>
      <c r="G36" s="639"/>
      <c r="H36" s="639"/>
      <c r="I36" s="639"/>
      <c r="J36" s="639"/>
      <c r="K36" s="639"/>
      <c r="L36" s="639"/>
      <c r="M36" s="639"/>
      <c r="N36" s="639"/>
      <c r="O36" s="639"/>
      <c r="P36" s="639"/>
      <c r="Q36" s="639"/>
      <c r="R36" s="876"/>
      <c r="T36" s="645" t="s">
        <v>187</v>
      </c>
      <c r="U36" s="639"/>
      <c r="V36" s="639"/>
      <c r="W36" s="639"/>
      <c r="X36" s="639"/>
      <c r="Y36" s="639"/>
      <c r="Z36" s="639"/>
      <c r="AA36" s="639"/>
      <c r="AB36" s="639"/>
      <c r="AC36" s="639"/>
      <c r="AD36" s="639"/>
      <c r="AE36" s="658"/>
      <c r="AG36" s="645" t="s">
        <v>187</v>
      </c>
      <c r="AH36" s="639"/>
      <c r="AI36" s="639"/>
      <c r="AJ36" s="639"/>
      <c r="AK36" s="639"/>
      <c r="AL36" s="639"/>
    </row>
    <row r="37" spans="1:38">
      <c r="B37" s="875" t="s">
        <v>193</v>
      </c>
      <c r="C37" s="639">
        <f>+C102</f>
        <v>44</v>
      </c>
      <c r="D37" s="639">
        <f t="shared" ref="D37:R37" si="33">+D102</f>
        <v>12</v>
      </c>
      <c r="E37" s="639">
        <f t="shared" si="33"/>
        <v>56</v>
      </c>
      <c r="F37" s="639">
        <f t="shared" si="33"/>
        <v>3</v>
      </c>
      <c r="G37" s="639">
        <f t="shared" si="33"/>
        <v>46</v>
      </c>
      <c r="H37" s="639">
        <f t="shared" si="33"/>
        <v>15</v>
      </c>
      <c r="I37" s="639">
        <f t="shared" si="33"/>
        <v>61</v>
      </c>
      <c r="J37" s="639">
        <f t="shared" si="33"/>
        <v>2</v>
      </c>
      <c r="K37" s="639">
        <f t="shared" si="33"/>
        <v>41</v>
      </c>
      <c r="L37" s="639">
        <f t="shared" si="33"/>
        <v>7</v>
      </c>
      <c r="M37" s="639">
        <f t="shared" si="33"/>
        <v>48</v>
      </c>
      <c r="N37" s="639">
        <f t="shared" si="33"/>
        <v>7</v>
      </c>
      <c r="O37" s="639">
        <f t="shared" si="33"/>
        <v>131</v>
      </c>
      <c r="P37" s="639">
        <f t="shared" si="33"/>
        <v>34</v>
      </c>
      <c r="Q37" s="639">
        <f t="shared" si="33"/>
        <v>165</v>
      </c>
      <c r="R37" s="876">
        <f t="shared" si="33"/>
        <v>12</v>
      </c>
      <c r="T37" s="645" t="s">
        <v>193</v>
      </c>
      <c r="U37" s="639">
        <f>+U102</f>
        <v>8</v>
      </c>
      <c r="V37" s="639">
        <f t="shared" ref="V37:AD37" si="34">+V102</f>
        <v>3</v>
      </c>
      <c r="W37" s="639">
        <f t="shared" si="34"/>
        <v>11</v>
      </c>
      <c r="X37" s="639">
        <f t="shared" si="34"/>
        <v>4</v>
      </c>
      <c r="Y37" s="639">
        <f t="shared" si="34"/>
        <v>2</v>
      </c>
      <c r="Z37" s="639">
        <f t="shared" si="34"/>
        <v>6</v>
      </c>
      <c r="AA37" s="639">
        <f t="shared" si="34"/>
        <v>4</v>
      </c>
      <c r="AB37" s="639">
        <f t="shared" si="34"/>
        <v>0</v>
      </c>
      <c r="AC37" s="639">
        <f t="shared" si="34"/>
        <v>4</v>
      </c>
      <c r="AD37" s="639">
        <f t="shared" si="34"/>
        <v>21</v>
      </c>
      <c r="AE37" s="658"/>
      <c r="AG37" s="645" t="s">
        <v>193</v>
      </c>
      <c r="AH37" s="639">
        <f>+AH102</f>
        <v>7</v>
      </c>
      <c r="AI37" s="639">
        <f>+AI102</f>
        <v>2</v>
      </c>
      <c r="AJ37" s="639">
        <f>+AJ102</f>
        <v>0</v>
      </c>
      <c r="AK37" s="639">
        <f>+AK102</f>
        <v>2</v>
      </c>
      <c r="AL37" s="639">
        <v>1</v>
      </c>
    </row>
    <row r="38" spans="1:38">
      <c r="B38" s="875" t="s">
        <v>201</v>
      </c>
      <c r="C38" s="639">
        <f>+C113+C114</f>
        <v>184</v>
      </c>
      <c r="D38" s="639">
        <f t="shared" ref="D38:R38" si="35">+D113+D114</f>
        <v>59</v>
      </c>
      <c r="E38" s="639">
        <f t="shared" si="35"/>
        <v>243</v>
      </c>
      <c r="F38" s="639">
        <f t="shared" si="35"/>
        <v>14</v>
      </c>
      <c r="G38" s="639">
        <f t="shared" si="35"/>
        <v>132</v>
      </c>
      <c r="H38" s="639">
        <f t="shared" si="35"/>
        <v>47</v>
      </c>
      <c r="I38" s="639">
        <f t="shared" si="35"/>
        <v>179</v>
      </c>
      <c r="J38" s="639">
        <f t="shared" si="35"/>
        <v>38</v>
      </c>
      <c r="K38" s="639">
        <f t="shared" si="35"/>
        <v>156</v>
      </c>
      <c r="L38" s="639">
        <f t="shared" si="35"/>
        <v>60</v>
      </c>
      <c r="M38" s="639">
        <f t="shared" si="35"/>
        <v>216</v>
      </c>
      <c r="N38" s="639">
        <f t="shared" si="35"/>
        <v>88</v>
      </c>
      <c r="O38" s="639">
        <f t="shared" si="35"/>
        <v>472</v>
      </c>
      <c r="P38" s="639">
        <f t="shared" si="35"/>
        <v>166</v>
      </c>
      <c r="Q38" s="639">
        <f t="shared" si="35"/>
        <v>638</v>
      </c>
      <c r="R38" s="876">
        <f t="shared" si="35"/>
        <v>140</v>
      </c>
      <c r="T38" s="645" t="s">
        <v>201</v>
      </c>
      <c r="U38" s="639">
        <f>+U113+U114</f>
        <v>49</v>
      </c>
      <c r="V38" s="639">
        <f t="shared" ref="V38:AD38" si="36">+V113+V114</f>
        <v>10</v>
      </c>
      <c r="W38" s="639">
        <f t="shared" si="36"/>
        <v>59</v>
      </c>
      <c r="X38" s="639">
        <f t="shared" si="36"/>
        <v>13</v>
      </c>
      <c r="Y38" s="639">
        <f t="shared" si="36"/>
        <v>8</v>
      </c>
      <c r="Z38" s="639">
        <f t="shared" si="36"/>
        <v>21</v>
      </c>
      <c r="AA38" s="639">
        <f t="shared" si="36"/>
        <v>8</v>
      </c>
      <c r="AB38" s="639">
        <f t="shared" si="36"/>
        <v>5</v>
      </c>
      <c r="AC38" s="639">
        <f t="shared" si="36"/>
        <v>13</v>
      </c>
      <c r="AD38" s="639">
        <f t="shared" si="36"/>
        <v>93</v>
      </c>
      <c r="AE38" s="658"/>
      <c r="AG38" s="645" t="s">
        <v>201</v>
      </c>
      <c r="AH38" s="639">
        <f>+AH113+AH114</f>
        <v>24</v>
      </c>
      <c r="AI38" s="639">
        <f>+AI113+AI114</f>
        <v>8</v>
      </c>
      <c r="AJ38" s="639">
        <f>+AJ113+AJ114</f>
        <v>0</v>
      </c>
      <c r="AK38" s="639">
        <f>+AK113+AK114</f>
        <v>0</v>
      </c>
      <c r="AL38" s="639">
        <v>2</v>
      </c>
    </row>
    <row r="39" spans="1:38">
      <c r="B39" s="875" t="s">
        <v>207</v>
      </c>
      <c r="C39" s="639">
        <f>+C115</f>
        <v>167</v>
      </c>
      <c r="D39" s="639">
        <f t="shared" ref="D39:R39" si="37">+D115</f>
        <v>45</v>
      </c>
      <c r="E39" s="639">
        <f t="shared" si="37"/>
        <v>212</v>
      </c>
      <c r="F39" s="639">
        <f t="shared" si="37"/>
        <v>48</v>
      </c>
      <c r="G39" s="639">
        <f t="shared" si="37"/>
        <v>124</v>
      </c>
      <c r="H39" s="639">
        <f t="shared" si="37"/>
        <v>27</v>
      </c>
      <c r="I39" s="639">
        <f t="shared" si="37"/>
        <v>151</v>
      </c>
      <c r="J39" s="639">
        <f t="shared" si="37"/>
        <v>14</v>
      </c>
      <c r="K39" s="639">
        <f t="shared" si="37"/>
        <v>159</v>
      </c>
      <c r="L39" s="639">
        <f t="shared" si="37"/>
        <v>27</v>
      </c>
      <c r="M39" s="639">
        <f t="shared" si="37"/>
        <v>186</v>
      </c>
      <c r="N39" s="639">
        <f t="shared" si="37"/>
        <v>62</v>
      </c>
      <c r="O39" s="639">
        <f t="shared" si="37"/>
        <v>450</v>
      </c>
      <c r="P39" s="639">
        <f t="shared" si="37"/>
        <v>99</v>
      </c>
      <c r="Q39" s="639">
        <f t="shared" si="37"/>
        <v>549</v>
      </c>
      <c r="R39" s="876">
        <f t="shared" si="37"/>
        <v>124</v>
      </c>
      <c r="T39" s="645" t="s">
        <v>207</v>
      </c>
      <c r="U39" s="639">
        <f>+U115</f>
        <v>21</v>
      </c>
      <c r="V39" s="639">
        <f t="shared" ref="V39:AD39" si="38">+V115</f>
        <v>5</v>
      </c>
      <c r="W39" s="639">
        <f t="shared" si="38"/>
        <v>26</v>
      </c>
      <c r="X39" s="639">
        <f t="shared" si="38"/>
        <v>6</v>
      </c>
      <c r="Y39" s="639">
        <f t="shared" si="38"/>
        <v>2</v>
      </c>
      <c r="Z39" s="639">
        <f t="shared" si="38"/>
        <v>8</v>
      </c>
      <c r="AA39" s="639">
        <f t="shared" si="38"/>
        <v>1</v>
      </c>
      <c r="AB39" s="639">
        <f t="shared" si="38"/>
        <v>2</v>
      </c>
      <c r="AC39" s="639">
        <f t="shared" si="38"/>
        <v>3</v>
      </c>
      <c r="AD39" s="639">
        <f t="shared" si="38"/>
        <v>37</v>
      </c>
      <c r="AE39" s="658"/>
      <c r="AG39" s="645" t="s">
        <v>207</v>
      </c>
      <c r="AH39" s="639">
        <f>+AH115</f>
        <v>9</v>
      </c>
      <c r="AI39" s="639">
        <f>+AI115</f>
        <v>3</v>
      </c>
      <c r="AJ39" s="639">
        <f>+AJ115</f>
        <v>0</v>
      </c>
      <c r="AK39" s="639">
        <f>+AK115</f>
        <v>0</v>
      </c>
      <c r="AL39" s="639">
        <v>1</v>
      </c>
    </row>
    <row r="40" spans="1:38">
      <c r="B40" s="875" t="s">
        <v>213</v>
      </c>
      <c r="C40" s="639">
        <f>+C116+C117</f>
        <v>279</v>
      </c>
      <c r="D40" s="639">
        <f t="shared" ref="D40:R40" si="39">+D116+D117</f>
        <v>149</v>
      </c>
      <c r="E40" s="639">
        <f t="shared" si="39"/>
        <v>428</v>
      </c>
      <c r="F40" s="639">
        <f t="shared" si="39"/>
        <v>73</v>
      </c>
      <c r="G40" s="639">
        <f t="shared" si="39"/>
        <v>342</v>
      </c>
      <c r="H40" s="639">
        <f t="shared" si="39"/>
        <v>138</v>
      </c>
      <c r="I40" s="639">
        <f t="shared" si="39"/>
        <v>480</v>
      </c>
      <c r="J40" s="639">
        <f t="shared" si="39"/>
        <v>97</v>
      </c>
      <c r="K40" s="639">
        <f t="shared" si="39"/>
        <v>284</v>
      </c>
      <c r="L40" s="639">
        <f t="shared" si="39"/>
        <v>92</v>
      </c>
      <c r="M40" s="639">
        <f t="shared" si="39"/>
        <v>376</v>
      </c>
      <c r="N40" s="639">
        <f t="shared" si="39"/>
        <v>79</v>
      </c>
      <c r="O40" s="639">
        <f t="shared" si="39"/>
        <v>905</v>
      </c>
      <c r="P40" s="639">
        <f t="shared" si="39"/>
        <v>379</v>
      </c>
      <c r="Q40" s="639">
        <f t="shared" si="39"/>
        <v>1284</v>
      </c>
      <c r="R40" s="876">
        <f t="shared" si="39"/>
        <v>249</v>
      </c>
      <c r="T40" s="645" t="s">
        <v>213</v>
      </c>
      <c r="U40" s="639">
        <f>+U116+U117</f>
        <v>74</v>
      </c>
      <c r="V40" s="639">
        <f t="shared" ref="V40:AD40" si="40">+V116+V117</f>
        <v>31</v>
      </c>
      <c r="W40" s="639">
        <f t="shared" si="40"/>
        <v>105</v>
      </c>
      <c r="X40" s="639">
        <f t="shared" si="40"/>
        <v>13</v>
      </c>
      <c r="Y40" s="639">
        <f t="shared" si="40"/>
        <v>8</v>
      </c>
      <c r="Z40" s="639">
        <f t="shared" si="40"/>
        <v>21</v>
      </c>
      <c r="AA40" s="639">
        <f t="shared" si="40"/>
        <v>5</v>
      </c>
      <c r="AB40" s="639">
        <f t="shared" si="40"/>
        <v>8</v>
      </c>
      <c r="AC40" s="639">
        <f t="shared" si="40"/>
        <v>13</v>
      </c>
      <c r="AD40" s="639">
        <f t="shared" si="40"/>
        <v>139</v>
      </c>
      <c r="AE40" s="658"/>
      <c r="AG40" s="645" t="s">
        <v>213</v>
      </c>
      <c r="AH40" s="639">
        <f>+AH116+AH117</f>
        <v>33</v>
      </c>
      <c r="AI40" s="639">
        <f>+AI116+AI117</f>
        <v>16</v>
      </c>
      <c r="AJ40" s="639">
        <f>+AJ116+AJ117</f>
        <v>0</v>
      </c>
      <c r="AK40" s="639">
        <f>+AK116+AK117</f>
        <v>5</v>
      </c>
      <c r="AL40" s="639">
        <v>1</v>
      </c>
    </row>
    <row r="41" spans="1:38">
      <c r="B41" s="875" t="s">
        <v>221</v>
      </c>
      <c r="C41" s="639"/>
      <c r="D41" s="639"/>
      <c r="E41" s="639"/>
      <c r="F41" s="639"/>
      <c r="G41" s="639"/>
      <c r="H41" s="639"/>
      <c r="I41" s="639"/>
      <c r="J41" s="639"/>
      <c r="K41" s="639"/>
      <c r="L41" s="639"/>
      <c r="M41" s="639"/>
      <c r="N41" s="639"/>
      <c r="O41" s="639"/>
      <c r="P41" s="639"/>
      <c r="Q41" s="639"/>
      <c r="R41" s="876"/>
      <c r="T41" s="645" t="s">
        <v>221</v>
      </c>
      <c r="U41" s="639"/>
      <c r="V41" s="639"/>
      <c r="W41" s="639"/>
      <c r="X41" s="639"/>
      <c r="Y41" s="639"/>
      <c r="Z41" s="639"/>
      <c r="AA41" s="639"/>
      <c r="AB41" s="639"/>
      <c r="AC41" s="639"/>
      <c r="AD41" s="639"/>
      <c r="AE41" s="658"/>
      <c r="AG41" s="645" t="s">
        <v>221</v>
      </c>
      <c r="AH41" s="639"/>
      <c r="AI41" s="639"/>
      <c r="AJ41" s="639"/>
      <c r="AK41" s="639"/>
      <c r="AL41" s="639"/>
    </row>
    <row r="42" spans="1:38">
      <c r="B42" s="875" t="s">
        <v>226</v>
      </c>
      <c r="C42" s="639">
        <f>+C128</f>
        <v>89</v>
      </c>
      <c r="D42" s="639">
        <f t="shared" ref="D42:R42" si="41">+D128</f>
        <v>34</v>
      </c>
      <c r="E42" s="639">
        <f t="shared" si="41"/>
        <v>123</v>
      </c>
      <c r="F42" s="639">
        <f t="shared" si="41"/>
        <v>2</v>
      </c>
      <c r="G42" s="639">
        <f t="shared" si="41"/>
        <v>67</v>
      </c>
      <c r="H42" s="639">
        <f t="shared" si="41"/>
        <v>35</v>
      </c>
      <c r="I42" s="639">
        <f t="shared" si="41"/>
        <v>102</v>
      </c>
      <c r="J42" s="639">
        <f t="shared" si="41"/>
        <v>5</v>
      </c>
      <c r="K42" s="639">
        <f t="shared" si="41"/>
        <v>32</v>
      </c>
      <c r="L42" s="639">
        <f t="shared" si="41"/>
        <v>24</v>
      </c>
      <c r="M42" s="639">
        <f t="shared" si="41"/>
        <v>56</v>
      </c>
      <c r="N42" s="639">
        <f t="shared" si="41"/>
        <v>8</v>
      </c>
      <c r="O42" s="639">
        <f t="shared" si="41"/>
        <v>188</v>
      </c>
      <c r="P42" s="639">
        <f t="shared" si="41"/>
        <v>93</v>
      </c>
      <c r="Q42" s="639">
        <f t="shared" si="41"/>
        <v>281</v>
      </c>
      <c r="R42" s="876">
        <f t="shared" si="41"/>
        <v>15</v>
      </c>
      <c r="T42" s="645" t="s">
        <v>226</v>
      </c>
      <c r="U42" s="639">
        <f>+U128</f>
        <v>11</v>
      </c>
      <c r="V42" s="639">
        <f t="shared" ref="V42:AD42" si="42">+V128</f>
        <v>3</v>
      </c>
      <c r="W42" s="639">
        <f t="shared" si="42"/>
        <v>14</v>
      </c>
      <c r="X42" s="639">
        <f t="shared" si="42"/>
        <v>8</v>
      </c>
      <c r="Y42" s="639">
        <f t="shared" si="42"/>
        <v>2</v>
      </c>
      <c r="Z42" s="639">
        <f t="shared" si="42"/>
        <v>10</v>
      </c>
      <c r="AA42" s="639">
        <f t="shared" si="42"/>
        <v>3</v>
      </c>
      <c r="AB42" s="639">
        <f t="shared" si="42"/>
        <v>1</v>
      </c>
      <c r="AC42" s="639">
        <f t="shared" si="42"/>
        <v>4</v>
      </c>
      <c r="AD42" s="639">
        <f t="shared" si="42"/>
        <v>28</v>
      </c>
      <c r="AE42" s="658"/>
      <c r="AG42" s="645" t="s">
        <v>226</v>
      </c>
      <c r="AH42" s="639">
        <f t="shared" ref="AH42:AK44" si="43">+AH128</f>
        <v>6</v>
      </c>
      <c r="AI42" s="639">
        <f t="shared" si="43"/>
        <v>2</v>
      </c>
      <c r="AJ42" s="639">
        <f t="shared" si="43"/>
        <v>0</v>
      </c>
      <c r="AK42" s="639">
        <f t="shared" si="43"/>
        <v>1</v>
      </c>
      <c r="AL42" s="639">
        <v>1</v>
      </c>
    </row>
    <row r="43" spans="1:38">
      <c r="B43" s="875" t="s">
        <v>230</v>
      </c>
      <c r="C43" s="639">
        <f>+C129</f>
        <v>632</v>
      </c>
      <c r="D43" s="639">
        <f t="shared" ref="D43:R43" si="44">+D129</f>
        <v>323</v>
      </c>
      <c r="E43" s="639">
        <f t="shared" si="44"/>
        <v>955</v>
      </c>
      <c r="F43" s="639">
        <f t="shared" si="44"/>
        <v>33</v>
      </c>
      <c r="G43" s="639">
        <f t="shared" si="44"/>
        <v>355</v>
      </c>
      <c r="H43" s="639">
        <f t="shared" si="44"/>
        <v>165</v>
      </c>
      <c r="I43" s="639">
        <f t="shared" si="44"/>
        <v>520</v>
      </c>
      <c r="J43" s="639">
        <f t="shared" si="44"/>
        <v>20</v>
      </c>
      <c r="K43" s="639">
        <f t="shared" si="44"/>
        <v>232</v>
      </c>
      <c r="L43" s="639">
        <f t="shared" si="44"/>
        <v>99</v>
      </c>
      <c r="M43" s="639">
        <f t="shared" si="44"/>
        <v>331</v>
      </c>
      <c r="N43" s="639">
        <f t="shared" si="44"/>
        <v>50</v>
      </c>
      <c r="O43" s="639">
        <f t="shared" si="44"/>
        <v>1219</v>
      </c>
      <c r="P43" s="639">
        <f t="shared" si="44"/>
        <v>587</v>
      </c>
      <c r="Q43" s="639">
        <f t="shared" si="44"/>
        <v>1806</v>
      </c>
      <c r="R43" s="876">
        <f t="shared" si="44"/>
        <v>103</v>
      </c>
      <c r="T43" s="645" t="s">
        <v>230</v>
      </c>
      <c r="U43" s="639">
        <f>+U129</f>
        <v>30</v>
      </c>
      <c r="V43" s="639">
        <f t="shared" ref="V43:AD43" si="45">+V129</f>
        <v>33</v>
      </c>
      <c r="W43" s="639">
        <f t="shared" si="45"/>
        <v>63</v>
      </c>
      <c r="X43" s="639">
        <f t="shared" si="45"/>
        <v>20</v>
      </c>
      <c r="Y43" s="639">
        <f t="shared" si="45"/>
        <v>23</v>
      </c>
      <c r="Z43" s="639">
        <f t="shared" si="45"/>
        <v>43</v>
      </c>
      <c r="AA43" s="639">
        <f t="shared" si="45"/>
        <v>11</v>
      </c>
      <c r="AB43" s="639">
        <f t="shared" si="45"/>
        <v>8</v>
      </c>
      <c r="AC43" s="639">
        <f t="shared" si="45"/>
        <v>19</v>
      </c>
      <c r="AD43" s="639">
        <f t="shared" si="45"/>
        <v>125</v>
      </c>
      <c r="AE43" s="658"/>
      <c r="AG43" s="645" t="s">
        <v>230</v>
      </c>
      <c r="AH43" s="639">
        <f t="shared" si="43"/>
        <v>26</v>
      </c>
      <c r="AI43" s="639">
        <f t="shared" si="43"/>
        <v>6</v>
      </c>
      <c r="AJ43" s="639">
        <f t="shared" si="43"/>
        <v>0</v>
      </c>
      <c r="AK43" s="639">
        <f t="shared" si="43"/>
        <v>4</v>
      </c>
      <c r="AL43" s="639">
        <v>1</v>
      </c>
    </row>
    <row r="44" spans="1:38" ht="10.5" thickBot="1">
      <c r="B44" s="877" t="s">
        <v>240</v>
      </c>
      <c r="C44" s="878">
        <f>+C130</f>
        <v>31</v>
      </c>
      <c r="D44" s="878">
        <f t="shared" ref="D44:R44" si="46">+D130</f>
        <v>3</v>
      </c>
      <c r="E44" s="878">
        <f t="shared" si="46"/>
        <v>34</v>
      </c>
      <c r="F44" s="878">
        <f t="shared" si="46"/>
        <v>3</v>
      </c>
      <c r="G44" s="878">
        <f t="shared" si="46"/>
        <v>13</v>
      </c>
      <c r="H44" s="878">
        <f t="shared" si="46"/>
        <v>4</v>
      </c>
      <c r="I44" s="878">
        <f t="shared" si="46"/>
        <v>17</v>
      </c>
      <c r="J44" s="878">
        <f t="shared" si="46"/>
        <v>3</v>
      </c>
      <c r="K44" s="878">
        <f t="shared" si="46"/>
        <v>18</v>
      </c>
      <c r="L44" s="878">
        <f t="shared" si="46"/>
        <v>0</v>
      </c>
      <c r="M44" s="878">
        <f t="shared" si="46"/>
        <v>18</v>
      </c>
      <c r="N44" s="878">
        <f t="shared" si="46"/>
        <v>8</v>
      </c>
      <c r="O44" s="878">
        <f t="shared" si="46"/>
        <v>62</v>
      </c>
      <c r="P44" s="878">
        <f t="shared" si="46"/>
        <v>7</v>
      </c>
      <c r="Q44" s="878">
        <f t="shared" si="46"/>
        <v>69</v>
      </c>
      <c r="R44" s="879">
        <f t="shared" si="46"/>
        <v>14</v>
      </c>
      <c r="T44" s="642" t="s">
        <v>240</v>
      </c>
      <c r="U44" s="640">
        <f>+U130</f>
        <v>16</v>
      </c>
      <c r="V44" s="640">
        <f t="shared" ref="V44:AD44" si="47">+V130</f>
        <v>5</v>
      </c>
      <c r="W44" s="640">
        <f t="shared" si="47"/>
        <v>21</v>
      </c>
      <c r="X44" s="640">
        <f t="shared" si="47"/>
        <v>13</v>
      </c>
      <c r="Y44" s="640">
        <f t="shared" si="47"/>
        <v>3</v>
      </c>
      <c r="Z44" s="640">
        <f t="shared" si="47"/>
        <v>16</v>
      </c>
      <c r="AA44" s="640">
        <f t="shared" si="47"/>
        <v>3</v>
      </c>
      <c r="AB44" s="640">
        <f t="shared" si="47"/>
        <v>2</v>
      </c>
      <c r="AC44" s="640">
        <f t="shared" si="47"/>
        <v>5</v>
      </c>
      <c r="AD44" s="640">
        <f t="shared" si="47"/>
        <v>42</v>
      </c>
      <c r="AE44" s="658"/>
      <c r="AG44" s="642" t="s">
        <v>240</v>
      </c>
      <c r="AH44" s="640">
        <f t="shared" si="43"/>
        <v>6</v>
      </c>
      <c r="AI44" s="640">
        <f t="shared" si="43"/>
        <v>1</v>
      </c>
      <c r="AJ44" s="640">
        <f t="shared" si="43"/>
        <v>0</v>
      </c>
      <c r="AK44" s="640">
        <f t="shared" si="43"/>
        <v>2</v>
      </c>
      <c r="AL44" s="640">
        <v>1</v>
      </c>
    </row>
    <row r="45" spans="1:38" ht="6.75" customHeight="1">
      <c r="T45" s="625"/>
      <c r="U45" s="625"/>
      <c r="V45" s="625"/>
      <c r="W45" s="625"/>
      <c r="X45" s="625"/>
      <c r="Y45" s="625"/>
      <c r="Z45" s="625"/>
      <c r="AA45" s="625"/>
      <c r="AB45" s="625"/>
      <c r="AC45" s="625"/>
      <c r="AD45" s="625"/>
      <c r="AE45" s="625"/>
    </row>
    <row r="46" spans="1:38">
      <c r="A46" s="1000" t="s">
        <v>8</v>
      </c>
      <c r="B46" s="1000"/>
      <c r="C46" s="1000"/>
      <c r="D46" s="1000"/>
      <c r="E46" s="1000"/>
      <c r="F46" s="1000"/>
      <c r="G46" s="1000"/>
      <c r="H46" s="1000"/>
      <c r="I46" s="1000"/>
      <c r="J46" s="1000"/>
      <c r="K46" s="1000"/>
      <c r="L46" s="1000"/>
      <c r="M46" s="1000"/>
      <c r="N46" s="1000"/>
      <c r="O46" s="1000"/>
      <c r="P46" s="1000"/>
      <c r="Q46" s="1000"/>
      <c r="R46" s="1000"/>
      <c r="S46" s="668" t="s">
        <v>16</v>
      </c>
      <c r="T46" s="654"/>
      <c r="U46" s="654"/>
      <c r="V46" s="654"/>
      <c r="W46" s="654"/>
      <c r="X46" s="654"/>
      <c r="Y46" s="654"/>
      <c r="Z46" s="654"/>
      <c r="AA46" s="654"/>
      <c r="AB46" s="654"/>
      <c r="AC46" s="654"/>
      <c r="AD46" s="654"/>
      <c r="AE46" s="654"/>
      <c r="AF46" s="592" t="s">
        <v>24</v>
      </c>
      <c r="AG46" s="657"/>
      <c r="AH46" s="657"/>
      <c r="AI46" s="657"/>
      <c r="AJ46" s="657"/>
      <c r="AK46" s="657"/>
    </row>
    <row r="47" spans="1:38">
      <c r="A47" s="1000" t="s">
        <v>328</v>
      </c>
      <c r="B47" s="1000"/>
      <c r="C47" s="1000"/>
      <c r="D47" s="1000"/>
      <c r="E47" s="1000"/>
      <c r="F47" s="1000"/>
      <c r="G47" s="1000"/>
      <c r="H47" s="1000"/>
      <c r="I47" s="1000"/>
      <c r="J47" s="1000"/>
      <c r="K47" s="1000"/>
      <c r="L47" s="1000"/>
      <c r="M47" s="1000"/>
      <c r="N47" s="1000"/>
      <c r="O47" s="1000"/>
      <c r="P47" s="1000"/>
      <c r="Q47" s="1000"/>
      <c r="R47" s="1000"/>
      <c r="S47" s="668" t="s">
        <v>328</v>
      </c>
      <c r="T47" s="654"/>
      <c r="U47" s="654"/>
      <c r="V47" s="654"/>
      <c r="W47" s="654"/>
      <c r="X47" s="654"/>
      <c r="Y47" s="654"/>
      <c r="Z47" s="654"/>
      <c r="AA47" s="654"/>
      <c r="AB47" s="654"/>
      <c r="AC47" s="654"/>
      <c r="AD47" s="654"/>
      <c r="AE47" s="654"/>
      <c r="AF47" s="592" t="s">
        <v>619</v>
      </c>
      <c r="AG47" s="657"/>
      <c r="AH47" s="657"/>
      <c r="AI47" s="657"/>
      <c r="AJ47" s="657"/>
      <c r="AK47" s="657"/>
    </row>
    <row r="48" spans="1:38" ht="10.5">
      <c r="A48" s="636" t="s">
        <v>60</v>
      </c>
      <c r="S48" s="636" t="s">
        <v>60</v>
      </c>
      <c r="AF48" s="636" t="s">
        <v>60</v>
      </c>
    </row>
    <row r="49" spans="1:54" ht="7.5" customHeight="1">
      <c r="A49" s="636"/>
      <c r="B49" s="629"/>
    </row>
    <row r="50" spans="1:54" ht="15.75" customHeight="1">
      <c r="A50" s="994" t="s">
        <v>288</v>
      </c>
      <c r="B50" s="994" t="s">
        <v>72</v>
      </c>
      <c r="C50" s="979" t="s">
        <v>297</v>
      </c>
      <c r="D50" s="979"/>
      <c r="E50" s="979"/>
      <c r="F50" s="979"/>
      <c r="G50" s="979" t="s">
        <v>298</v>
      </c>
      <c r="H50" s="979"/>
      <c r="I50" s="979"/>
      <c r="J50" s="979"/>
      <c r="K50" s="979" t="s">
        <v>299</v>
      </c>
      <c r="L50" s="979"/>
      <c r="M50" s="980"/>
      <c r="N50" s="980"/>
      <c r="O50" s="979" t="s">
        <v>110</v>
      </c>
      <c r="P50" s="979"/>
      <c r="Q50" s="979"/>
      <c r="R50" s="979"/>
      <c r="S50" s="996" t="s">
        <v>288</v>
      </c>
      <c r="T50" s="975" t="s">
        <v>59</v>
      </c>
      <c r="U50" s="967" t="s">
        <v>588</v>
      </c>
      <c r="V50" s="968"/>
      <c r="W50" s="969"/>
      <c r="X50" s="967" t="s">
        <v>589</v>
      </c>
      <c r="Y50" s="968"/>
      <c r="Z50" s="969"/>
      <c r="AA50" s="970" t="s">
        <v>590</v>
      </c>
      <c r="AB50" s="971"/>
      <c r="AC50" s="972"/>
      <c r="AD50" s="973" t="s">
        <v>343</v>
      </c>
      <c r="AE50" s="670"/>
      <c r="AF50" s="954" t="s">
        <v>288</v>
      </c>
      <c r="AG50" s="956" t="s">
        <v>614</v>
      </c>
      <c r="AH50" s="956" t="s">
        <v>617</v>
      </c>
      <c r="AI50" s="954" t="s">
        <v>604</v>
      </c>
      <c r="AJ50" s="954" t="s">
        <v>605</v>
      </c>
      <c r="AK50" s="956" t="s">
        <v>618</v>
      </c>
      <c r="AL50" s="660"/>
      <c r="AM50" s="660"/>
      <c r="AN50" s="660"/>
      <c r="AO50" s="660"/>
      <c r="AP50" s="660"/>
      <c r="AQ50" s="660"/>
      <c r="AR50" s="660"/>
      <c r="AS50" s="660"/>
      <c r="AT50" s="660"/>
      <c r="AU50" s="660"/>
      <c r="AV50" s="660"/>
      <c r="AW50" s="660"/>
      <c r="AX50" s="660"/>
      <c r="AY50" s="660"/>
      <c r="AZ50" s="660"/>
      <c r="BA50" s="660"/>
      <c r="BB50" s="660"/>
    </row>
    <row r="51" spans="1:54" s="644" customFormat="1" ht="28.5" customHeight="1">
      <c r="A51" s="995"/>
      <c r="B51" s="995"/>
      <c r="C51" s="661" t="s">
        <v>364</v>
      </c>
      <c r="D51" s="661" t="s">
        <v>269</v>
      </c>
      <c r="E51" s="662" t="s">
        <v>568</v>
      </c>
      <c r="F51" s="661" t="s">
        <v>302</v>
      </c>
      <c r="G51" s="661" t="s">
        <v>364</v>
      </c>
      <c r="H51" s="661" t="s">
        <v>269</v>
      </c>
      <c r="I51" s="662" t="s">
        <v>568</v>
      </c>
      <c r="J51" s="661" t="s">
        <v>302</v>
      </c>
      <c r="K51" s="661" t="s">
        <v>364</v>
      </c>
      <c r="L51" s="661" t="s">
        <v>269</v>
      </c>
      <c r="M51" s="662" t="s">
        <v>568</v>
      </c>
      <c r="N51" s="661" t="s">
        <v>302</v>
      </c>
      <c r="O51" s="661" t="s">
        <v>364</v>
      </c>
      <c r="P51" s="661" t="s">
        <v>269</v>
      </c>
      <c r="Q51" s="662" t="s">
        <v>568</v>
      </c>
      <c r="R51" s="661" t="s">
        <v>302</v>
      </c>
      <c r="S51" s="997"/>
      <c r="T51" s="975"/>
      <c r="U51" s="671" t="s">
        <v>338</v>
      </c>
      <c r="V51" s="671" t="s">
        <v>339</v>
      </c>
      <c r="W51" s="671" t="s">
        <v>110</v>
      </c>
      <c r="X51" s="672" t="s">
        <v>338</v>
      </c>
      <c r="Y51" s="672" t="s">
        <v>339</v>
      </c>
      <c r="Z51" s="672" t="s">
        <v>110</v>
      </c>
      <c r="AA51" s="672" t="s">
        <v>338</v>
      </c>
      <c r="AB51" s="672" t="s">
        <v>339</v>
      </c>
      <c r="AC51" s="672" t="s">
        <v>110</v>
      </c>
      <c r="AD51" s="974"/>
      <c r="AE51" s="670"/>
      <c r="AF51" s="955"/>
      <c r="AG51" s="957"/>
      <c r="AH51" s="957"/>
      <c r="AI51" s="955"/>
      <c r="AJ51" s="955"/>
      <c r="AK51" s="957"/>
    </row>
    <row r="52" spans="1:54" ht="8.25" customHeight="1">
      <c r="A52" s="627"/>
      <c r="B52" s="631"/>
      <c r="C52" s="632"/>
      <c r="D52" s="632"/>
      <c r="E52" s="632"/>
      <c r="F52" s="632"/>
      <c r="G52" s="632"/>
      <c r="H52" s="632"/>
      <c r="I52" s="632"/>
      <c r="J52" s="632"/>
      <c r="K52" s="632"/>
      <c r="L52" s="632"/>
      <c r="M52" s="632"/>
      <c r="N52" s="632"/>
      <c r="O52" s="632"/>
      <c r="P52" s="632"/>
      <c r="Q52" s="632"/>
      <c r="R52" s="632"/>
      <c r="S52" s="664"/>
      <c r="T52" s="632"/>
      <c r="U52" s="632"/>
      <c r="V52" s="632"/>
      <c r="W52" s="632"/>
      <c r="X52" s="632"/>
      <c r="Y52" s="632"/>
      <c r="Z52" s="632"/>
      <c r="AA52" s="632"/>
      <c r="AB52" s="632"/>
      <c r="AC52" s="632"/>
      <c r="AD52" s="632"/>
      <c r="AE52" s="628"/>
      <c r="AF52" s="663"/>
      <c r="AG52" s="663"/>
      <c r="AH52" s="663"/>
      <c r="AI52" s="663"/>
      <c r="AJ52" s="663"/>
      <c r="AK52" s="663"/>
    </row>
    <row r="53" spans="1:54" ht="10.5">
      <c r="A53" s="718"/>
      <c r="B53" s="634" t="s">
        <v>58</v>
      </c>
      <c r="C53" s="635">
        <f t="shared" ref="C53:AD53" si="48">SUM(C55:C62)</f>
        <v>1509</v>
      </c>
      <c r="D53" s="635">
        <f t="shared" si="48"/>
        <v>525</v>
      </c>
      <c r="E53" s="635">
        <f t="shared" si="48"/>
        <v>2034</v>
      </c>
      <c r="F53" s="635">
        <f t="shared" si="48"/>
        <v>151</v>
      </c>
      <c r="G53" s="635">
        <f t="shared" si="48"/>
        <v>1028</v>
      </c>
      <c r="H53" s="635">
        <f t="shared" si="48"/>
        <v>543</v>
      </c>
      <c r="I53" s="635">
        <f t="shared" si="48"/>
        <v>1571</v>
      </c>
      <c r="J53" s="635">
        <f t="shared" si="48"/>
        <v>115</v>
      </c>
      <c r="K53" s="635">
        <f t="shared" si="48"/>
        <v>1161</v>
      </c>
      <c r="L53" s="635">
        <f t="shared" si="48"/>
        <v>432</v>
      </c>
      <c r="M53" s="635">
        <f t="shared" si="48"/>
        <v>1593</v>
      </c>
      <c r="N53" s="635">
        <f t="shared" si="48"/>
        <v>344</v>
      </c>
      <c r="O53" s="635">
        <f t="shared" si="48"/>
        <v>3698</v>
      </c>
      <c r="P53" s="635">
        <f t="shared" si="48"/>
        <v>1500</v>
      </c>
      <c r="Q53" s="635">
        <f t="shared" si="48"/>
        <v>5198</v>
      </c>
      <c r="R53" s="635">
        <f t="shared" si="48"/>
        <v>610</v>
      </c>
      <c r="S53" s="639"/>
      <c r="T53" s="635" t="s">
        <v>58</v>
      </c>
      <c r="U53" s="635">
        <f t="shared" si="48"/>
        <v>244</v>
      </c>
      <c r="V53" s="635">
        <f t="shared" si="48"/>
        <v>127</v>
      </c>
      <c r="W53" s="635">
        <f t="shared" si="48"/>
        <v>371</v>
      </c>
      <c r="X53" s="635">
        <f t="shared" si="48"/>
        <v>48</v>
      </c>
      <c r="Y53" s="635">
        <f t="shared" si="48"/>
        <v>35</v>
      </c>
      <c r="Z53" s="635">
        <f t="shared" si="48"/>
        <v>83</v>
      </c>
      <c r="AA53" s="635">
        <f t="shared" si="48"/>
        <v>70</v>
      </c>
      <c r="AB53" s="635">
        <f t="shared" si="48"/>
        <v>44</v>
      </c>
      <c r="AC53" s="635">
        <f t="shared" si="48"/>
        <v>114</v>
      </c>
      <c r="AD53" s="635">
        <f t="shared" si="48"/>
        <v>568</v>
      </c>
      <c r="AE53" s="674"/>
      <c r="AF53" s="635"/>
      <c r="AG53" s="635" t="s">
        <v>58</v>
      </c>
      <c r="AH53" s="635">
        <f>SUM(AH55:AH62)</f>
        <v>141</v>
      </c>
      <c r="AI53" s="635">
        <f>SUM(AI55:AI62)</f>
        <v>29</v>
      </c>
      <c r="AJ53" s="635">
        <f>SUM(AJ55:AJ62)</f>
        <v>8</v>
      </c>
      <c r="AK53" s="635">
        <f>SUM(AK55:AK62)</f>
        <v>13</v>
      </c>
    </row>
    <row r="54" spans="1:54" ht="7.5" customHeight="1">
      <c r="A54" s="718"/>
      <c r="B54" s="637"/>
      <c r="C54" s="635"/>
      <c r="D54" s="635"/>
      <c r="E54" s="635"/>
      <c r="F54" s="635"/>
      <c r="G54" s="635"/>
      <c r="H54" s="635"/>
      <c r="I54" s="635"/>
      <c r="J54" s="635"/>
      <c r="K54" s="635"/>
      <c r="L54" s="635"/>
      <c r="M54" s="635"/>
      <c r="N54" s="635"/>
      <c r="O54" s="635"/>
      <c r="P54" s="635"/>
      <c r="Q54" s="635"/>
      <c r="R54" s="635"/>
      <c r="S54" s="639"/>
      <c r="T54" s="645"/>
      <c r="U54" s="645"/>
      <c r="V54" s="645"/>
      <c r="W54" s="645"/>
      <c r="X54" s="645"/>
      <c r="Y54" s="645"/>
      <c r="Z54" s="645"/>
      <c r="AA54" s="645"/>
      <c r="AB54" s="645"/>
      <c r="AC54" s="645"/>
      <c r="AD54" s="645"/>
      <c r="AF54" s="645"/>
      <c r="AG54" s="645"/>
      <c r="AH54" s="645"/>
      <c r="AI54" s="645"/>
      <c r="AJ54" s="645"/>
      <c r="AK54" s="645"/>
    </row>
    <row r="55" spans="1:54" ht="10.5">
      <c r="A55" s="610" t="s">
        <v>374</v>
      </c>
      <c r="B55" s="638" t="s">
        <v>375</v>
      </c>
      <c r="C55" s="639">
        <v>490</v>
      </c>
      <c r="D55" s="639">
        <v>26</v>
      </c>
      <c r="E55" s="635">
        <f t="shared" ref="E55:E62" si="49">C55+D55</f>
        <v>516</v>
      </c>
      <c r="F55" s="639">
        <v>11</v>
      </c>
      <c r="G55" s="639">
        <v>243</v>
      </c>
      <c r="H55" s="639">
        <v>15</v>
      </c>
      <c r="I55" s="635">
        <f t="shared" ref="I55:I62" si="50">G55+H55</f>
        <v>258</v>
      </c>
      <c r="J55" s="639">
        <v>0</v>
      </c>
      <c r="K55" s="639">
        <v>421</v>
      </c>
      <c r="L55" s="639">
        <v>23</v>
      </c>
      <c r="M55" s="635">
        <f t="shared" ref="M55:M62" si="51">K55+L55</f>
        <v>444</v>
      </c>
      <c r="N55" s="639">
        <v>137</v>
      </c>
      <c r="O55" s="639">
        <f t="shared" ref="O55:R62" si="52">C55+G55+K55</f>
        <v>1154</v>
      </c>
      <c r="P55" s="639">
        <f t="shared" si="52"/>
        <v>64</v>
      </c>
      <c r="Q55" s="639">
        <f t="shared" si="52"/>
        <v>1218</v>
      </c>
      <c r="R55" s="639">
        <f t="shared" si="52"/>
        <v>148</v>
      </c>
      <c r="S55" s="610" t="s">
        <v>374</v>
      </c>
      <c r="T55" s="645" t="s">
        <v>375</v>
      </c>
      <c r="U55" s="639">
        <v>41</v>
      </c>
      <c r="V55" s="639">
        <v>16</v>
      </c>
      <c r="W55" s="639">
        <v>57</v>
      </c>
      <c r="X55" s="639">
        <v>6</v>
      </c>
      <c r="Y55" s="639">
        <v>5</v>
      </c>
      <c r="Z55" s="639">
        <v>11</v>
      </c>
      <c r="AA55" s="639">
        <v>14</v>
      </c>
      <c r="AB55" s="639">
        <v>13</v>
      </c>
      <c r="AC55" s="639">
        <v>27</v>
      </c>
      <c r="AD55" s="639">
        <v>95</v>
      </c>
      <c r="AE55" s="658"/>
      <c r="AF55" s="645" t="s">
        <v>374</v>
      </c>
      <c r="AG55" s="645" t="s">
        <v>375</v>
      </c>
      <c r="AH55" s="639">
        <v>24</v>
      </c>
      <c r="AI55" s="639">
        <v>8</v>
      </c>
      <c r="AJ55" s="639">
        <v>3</v>
      </c>
      <c r="AK55" s="639">
        <v>4</v>
      </c>
    </row>
    <row r="56" spans="1:54" ht="10.5">
      <c r="A56" s="610" t="s">
        <v>374</v>
      </c>
      <c r="B56" s="638" t="s">
        <v>381</v>
      </c>
      <c r="C56" s="639">
        <v>84</v>
      </c>
      <c r="D56" s="639">
        <v>14</v>
      </c>
      <c r="E56" s="635">
        <f t="shared" si="49"/>
        <v>98</v>
      </c>
      <c r="F56" s="639">
        <v>1</v>
      </c>
      <c r="G56" s="639">
        <v>101</v>
      </c>
      <c r="H56" s="639">
        <v>15</v>
      </c>
      <c r="I56" s="635">
        <f t="shared" si="50"/>
        <v>116</v>
      </c>
      <c r="J56" s="639">
        <v>0</v>
      </c>
      <c r="K56" s="639">
        <v>79</v>
      </c>
      <c r="L56" s="639">
        <v>11</v>
      </c>
      <c r="M56" s="635">
        <f t="shared" si="51"/>
        <v>90</v>
      </c>
      <c r="N56" s="639">
        <v>23</v>
      </c>
      <c r="O56" s="639">
        <f t="shared" si="52"/>
        <v>264</v>
      </c>
      <c r="P56" s="639">
        <f t="shared" si="52"/>
        <v>40</v>
      </c>
      <c r="Q56" s="639">
        <f t="shared" si="52"/>
        <v>304</v>
      </c>
      <c r="R56" s="639">
        <f t="shared" si="52"/>
        <v>24</v>
      </c>
      <c r="S56" s="610" t="s">
        <v>374</v>
      </c>
      <c r="T56" s="645" t="s">
        <v>381</v>
      </c>
      <c r="U56" s="639">
        <v>23</v>
      </c>
      <c r="V56" s="639">
        <v>7</v>
      </c>
      <c r="W56" s="639">
        <v>30</v>
      </c>
      <c r="X56" s="639">
        <v>6</v>
      </c>
      <c r="Y56" s="639">
        <v>3</v>
      </c>
      <c r="Z56" s="639">
        <v>9</v>
      </c>
      <c r="AA56" s="639">
        <v>5</v>
      </c>
      <c r="AB56" s="639">
        <v>0</v>
      </c>
      <c r="AC56" s="639">
        <v>5</v>
      </c>
      <c r="AD56" s="639">
        <v>44</v>
      </c>
      <c r="AE56" s="658"/>
      <c r="AF56" s="645" t="s">
        <v>374</v>
      </c>
      <c r="AG56" s="645" t="s">
        <v>381</v>
      </c>
      <c r="AH56" s="639">
        <v>10</v>
      </c>
      <c r="AI56" s="639">
        <v>3</v>
      </c>
      <c r="AJ56" s="639"/>
      <c r="AK56" s="639">
        <v>1</v>
      </c>
    </row>
    <row r="57" spans="1:54" ht="10.5">
      <c r="A57" s="610" t="s">
        <v>374</v>
      </c>
      <c r="B57" s="638" t="s">
        <v>382</v>
      </c>
      <c r="C57" s="639">
        <v>178</v>
      </c>
      <c r="D57" s="639">
        <v>17</v>
      </c>
      <c r="E57" s="635">
        <f t="shared" si="49"/>
        <v>195</v>
      </c>
      <c r="F57" s="639">
        <v>1</v>
      </c>
      <c r="G57" s="639">
        <v>169</v>
      </c>
      <c r="H57" s="639">
        <v>10</v>
      </c>
      <c r="I57" s="635">
        <f t="shared" si="50"/>
        <v>179</v>
      </c>
      <c r="J57" s="639">
        <v>10</v>
      </c>
      <c r="K57" s="639">
        <v>151</v>
      </c>
      <c r="L57" s="639">
        <v>9</v>
      </c>
      <c r="M57" s="635">
        <f t="shared" si="51"/>
        <v>160</v>
      </c>
      <c r="N57" s="639">
        <v>54</v>
      </c>
      <c r="O57" s="639">
        <f t="shared" si="52"/>
        <v>498</v>
      </c>
      <c r="P57" s="639">
        <f t="shared" si="52"/>
        <v>36</v>
      </c>
      <c r="Q57" s="639">
        <f t="shared" si="52"/>
        <v>534</v>
      </c>
      <c r="R57" s="639">
        <f t="shared" si="52"/>
        <v>65</v>
      </c>
      <c r="S57" s="610" t="s">
        <v>374</v>
      </c>
      <c r="T57" s="645" t="s">
        <v>382</v>
      </c>
      <c r="U57" s="639">
        <v>36</v>
      </c>
      <c r="V57" s="639">
        <v>15</v>
      </c>
      <c r="W57" s="639">
        <v>51</v>
      </c>
      <c r="X57" s="639">
        <v>10</v>
      </c>
      <c r="Y57" s="639">
        <v>7</v>
      </c>
      <c r="Z57" s="639">
        <v>17</v>
      </c>
      <c r="AA57" s="639">
        <v>7</v>
      </c>
      <c r="AB57" s="639">
        <v>4</v>
      </c>
      <c r="AC57" s="639">
        <v>11</v>
      </c>
      <c r="AD57" s="639">
        <v>79</v>
      </c>
      <c r="AE57" s="658"/>
      <c r="AF57" s="645" t="s">
        <v>374</v>
      </c>
      <c r="AG57" s="645" t="s">
        <v>382</v>
      </c>
      <c r="AH57" s="639">
        <v>16</v>
      </c>
      <c r="AI57" s="639">
        <v>6</v>
      </c>
      <c r="AJ57" s="639"/>
      <c r="AK57" s="639">
        <v>2</v>
      </c>
    </row>
    <row r="58" spans="1:54" ht="10.5">
      <c r="A58" s="610" t="s">
        <v>374</v>
      </c>
      <c r="B58" s="638" t="s">
        <v>376</v>
      </c>
      <c r="C58" s="639">
        <v>323</v>
      </c>
      <c r="D58" s="639">
        <v>354</v>
      </c>
      <c r="E58" s="635">
        <f t="shared" si="49"/>
        <v>677</v>
      </c>
      <c r="F58" s="639">
        <v>10</v>
      </c>
      <c r="G58" s="639">
        <v>219</v>
      </c>
      <c r="H58" s="639">
        <v>407</v>
      </c>
      <c r="I58" s="635">
        <f t="shared" si="50"/>
        <v>626</v>
      </c>
      <c r="J58" s="639">
        <v>19</v>
      </c>
      <c r="K58" s="639">
        <v>171</v>
      </c>
      <c r="L58" s="639">
        <v>270</v>
      </c>
      <c r="M58" s="635">
        <f t="shared" si="51"/>
        <v>441</v>
      </c>
      <c r="N58" s="639">
        <v>39</v>
      </c>
      <c r="O58" s="639">
        <f t="shared" si="52"/>
        <v>713</v>
      </c>
      <c r="P58" s="639">
        <f t="shared" si="52"/>
        <v>1031</v>
      </c>
      <c r="Q58" s="639">
        <f t="shared" si="52"/>
        <v>1744</v>
      </c>
      <c r="R58" s="639">
        <f t="shared" si="52"/>
        <v>68</v>
      </c>
      <c r="S58" s="610" t="s">
        <v>374</v>
      </c>
      <c r="T58" s="645" t="s">
        <v>376</v>
      </c>
      <c r="U58" s="639">
        <v>25</v>
      </c>
      <c r="V58" s="639">
        <v>54</v>
      </c>
      <c r="W58" s="639">
        <v>79</v>
      </c>
      <c r="X58" s="639">
        <v>9</v>
      </c>
      <c r="Y58" s="639">
        <v>6</v>
      </c>
      <c r="Z58" s="639">
        <v>15</v>
      </c>
      <c r="AA58" s="639">
        <v>12</v>
      </c>
      <c r="AB58" s="639">
        <v>13</v>
      </c>
      <c r="AC58" s="639">
        <v>25</v>
      </c>
      <c r="AD58" s="639">
        <v>119</v>
      </c>
      <c r="AE58" s="658"/>
      <c r="AF58" s="645" t="s">
        <v>374</v>
      </c>
      <c r="AG58" s="645" t="s">
        <v>376</v>
      </c>
      <c r="AH58" s="639">
        <v>39</v>
      </c>
      <c r="AI58" s="639"/>
      <c r="AJ58" s="639">
        <v>5</v>
      </c>
      <c r="AK58" s="639"/>
    </row>
    <row r="59" spans="1:54" ht="10.5">
      <c r="A59" s="610" t="s">
        <v>374</v>
      </c>
      <c r="B59" s="638" t="s">
        <v>383</v>
      </c>
      <c r="C59" s="639">
        <v>256</v>
      </c>
      <c r="D59" s="639">
        <v>46</v>
      </c>
      <c r="E59" s="635">
        <f t="shared" si="49"/>
        <v>302</v>
      </c>
      <c r="F59" s="639">
        <v>116</v>
      </c>
      <c r="G59" s="639">
        <v>118</v>
      </c>
      <c r="H59" s="639">
        <v>21</v>
      </c>
      <c r="I59" s="635">
        <f t="shared" si="50"/>
        <v>139</v>
      </c>
      <c r="J59" s="639">
        <v>81</v>
      </c>
      <c r="K59" s="639">
        <v>144</v>
      </c>
      <c r="L59" s="639">
        <v>39</v>
      </c>
      <c r="M59" s="635">
        <f t="shared" si="51"/>
        <v>183</v>
      </c>
      <c r="N59" s="639">
        <v>40</v>
      </c>
      <c r="O59" s="639">
        <f t="shared" si="52"/>
        <v>518</v>
      </c>
      <c r="P59" s="639">
        <f t="shared" si="52"/>
        <v>106</v>
      </c>
      <c r="Q59" s="639">
        <f t="shared" si="52"/>
        <v>624</v>
      </c>
      <c r="R59" s="639">
        <f t="shared" si="52"/>
        <v>237</v>
      </c>
      <c r="S59" s="610" t="s">
        <v>374</v>
      </c>
      <c r="T59" s="645" t="s">
        <v>383</v>
      </c>
      <c r="U59" s="639">
        <v>41</v>
      </c>
      <c r="V59" s="639">
        <v>5</v>
      </c>
      <c r="W59" s="639">
        <v>46</v>
      </c>
      <c r="X59" s="639">
        <v>5</v>
      </c>
      <c r="Y59" s="639">
        <v>5</v>
      </c>
      <c r="Z59" s="639">
        <v>10</v>
      </c>
      <c r="AA59" s="639">
        <v>11</v>
      </c>
      <c r="AB59" s="639">
        <v>6</v>
      </c>
      <c r="AC59" s="639">
        <v>17</v>
      </c>
      <c r="AD59" s="639">
        <v>73</v>
      </c>
      <c r="AE59" s="658"/>
      <c r="AF59" s="645" t="s">
        <v>374</v>
      </c>
      <c r="AG59" s="645" t="s">
        <v>383</v>
      </c>
      <c r="AH59" s="639">
        <v>18</v>
      </c>
      <c r="AI59" s="639">
        <v>4</v>
      </c>
      <c r="AJ59" s="639"/>
      <c r="AK59" s="639">
        <v>4</v>
      </c>
    </row>
    <row r="60" spans="1:54" ht="10.5">
      <c r="A60" s="610" t="s">
        <v>374</v>
      </c>
      <c r="B60" s="638" t="s">
        <v>377</v>
      </c>
      <c r="C60" s="639">
        <v>66</v>
      </c>
      <c r="D60" s="639">
        <v>10</v>
      </c>
      <c r="E60" s="635">
        <f t="shared" si="49"/>
        <v>76</v>
      </c>
      <c r="F60" s="639">
        <v>1</v>
      </c>
      <c r="G60" s="639">
        <v>43</v>
      </c>
      <c r="H60" s="639">
        <v>29</v>
      </c>
      <c r="I60" s="635">
        <f t="shared" si="50"/>
        <v>72</v>
      </c>
      <c r="J60" s="639">
        <v>0</v>
      </c>
      <c r="K60" s="639">
        <v>47</v>
      </c>
      <c r="L60" s="639">
        <v>24</v>
      </c>
      <c r="M60" s="635">
        <f t="shared" si="51"/>
        <v>71</v>
      </c>
      <c r="N60" s="639">
        <v>18</v>
      </c>
      <c r="O60" s="639">
        <f t="shared" si="52"/>
        <v>156</v>
      </c>
      <c r="P60" s="639">
        <f t="shared" si="52"/>
        <v>63</v>
      </c>
      <c r="Q60" s="639">
        <f t="shared" si="52"/>
        <v>219</v>
      </c>
      <c r="R60" s="639">
        <f t="shared" si="52"/>
        <v>19</v>
      </c>
      <c r="S60" s="610" t="s">
        <v>374</v>
      </c>
      <c r="T60" s="645" t="s">
        <v>377</v>
      </c>
      <c r="U60" s="639">
        <v>29</v>
      </c>
      <c r="V60" s="639">
        <v>2</v>
      </c>
      <c r="W60" s="639">
        <v>31</v>
      </c>
      <c r="X60" s="639">
        <v>2</v>
      </c>
      <c r="Y60" s="639">
        <v>2</v>
      </c>
      <c r="Z60" s="639">
        <v>4</v>
      </c>
      <c r="AA60" s="639">
        <v>9</v>
      </c>
      <c r="AB60" s="639">
        <v>3</v>
      </c>
      <c r="AC60" s="639">
        <v>12</v>
      </c>
      <c r="AD60" s="639">
        <v>47</v>
      </c>
      <c r="AE60" s="658"/>
      <c r="AF60" s="645" t="s">
        <v>374</v>
      </c>
      <c r="AG60" s="645" t="s">
        <v>377</v>
      </c>
      <c r="AH60" s="639">
        <v>6</v>
      </c>
      <c r="AI60" s="639">
        <v>3</v>
      </c>
      <c r="AJ60" s="639"/>
      <c r="AK60" s="639">
        <v>2</v>
      </c>
    </row>
    <row r="61" spans="1:54" ht="10.5">
      <c r="A61" s="610" t="s">
        <v>306</v>
      </c>
      <c r="B61" s="638" t="s">
        <v>385</v>
      </c>
      <c r="C61" s="639">
        <v>55</v>
      </c>
      <c r="D61" s="639">
        <v>22</v>
      </c>
      <c r="E61" s="635">
        <f t="shared" si="49"/>
        <v>77</v>
      </c>
      <c r="F61" s="639">
        <v>1</v>
      </c>
      <c r="G61" s="639">
        <v>52</v>
      </c>
      <c r="H61" s="639">
        <v>16</v>
      </c>
      <c r="I61" s="635">
        <f t="shared" si="50"/>
        <v>68</v>
      </c>
      <c r="J61" s="639">
        <v>5</v>
      </c>
      <c r="K61" s="639">
        <v>49</v>
      </c>
      <c r="L61" s="639">
        <v>9</v>
      </c>
      <c r="M61" s="635">
        <f t="shared" si="51"/>
        <v>58</v>
      </c>
      <c r="N61" s="639">
        <v>27</v>
      </c>
      <c r="O61" s="639">
        <f t="shared" si="52"/>
        <v>156</v>
      </c>
      <c r="P61" s="639">
        <f t="shared" si="52"/>
        <v>47</v>
      </c>
      <c r="Q61" s="639">
        <f t="shared" si="52"/>
        <v>203</v>
      </c>
      <c r="R61" s="639">
        <f t="shared" si="52"/>
        <v>33</v>
      </c>
      <c r="S61" s="610" t="s">
        <v>306</v>
      </c>
      <c r="T61" s="645" t="s">
        <v>385</v>
      </c>
      <c r="U61" s="639">
        <v>13</v>
      </c>
      <c r="V61" s="639">
        <v>8</v>
      </c>
      <c r="W61" s="639">
        <v>21</v>
      </c>
      <c r="X61" s="639">
        <v>5</v>
      </c>
      <c r="Y61" s="639">
        <v>2</v>
      </c>
      <c r="Z61" s="639">
        <v>7</v>
      </c>
      <c r="AA61" s="639">
        <v>4</v>
      </c>
      <c r="AB61" s="639">
        <v>0</v>
      </c>
      <c r="AC61" s="639">
        <v>4</v>
      </c>
      <c r="AD61" s="639">
        <v>32</v>
      </c>
      <c r="AE61" s="658"/>
      <c r="AF61" s="645" t="s">
        <v>306</v>
      </c>
      <c r="AG61" s="645" t="s">
        <v>385</v>
      </c>
      <c r="AH61" s="639">
        <v>8</v>
      </c>
      <c r="AI61" s="639">
        <v>1</v>
      </c>
      <c r="AJ61" s="639"/>
      <c r="AK61" s="639"/>
    </row>
    <row r="62" spans="1:54" ht="10.5">
      <c r="A62" s="599" t="s">
        <v>305</v>
      </c>
      <c r="B62" s="641" t="s">
        <v>384</v>
      </c>
      <c r="C62" s="640">
        <v>57</v>
      </c>
      <c r="D62" s="640">
        <v>36</v>
      </c>
      <c r="E62" s="626">
        <f t="shared" si="49"/>
        <v>93</v>
      </c>
      <c r="F62" s="640">
        <v>10</v>
      </c>
      <c r="G62" s="640">
        <v>83</v>
      </c>
      <c r="H62" s="640">
        <v>30</v>
      </c>
      <c r="I62" s="626">
        <f t="shared" si="50"/>
        <v>113</v>
      </c>
      <c r="J62" s="640">
        <v>0</v>
      </c>
      <c r="K62" s="640">
        <v>99</v>
      </c>
      <c r="L62" s="640">
        <v>47</v>
      </c>
      <c r="M62" s="626">
        <f t="shared" si="51"/>
        <v>146</v>
      </c>
      <c r="N62" s="640">
        <v>6</v>
      </c>
      <c r="O62" s="640">
        <f t="shared" si="52"/>
        <v>239</v>
      </c>
      <c r="P62" s="640">
        <f t="shared" si="52"/>
        <v>113</v>
      </c>
      <c r="Q62" s="640">
        <f t="shared" si="52"/>
        <v>352</v>
      </c>
      <c r="R62" s="640">
        <f t="shared" si="52"/>
        <v>16</v>
      </c>
      <c r="S62" s="599" t="s">
        <v>305</v>
      </c>
      <c r="T62" s="642" t="s">
        <v>384</v>
      </c>
      <c r="U62" s="640">
        <v>36</v>
      </c>
      <c r="V62" s="640">
        <v>20</v>
      </c>
      <c r="W62" s="640">
        <v>56</v>
      </c>
      <c r="X62" s="640">
        <v>5</v>
      </c>
      <c r="Y62" s="640">
        <v>5</v>
      </c>
      <c r="Z62" s="640">
        <v>10</v>
      </c>
      <c r="AA62" s="640">
        <v>8</v>
      </c>
      <c r="AB62" s="640">
        <v>5</v>
      </c>
      <c r="AC62" s="640">
        <v>13</v>
      </c>
      <c r="AD62" s="640">
        <v>79</v>
      </c>
      <c r="AE62" s="658"/>
      <c r="AF62" s="642" t="s">
        <v>615</v>
      </c>
      <c r="AG62" s="642" t="s">
        <v>384</v>
      </c>
      <c r="AH62" s="640">
        <v>20</v>
      </c>
      <c r="AI62" s="640">
        <v>4</v>
      </c>
      <c r="AJ62" s="640"/>
      <c r="AK62" s="640"/>
    </row>
    <row r="63" spans="1:54" ht="10.5">
      <c r="A63" s="628"/>
      <c r="B63" s="628"/>
      <c r="C63" s="636"/>
      <c r="D63" s="636"/>
      <c r="E63" s="636"/>
      <c r="F63" s="636"/>
      <c r="G63" s="636"/>
      <c r="H63" s="636"/>
      <c r="I63" s="636"/>
      <c r="J63" s="636"/>
      <c r="K63" s="636"/>
      <c r="L63" s="636"/>
      <c r="M63" s="636"/>
      <c r="N63" s="636"/>
      <c r="O63" s="636"/>
      <c r="P63" s="636"/>
      <c r="Q63" s="636"/>
      <c r="R63" s="636"/>
    </row>
    <row r="64" spans="1:54">
      <c r="A64" s="1000" t="s">
        <v>9</v>
      </c>
      <c r="B64" s="1000"/>
      <c r="C64" s="1000"/>
      <c r="D64" s="1000"/>
      <c r="E64" s="1000"/>
      <c r="F64" s="1000"/>
      <c r="G64" s="1000"/>
      <c r="H64" s="1000"/>
      <c r="I64" s="1000"/>
      <c r="J64" s="1000"/>
      <c r="K64" s="1000"/>
      <c r="L64" s="1000"/>
      <c r="M64" s="1000"/>
      <c r="N64" s="1000"/>
      <c r="O64" s="1000"/>
      <c r="P64" s="1000"/>
      <c r="Q64" s="1000"/>
      <c r="R64" s="1000"/>
      <c r="S64" s="668" t="s">
        <v>17</v>
      </c>
      <c r="T64" s="654"/>
      <c r="U64" s="654"/>
      <c r="V64" s="654"/>
      <c r="W64" s="654"/>
      <c r="X64" s="654"/>
      <c r="Y64" s="654"/>
      <c r="Z64" s="654"/>
      <c r="AA64" s="654"/>
      <c r="AB64" s="654"/>
      <c r="AC64" s="654"/>
      <c r="AD64" s="654"/>
      <c r="AE64" s="654"/>
      <c r="AF64" s="592" t="s">
        <v>25</v>
      </c>
      <c r="AG64" s="657"/>
      <c r="AH64" s="657"/>
      <c r="AI64" s="657"/>
      <c r="AJ64" s="657"/>
      <c r="AK64" s="657"/>
    </row>
    <row r="65" spans="1:37">
      <c r="A65" s="1000" t="s">
        <v>328</v>
      </c>
      <c r="B65" s="1000"/>
      <c r="C65" s="1000"/>
      <c r="D65" s="1000"/>
      <c r="E65" s="1000"/>
      <c r="F65" s="1000"/>
      <c r="G65" s="1000"/>
      <c r="H65" s="1000"/>
      <c r="I65" s="1000"/>
      <c r="J65" s="1000"/>
      <c r="K65" s="1000"/>
      <c r="L65" s="1000"/>
      <c r="M65" s="1000"/>
      <c r="N65" s="1000"/>
      <c r="O65" s="1000"/>
      <c r="P65" s="1000"/>
      <c r="Q65" s="1000"/>
      <c r="R65" s="1000"/>
      <c r="S65" s="668" t="s">
        <v>328</v>
      </c>
      <c r="T65" s="654"/>
      <c r="U65" s="654"/>
      <c r="V65" s="654"/>
      <c r="W65" s="654"/>
      <c r="X65" s="654"/>
      <c r="Y65" s="654"/>
      <c r="Z65" s="654"/>
      <c r="AA65" s="654"/>
      <c r="AB65" s="654"/>
      <c r="AC65" s="654"/>
      <c r="AD65" s="654"/>
      <c r="AE65" s="654"/>
      <c r="AF65" s="592" t="s">
        <v>619</v>
      </c>
      <c r="AG65" s="657"/>
      <c r="AH65" s="657"/>
      <c r="AI65" s="657"/>
      <c r="AJ65" s="657"/>
      <c r="AK65" s="657"/>
    </row>
    <row r="66" spans="1:37" ht="10.5">
      <c r="A66" s="636" t="s">
        <v>61</v>
      </c>
      <c r="B66" s="656"/>
      <c r="C66" s="656"/>
      <c r="D66" s="656"/>
      <c r="E66" s="656"/>
      <c r="F66" s="656"/>
      <c r="G66" s="656"/>
      <c r="H66" s="656"/>
      <c r="I66" s="656"/>
      <c r="J66" s="656"/>
      <c r="K66" s="656"/>
      <c r="L66" s="656"/>
      <c r="M66" s="656"/>
      <c r="N66" s="656"/>
      <c r="O66" s="656"/>
      <c r="P66" s="656"/>
      <c r="Q66" s="656"/>
      <c r="R66" s="656"/>
      <c r="S66" s="636" t="s">
        <v>61</v>
      </c>
      <c r="AF66" s="636" t="s">
        <v>61</v>
      </c>
    </row>
    <row r="67" spans="1:37" ht="6.75" customHeight="1">
      <c r="A67" s="636"/>
      <c r="B67" s="622"/>
      <c r="C67" s="622"/>
      <c r="D67" s="622"/>
      <c r="E67" s="622"/>
      <c r="F67" s="622"/>
      <c r="G67" s="622"/>
      <c r="H67" s="622"/>
      <c r="I67" s="622"/>
      <c r="J67" s="622"/>
      <c r="K67" s="622"/>
      <c r="L67" s="622"/>
      <c r="M67" s="622"/>
      <c r="N67" s="622"/>
      <c r="O67" s="622"/>
      <c r="P67" s="622"/>
      <c r="Q67" s="622"/>
      <c r="R67" s="622"/>
    </row>
    <row r="68" spans="1:37" ht="15" customHeight="1">
      <c r="A68" s="994" t="s">
        <v>288</v>
      </c>
      <c r="B68" s="994" t="s">
        <v>72</v>
      </c>
      <c r="C68" s="979" t="s">
        <v>297</v>
      </c>
      <c r="D68" s="979"/>
      <c r="E68" s="979"/>
      <c r="F68" s="979"/>
      <c r="G68" s="979" t="s">
        <v>298</v>
      </c>
      <c r="H68" s="979"/>
      <c r="I68" s="979"/>
      <c r="J68" s="979"/>
      <c r="K68" s="979" t="s">
        <v>299</v>
      </c>
      <c r="L68" s="979"/>
      <c r="M68" s="980"/>
      <c r="N68" s="980"/>
      <c r="O68" s="979" t="s">
        <v>110</v>
      </c>
      <c r="P68" s="979"/>
      <c r="Q68" s="979"/>
      <c r="R68" s="979"/>
      <c r="S68" s="996" t="s">
        <v>288</v>
      </c>
      <c r="T68" s="975" t="s">
        <v>59</v>
      </c>
      <c r="U68" s="967" t="s">
        <v>588</v>
      </c>
      <c r="V68" s="968"/>
      <c r="W68" s="969"/>
      <c r="X68" s="967" t="s">
        <v>589</v>
      </c>
      <c r="Y68" s="968"/>
      <c r="Z68" s="969"/>
      <c r="AA68" s="970" t="s">
        <v>590</v>
      </c>
      <c r="AB68" s="971"/>
      <c r="AC68" s="972"/>
      <c r="AD68" s="973" t="s">
        <v>343</v>
      </c>
      <c r="AE68" s="670"/>
      <c r="AF68" s="954" t="s">
        <v>288</v>
      </c>
      <c r="AG68" s="956" t="s">
        <v>614</v>
      </c>
      <c r="AH68" s="956" t="s">
        <v>617</v>
      </c>
      <c r="AI68" s="954" t="s">
        <v>604</v>
      </c>
      <c r="AJ68" s="954" t="s">
        <v>605</v>
      </c>
      <c r="AK68" s="956" t="s">
        <v>618</v>
      </c>
    </row>
    <row r="69" spans="1:37" s="644" customFormat="1" ht="26.25" customHeight="1">
      <c r="A69" s="995"/>
      <c r="B69" s="995"/>
      <c r="C69" s="661" t="s">
        <v>364</v>
      </c>
      <c r="D69" s="661" t="s">
        <v>269</v>
      </c>
      <c r="E69" s="662" t="s">
        <v>568</v>
      </c>
      <c r="F69" s="661" t="s">
        <v>302</v>
      </c>
      <c r="G69" s="661" t="s">
        <v>364</v>
      </c>
      <c r="H69" s="661" t="s">
        <v>269</v>
      </c>
      <c r="I69" s="662" t="s">
        <v>568</v>
      </c>
      <c r="J69" s="661" t="s">
        <v>302</v>
      </c>
      <c r="K69" s="661" t="s">
        <v>364</v>
      </c>
      <c r="L69" s="661" t="s">
        <v>269</v>
      </c>
      <c r="M69" s="662" t="s">
        <v>568</v>
      </c>
      <c r="N69" s="661" t="s">
        <v>302</v>
      </c>
      <c r="O69" s="661" t="s">
        <v>364</v>
      </c>
      <c r="P69" s="661" t="s">
        <v>269</v>
      </c>
      <c r="Q69" s="662" t="s">
        <v>568</v>
      </c>
      <c r="R69" s="661" t="s">
        <v>302</v>
      </c>
      <c r="S69" s="997"/>
      <c r="T69" s="975"/>
      <c r="U69" s="671" t="s">
        <v>338</v>
      </c>
      <c r="V69" s="671" t="s">
        <v>339</v>
      </c>
      <c r="W69" s="671" t="s">
        <v>110</v>
      </c>
      <c r="X69" s="672" t="s">
        <v>338</v>
      </c>
      <c r="Y69" s="672" t="s">
        <v>339</v>
      </c>
      <c r="Z69" s="672" t="s">
        <v>110</v>
      </c>
      <c r="AA69" s="672" t="s">
        <v>338</v>
      </c>
      <c r="AB69" s="672" t="s">
        <v>339</v>
      </c>
      <c r="AC69" s="672" t="s">
        <v>110</v>
      </c>
      <c r="AD69" s="974"/>
      <c r="AE69" s="670"/>
      <c r="AF69" s="955"/>
      <c r="AG69" s="957"/>
      <c r="AH69" s="957"/>
      <c r="AI69" s="955"/>
      <c r="AJ69" s="955"/>
      <c r="AK69" s="957"/>
    </row>
    <row r="70" spans="1:37" ht="6.75" customHeight="1">
      <c r="A70" s="627"/>
      <c r="B70" s="627"/>
      <c r="C70" s="632"/>
      <c r="D70" s="632"/>
      <c r="E70" s="632"/>
      <c r="F70" s="632"/>
      <c r="G70" s="632"/>
      <c r="H70" s="632"/>
      <c r="I70" s="632"/>
      <c r="J70" s="632"/>
      <c r="K70" s="632"/>
      <c r="L70" s="632"/>
      <c r="M70" s="632"/>
      <c r="N70" s="632"/>
      <c r="O70" s="632"/>
      <c r="P70" s="632"/>
      <c r="Q70" s="632"/>
      <c r="R70" s="632"/>
      <c r="S70" s="664"/>
      <c r="T70" s="663"/>
      <c r="U70" s="663"/>
      <c r="V70" s="663"/>
      <c r="W70" s="663"/>
      <c r="X70" s="663"/>
      <c r="Y70" s="663"/>
      <c r="Z70" s="663"/>
      <c r="AA70" s="663"/>
      <c r="AB70" s="663"/>
      <c r="AC70" s="663"/>
      <c r="AD70" s="663"/>
      <c r="AF70" s="663"/>
      <c r="AG70" s="663"/>
      <c r="AH70" s="663"/>
      <c r="AI70" s="663"/>
      <c r="AJ70" s="663"/>
      <c r="AK70" s="663"/>
    </row>
    <row r="71" spans="1:37" ht="10.5" customHeight="1">
      <c r="A71" s="639"/>
      <c r="B71" s="646" t="s">
        <v>58</v>
      </c>
      <c r="C71" s="635">
        <f t="shared" ref="C71:AD71" si="53">SUM(C73:C74)</f>
        <v>324</v>
      </c>
      <c r="D71" s="635">
        <f t="shared" si="53"/>
        <v>150</v>
      </c>
      <c r="E71" s="635">
        <f t="shared" si="53"/>
        <v>474</v>
      </c>
      <c r="F71" s="635">
        <f t="shared" si="53"/>
        <v>10</v>
      </c>
      <c r="G71" s="635">
        <f t="shared" si="53"/>
        <v>282</v>
      </c>
      <c r="H71" s="635">
        <f t="shared" si="53"/>
        <v>128</v>
      </c>
      <c r="I71" s="635">
        <f t="shared" si="53"/>
        <v>410</v>
      </c>
      <c r="J71" s="635">
        <f t="shared" si="53"/>
        <v>34</v>
      </c>
      <c r="K71" s="635">
        <f t="shared" si="53"/>
        <v>263</v>
      </c>
      <c r="L71" s="635">
        <f t="shared" si="53"/>
        <v>147</v>
      </c>
      <c r="M71" s="635">
        <f t="shared" si="53"/>
        <v>410</v>
      </c>
      <c r="N71" s="635">
        <f t="shared" si="53"/>
        <v>133</v>
      </c>
      <c r="O71" s="635">
        <f t="shared" si="53"/>
        <v>869</v>
      </c>
      <c r="P71" s="635">
        <f t="shared" si="53"/>
        <v>425</v>
      </c>
      <c r="Q71" s="635">
        <f t="shared" si="53"/>
        <v>1294</v>
      </c>
      <c r="R71" s="635">
        <f t="shared" si="53"/>
        <v>177</v>
      </c>
      <c r="S71" s="639"/>
      <c r="T71" s="635" t="s">
        <v>58</v>
      </c>
      <c r="U71" s="635">
        <f t="shared" si="53"/>
        <v>40</v>
      </c>
      <c r="V71" s="635">
        <f t="shared" si="53"/>
        <v>9</v>
      </c>
      <c r="W71" s="635">
        <f t="shared" si="53"/>
        <v>49</v>
      </c>
      <c r="X71" s="635">
        <f t="shared" si="53"/>
        <v>9</v>
      </c>
      <c r="Y71" s="635">
        <f t="shared" si="53"/>
        <v>7</v>
      </c>
      <c r="Z71" s="635">
        <f t="shared" si="53"/>
        <v>16</v>
      </c>
      <c r="AA71" s="635">
        <f t="shared" si="53"/>
        <v>4</v>
      </c>
      <c r="AB71" s="635">
        <f t="shared" si="53"/>
        <v>2</v>
      </c>
      <c r="AC71" s="635">
        <f t="shared" si="53"/>
        <v>6</v>
      </c>
      <c r="AD71" s="635">
        <f t="shared" si="53"/>
        <v>71</v>
      </c>
      <c r="AE71" s="628"/>
      <c r="AF71" s="645"/>
      <c r="AG71" s="635" t="s">
        <v>58</v>
      </c>
      <c r="AH71" s="635">
        <f>SUM(AH73:AH74)</f>
        <v>28</v>
      </c>
      <c r="AI71" s="635">
        <f>SUM(AI73:AI74)</f>
        <v>8</v>
      </c>
      <c r="AJ71" s="635">
        <f>SUM(AJ73:AJ74)</f>
        <v>2</v>
      </c>
      <c r="AK71" s="635">
        <f>SUM(AK73:AK74)</f>
        <v>5</v>
      </c>
    </row>
    <row r="72" spans="1:37" ht="6.75" customHeight="1">
      <c r="A72" s="610"/>
      <c r="B72" s="635"/>
      <c r="C72" s="635"/>
      <c r="D72" s="635"/>
      <c r="E72" s="635"/>
      <c r="F72" s="635"/>
      <c r="G72" s="635"/>
      <c r="H72" s="635"/>
      <c r="I72" s="635"/>
      <c r="J72" s="635"/>
      <c r="K72" s="635"/>
      <c r="L72" s="635"/>
      <c r="M72" s="635"/>
      <c r="N72" s="635"/>
      <c r="O72" s="635"/>
      <c r="P72" s="635"/>
      <c r="Q72" s="635"/>
      <c r="R72" s="635"/>
      <c r="S72" s="639"/>
      <c r="T72" s="645"/>
      <c r="U72" s="645"/>
      <c r="V72" s="645"/>
      <c r="W72" s="645"/>
      <c r="X72" s="645"/>
      <c r="Y72" s="645"/>
      <c r="Z72" s="645"/>
      <c r="AA72" s="645"/>
      <c r="AB72" s="645"/>
      <c r="AC72" s="645"/>
      <c r="AD72" s="645"/>
      <c r="AF72" s="645"/>
      <c r="AG72" s="645"/>
      <c r="AH72" s="645"/>
      <c r="AI72" s="645"/>
      <c r="AJ72" s="645"/>
      <c r="AK72" s="645"/>
    </row>
    <row r="73" spans="1:37" ht="10.5">
      <c r="A73" s="610" t="s">
        <v>308</v>
      </c>
      <c r="B73" s="645" t="s">
        <v>387</v>
      </c>
      <c r="C73" s="639">
        <v>60</v>
      </c>
      <c r="D73" s="639">
        <v>39</v>
      </c>
      <c r="E73" s="635">
        <f>C73+D73</f>
        <v>99</v>
      </c>
      <c r="F73" s="639">
        <v>2</v>
      </c>
      <c r="G73" s="639">
        <v>35</v>
      </c>
      <c r="H73" s="639">
        <v>36</v>
      </c>
      <c r="I73" s="635">
        <f>G73+H73</f>
        <v>71</v>
      </c>
      <c r="J73" s="639">
        <v>8</v>
      </c>
      <c r="K73" s="639">
        <v>22</v>
      </c>
      <c r="L73" s="639">
        <v>26</v>
      </c>
      <c r="M73" s="635">
        <f>K73+L73</f>
        <v>48</v>
      </c>
      <c r="N73" s="639">
        <v>18</v>
      </c>
      <c r="O73" s="639">
        <f>C73+G73+K73</f>
        <v>117</v>
      </c>
      <c r="P73" s="639">
        <f t="shared" ref="P73:R74" si="54">D73+H73+L73</f>
        <v>101</v>
      </c>
      <c r="Q73" s="635">
        <f t="shared" si="54"/>
        <v>218</v>
      </c>
      <c r="R73" s="639">
        <f t="shared" si="54"/>
        <v>28</v>
      </c>
      <c r="S73" s="610" t="s">
        <v>308</v>
      </c>
      <c r="T73" s="645" t="s">
        <v>592</v>
      </c>
      <c r="U73" s="639">
        <v>6</v>
      </c>
      <c r="V73" s="639">
        <v>2</v>
      </c>
      <c r="W73" s="639">
        <v>8</v>
      </c>
      <c r="X73" s="639">
        <v>3</v>
      </c>
      <c r="Y73" s="639">
        <v>0</v>
      </c>
      <c r="Z73" s="639">
        <v>3</v>
      </c>
      <c r="AA73" s="639">
        <v>1</v>
      </c>
      <c r="AB73" s="639">
        <v>1</v>
      </c>
      <c r="AC73" s="639">
        <v>2</v>
      </c>
      <c r="AD73" s="639">
        <v>13</v>
      </c>
      <c r="AE73" s="658"/>
      <c r="AF73" s="645" t="s">
        <v>308</v>
      </c>
      <c r="AG73" s="645" t="s">
        <v>592</v>
      </c>
      <c r="AH73" s="639">
        <v>6</v>
      </c>
      <c r="AI73" s="639"/>
      <c r="AJ73" s="639"/>
      <c r="AK73" s="639"/>
    </row>
    <row r="74" spans="1:37" ht="10.5">
      <c r="A74" s="599" t="s">
        <v>308</v>
      </c>
      <c r="B74" s="642" t="s">
        <v>388</v>
      </c>
      <c r="C74" s="640">
        <v>264</v>
      </c>
      <c r="D74" s="640">
        <v>111</v>
      </c>
      <c r="E74" s="626">
        <f>C74+D74</f>
        <v>375</v>
      </c>
      <c r="F74" s="640">
        <v>8</v>
      </c>
      <c r="G74" s="640">
        <v>247</v>
      </c>
      <c r="H74" s="640">
        <v>92</v>
      </c>
      <c r="I74" s="626">
        <f>G74+H74</f>
        <v>339</v>
      </c>
      <c r="J74" s="640">
        <v>26</v>
      </c>
      <c r="K74" s="640">
        <v>241</v>
      </c>
      <c r="L74" s="640">
        <v>121</v>
      </c>
      <c r="M74" s="626">
        <f>K74+L74</f>
        <v>362</v>
      </c>
      <c r="N74" s="640">
        <v>115</v>
      </c>
      <c r="O74" s="640">
        <f>C74+G74+K74</f>
        <v>752</v>
      </c>
      <c r="P74" s="640">
        <f t="shared" si="54"/>
        <v>324</v>
      </c>
      <c r="Q74" s="626">
        <f t="shared" si="54"/>
        <v>1076</v>
      </c>
      <c r="R74" s="640">
        <f t="shared" si="54"/>
        <v>149</v>
      </c>
      <c r="S74" s="599" t="s">
        <v>308</v>
      </c>
      <c r="T74" s="642" t="s">
        <v>388</v>
      </c>
      <c r="U74" s="640">
        <v>34</v>
      </c>
      <c r="V74" s="640">
        <v>7</v>
      </c>
      <c r="W74" s="640">
        <v>41</v>
      </c>
      <c r="X74" s="640">
        <v>6</v>
      </c>
      <c r="Y74" s="640">
        <v>7</v>
      </c>
      <c r="Z74" s="640">
        <v>13</v>
      </c>
      <c r="AA74" s="640">
        <v>3</v>
      </c>
      <c r="AB74" s="640">
        <v>1</v>
      </c>
      <c r="AC74" s="640">
        <v>4</v>
      </c>
      <c r="AD74" s="640">
        <v>58</v>
      </c>
      <c r="AE74" s="658"/>
      <c r="AF74" s="642" t="s">
        <v>308</v>
      </c>
      <c r="AG74" s="642" t="s">
        <v>388</v>
      </c>
      <c r="AH74" s="640">
        <v>22</v>
      </c>
      <c r="AI74" s="640">
        <v>8</v>
      </c>
      <c r="AJ74" s="640">
        <v>2</v>
      </c>
      <c r="AK74" s="640">
        <v>5</v>
      </c>
    </row>
    <row r="75" spans="1:37" ht="10.5">
      <c r="A75" s="628"/>
      <c r="B75" s="628"/>
      <c r="C75" s="636"/>
      <c r="D75" s="636"/>
      <c r="E75" s="636"/>
      <c r="F75" s="636"/>
      <c r="G75" s="636"/>
      <c r="H75" s="636"/>
      <c r="I75" s="636"/>
      <c r="J75" s="636"/>
      <c r="K75" s="636"/>
      <c r="L75" s="636"/>
      <c r="M75" s="636"/>
      <c r="N75" s="636"/>
      <c r="O75" s="636"/>
      <c r="P75" s="636"/>
      <c r="Q75" s="636"/>
      <c r="R75" s="636"/>
    </row>
    <row r="76" spans="1:37">
      <c r="A76" s="1000" t="s">
        <v>10</v>
      </c>
      <c r="B76" s="1000"/>
      <c r="C76" s="1000"/>
      <c r="D76" s="1000"/>
      <c r="E76" s="1000"/>
      <c r="F76" s="1000"/>
      <c r="G76" s="1000"/>
      <c r="H76" s="1000"/>
      <c r="I76" s="1000"/>
      <c r="J76" s="1000"/>
      <c r="K76" s="1000"/>
      <c r="L76" s="1000"/>
      <c r="M76" s="1000"/>
      <c r="N76" s="1000"/>
      <c r="O76" s="1000"/>
      <c r="P76" s="1000"/>
      <c r="Q76" s="1000"/>
      <c r="R76" s="1000"/>
      <c r="S76" s="668" t="s">
        <v>18</v>
      </c>
      <c r="T76" s="654"/>
      <c r="U76" s="654"/>
      <c r="V76" s="654"/>
      <c r="W76" s="654"/>
      <c r="X76" s="654"/>
      <c r="Y76" s="654"/>
      <c r="Z76" s="654"/>
      <c r="AA76" s="654"/>
      <c r="AB76" s="654"/>
      <c r="AC76" s="654"/>
      <c r="AD76" s="654"/>
      <c r="AE76" s="654"/>
      <c r="AF76" s="592" t="s">
        <v>26</v>
      </c>
      <c r="AG76" s="657"/>
      <c r="AH76" s="657"/>
      <c r="AI76" s="657"/>
      <c r="AJ76" s="657"/>
      <c r="AK76" s="657"/>
    </row>
    <row r="77" spans="1:37">
      <c r="A77" s="1000" t="s">
        <v>328</v>
      </c>
      <c r="B77" s="1000"/>
      <c r="C77" s="1000"/>
      <c r="D77" s="1000"/>
      <c r="E77" s="1000"/>
      <c r="F77" s="1000"/>
      <c r="G77" s="1000"/>
      <c r="H77" s="1000"/>
      <c r="I77" s="1000"/>
      <c r="J77" s="1000"/>
      <c r="K77" s="1000"/>
      <c r="L77" s="1000"/>
      <c r="M77" s="1000"/>
      <c r="N77" s="1000"/>
      <c r="O77" s="1000"/>
      <c r="P77" s="1000"/>
      <c r="Q77" s="1000"/>
      <c r="R77" s="1000"/>
      <c r="S77" s="668" t="s">
        <v>328</v>
      </c>
      <c r="T77" s="654"/>
      <c r="U77" s="654"/>
      <c r="V77" s="654"/>
      <c r="W77" s="654"/>
      <c r="X77" s="654"/>
      <c r="Y77" s="654"/>
      <c r="Z77" s="654"/>
      <c r="AA77" s="654"/>
      <c r="AB77" s="654"/>
      <c r="AC77" s="654"/>
      <c r="AD77" s="654"/>
      <c r="AE77" s="654"/>
      <c r="AF77" s="592" t="s">
        <v>619</v>
      </c>
      <c r="AG77" s="657"/>
      <c r="AH77" s="657"/>
      <c r="AI77" s="657"/>
      <c r="AJ77" s="657"/>
      <c r="AK77" s="657"/>
    </row>
    <row r="78" spans="1:37" ht="10.5">
      <c r="A78" s="636" t="s">
        <v>569</v>
      </c>
      <c r="B78" s="656"/>
      <c r="C78" s="656"/>
      <c r="D78" s="656"/>
      <c r="E78" s="656"/>
      <c r="F78" s="656"/>
      <c r="G78" s="656"/>
      <c r="H78" s="656"/>
      <c r="I78" s="656"/>
      <c r="J78" s="656"/>
      <c r="K78" s="656"/>
      <c r="L78" s="656"/>
      <c r="M78" s="656"/>
      <c r="N78" s="656"/>
      <c r="O78" s="656"/>
      <c r="P78" s="656"/>
      <c r="Q78" s="656"/>
      <c r="R78" s="656"/>
      <c r="S78" s="636" t="s">
        <v>569</v>
      </c>
      <c r="AF78" s="636" t="s">
        <v>569</v>
      </c>
    </row>
    <row r="79" spans="1:37" ht="6.75" customHeight="1">
      <c r="A79" s="636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22"/>
    </row>
    <row r="80" spans="1:37" ht="15.75" customHeight="1">
      <c r="A80" s="994" t="s">
        <v>288</v>
      </c>
      <c r="B80" s="994" t="s">
        <v>72</v>
      </c>
      <c r="C80" s="979" t="s">
        <v>297</v>
      </c>
      <c r="D80" s="979"/>
      <c r="E80" s="979"/>
      <c r="F80" s="979"/>
      <c r="G80" s="979" t="s">
        <v>298</v>
      </c>
      <c r="H80" s="979"/>
      <c r="I80" s="979"/>
      <c r="J80" s="979"/>
      <c r="K80" s="979" t="s">
        <v>299</v>
      </c>
      <c r="L80" s="979"/>
      <c r="M80" s="980"/>
      <c r="N80" s="980"/>
      <c r="O80" s="979" t="s">
        <v>110</v>
      </c>
      <c r="P80" s="979"/>
      <c r="Q80" s="979"/>
      <c r="R80" s="979"/>
      <c r="S80" s="996" t="s">
        <v>288</v>
      </c>
      <c r="T80" s="975" t="s">
        <v>59</v>
      </c>
      <c r="U80" s="967" t="s">
        <v>588</v>
      </c>
      <c r="V80" s="968"/>
      <c r="W80" s="969"/>
      <c r="X80" s="967" t="s">
        <v>589</v>
      </c>
      <c r="Y80" s="968"/>
      <c r="Z80" s="969"/>
      <c r="AA80" s="970" t="s">
        <v>590</v>
      </c>
      <c r="AB80" s="971"/>
      <c r="AC80" s="972"/>
      <c r="AD80" s="973" t="s">
        <v>343</v>
      </c>
      <c r="AE80" s="670"/>
      <c r="AF80" s="954" t="s">
        <v>288</v>
      </c>
      <c r="AG80" s="956" t="s">
        <v>614</v>
      </c>
      <c r="AH80" s="956" t="s">
        <v>617</v>
      </c>
      <c r="AI80" s="954" t="s">
        <v>604</v>
      </c>
      <c r="AJ80" s="954" t="s">
        <v>605</v>
      </c>
      <c r="AK80" s="956" t="s">
        <v>618</v>
      </c>
    </row>
    <row r="81" spans="1:37" s="644" customFormat="1" ht="27.75" customHeight="1">
      <c r="A81" s="995"/>
      <c r="B81" s="995"/>
      <c r="C81" s="661" t="s">
        <v>364</v>
      </c>
      <c r="D81" s="661" t="s">
        <v>269</v>
      </c>
      <c r="E81" s="662" t="s">
        <v>568</v>
      </c>
      <c r="F81" s="661" t="s">
        <v>302</v>
      </c>
      <c r="G81" s="661" t="s">
        <v>364</v>
      </c>
      <c r="H81" s="661" t="s">
        <v>269</v>
      </c>
      <c r="I81" s="662" t="s">
        <v>568</v>
      </c>
      <c r="J81" s="661" t="s">
        <v>302</v>
      </c>
      <c r="K81" s="661" t="s">
        <v>364</v>
      </c>
      <c r="L81" s="661" t="s">
        <v>269</v>
      </c>
      <c r="M81" s="662" t="s">
        <v>568</v>
      </c>
      <c r="N81" s="661" t="s">
        <v>302</v>
      </c>
      <c r="O81" s="661" t="s">
        <v>364</v>
      </c>
      <c r="P81" s="661" t="s">
        <v>269</v>
      </c>
      <c r="Q81" s="662" t="s">
        <v>568</v>
      </c>
      <c r="R81" s="661" t="s">
        <v>302</v>
      </c>
      <c r="S81" s="997"/>
      <c r="T81" s="975"/>
      <c r="U81" s="671" t="s">
        <v>338</v>
      </c>
      <c r="V81" s="671" t="s">
        <v>339</v>
      </c>
      <c r="W81" s="671" t="s">
        <v>110</v>
      </c>
      <c r="X81" s="672" t="s">
        <v>338</v>
      </c>
      <c r="Y81" s="672" t="s">
        <v>339</v>
      </c>
      <c r="Z81" s="672" t="s">
        <v>110</v>
      </c>
      <c r="AA81" s="672" t="s">
        <v>338</v>
      </c>
      <c r="AB81" s="672" t="s">
        <v>339</v>
      </c>
      <c r="AC81" s="672" t="s">
        <v>110</v>
      </c>
      <c r="AD81" s="974"/>
      <c r="AE81" s="670"/>
      <c r="AF81" s="955"/>
      <c r="AG81" s="957"/>
      <c r="AH81" s="957"/>
      <c r="AI81" s="955"/>
      <c r="AJ81" s="955"/>
      <c r="AK81" s="957"/>
    </row>
    <row r="82" spans="1:37" ht="8.25" customHeight="1">
      <c r="A82" s="627"/>
      <c r="B82" s="649"/>
      <c r="C82" s="632"/>
      <c r="D82" s="632"/>
      <c r="E82" s="632"/>
      <c r="F82" s="632"/>
      <c r="G82" s="632"/>
      <c r="H82" s="632"/>
      <c r="I82" s="632"/>
      <c r="J82" s="632"/>
      <c r="K82" s="632"/>
      <c r="L82" s="632"/>
      <c r="M82" s="632"/>
      <c r="N82" s="632"/>
      <c r="O82" s="632"/>
      <c r="P82" s="632"/>
      <c r="Q82" s="632"/>
      <c r="R82" s="632"/>
      <c r="S82" s="664"/>
      <c r="T82" s="663"/>
      <c r="U82" s="663"/>
      <c r="V82" s="663"/>
      <c r="W82" s="663"/>
      <c r="X82" s="663"/>
      <c r="Y82" s="663"/>
      <c r="Z82" s="663"/>
      <c r="AA82" s="663"/>
      <c r="AB82" s="663"/>
      <c r="AC82" s="663"/>
      <c r="AD82" s="663"/>
      <c r="AF82" s="663"/>
      <c r="AG82" s="663"/>
      <c r="AH82" s="663"/>
      <c r="AI82" s="663"/>
      <c r="AJ82" s="663"/>
      <c r="AK82" s="663"/>
    </row>
    <row r="83" spans="1:37" ht="10.5">
      <c r="A83" s="639"/>
      <c r="B83" s="633" t="s">
        <v>58</v>
      </c>
      <c r="C83" s="635">
        <f>SUM(C85:C89)</f>
        <v>510</v>
      </c>
      <c r="D83" s="635">
        <f t="shared" ref="D83:AD83" si="55">SUM(D85:D89)</f>
        <v>215</v>
      </c>
      <c r="E83" s="635">
        <f t="shared" si="55"/>
        <v>725</v>
      </c>
      <c r="F83" s="635">
        <f t="shared" si="55"/>
        <v>35</v>
      </c>
      <c r="G83" s="635">
        <f t="shared" si="55"/>
        <v>425</v>
      </c>
      <c r="H83" s="635">
        <f t="shared" si="55"/>
        <v>215</v>
      </c>
      <c r="I83" s="635">
        <f t="shared" si="55"/>
        <v>640</v>
      </c>
      <c r="J83" s="635">
        <f t="shared" si="55"/>
        <v>48</v>
      </c>
      <c r="K83" s="635">
        <f t="shared" si="55"/>
        <v>555</v>
      </c>
      <c r="L83" s="635">
        <f t="shared" si="55"/>
        <v>205</v>
      </c>
      <c r="M83" s="635">
        <f t="shared" si="55"/>
        <v>760</v>
      </c>
      <c r="N83" s="635">
        <f t="shared" si="55"/>
        <v>259</v>
      </c>
      <c r="O83" s="635">
        <f t="shared" si="55"/>
        <v>1490</v>
      </c>
      <c r="P83" s="635">
        <f t="shared" si="55"/>
        <v>635</v>
      </c>
      <c r="Q83" s="635">
        <f t="shared" si="55"/>
        <v>2125</v>
      </c>
      <c r="R83" s="635">
        <f t="shared" si="55"/>
        <v>342</v>
      </c>
      <c r="S83" s="639"/>
      <c r="T83" s="635" t="s">
        <v>58</v>
      </c>
      <c r="U83" s="635">
        <f t="shared" si="55"/>
        <v>127</v>
      </c>
      <c r="V83" s="635">
        <f t="shared" si="55"/>
        <v>31</v>
      </c>
      <c r="W83" s="635">
        <f t="shared" si="55"/>
        <v>158</v>
      </c>
      <c r="X83" s="635">
        <f t="shared" si="55"/>
        <v>30</v>
      </c>
      <c r="Y83" s="635">
        <f t="shared" si="55"/>
        <v>18</v>
      </c>
      <c r="Z83" s="635">
        <f t="shared" si="55"/>
        <v>48</v>
      </c>
      <c r="AA83" s="635">
        <f t="shared" si="55"/>
        <v>21</v>
      </c>
      <c r="AB83" s="635">
        <f t="shared" si="55"/>
        <v>13</v>
      </c>
      <c r="AC83" s="635">
        <f t="shared" si="55"/>
        <v>34</v>
      </c>
      <c r="AD83" s="635">
        <f t="shared" si="55"/>
        <v>240</v>
      </c>
      <c r="AE83" s="628"/>
      <c r="AF83" s="645"/>
      <c r="AG83" s="635" t="s">
        <v>58</v>
      </c>
      <c r="AH83" s="635">
        <f>SUM(AH85:AH89)</f>
        <v>73</v>
      </c>
      <c r="AI83" s="635">
        <f>SUM(AI85:AI89)</f>
        <v>14</v>
      </c>
      <c r="AJ83" s="635">
        <f>SUM(AJ85:AJ89)</f>
        <v>2</v>
      </c>
      <c r="AK83" s="635">
        <f>SUM(AK85:AK89)</f>
        <v>6</v>
      </c>
    </row>
    <row r="84" spans="1:37" ht="6.75" customHeight="1">
      <c r="A84" s="718"/>
      <c r="B84" s="647"/>
      <c r="C84" s="635"/>
      <c r="D84" s="635"/>
      <c r="E84" s="635"/>
      <c r="F84" s="635"/>
      <c r="G84" s="635"/>
      <c r="H84" s="635"/>
      <c r="I84" s="635"/>
      <c r="J84" s="635"/>
      <c r="K84" s="635"/>
      <c r="L84" s="635"/>
      <c r="M84" s="635"/>
      <c r="N84" s="635"/>
      <c r="O84" s="635"/>
      <c r="P84" s="635"/>
      <c r="Q84" s="635"/>
      <c r="R84" s="635"/>
      <c r="S84" s="639"/>
      <c r="T84" s="645"/>
      <c r="U84" s="645"/>
      <c r="V84" s="645"/>
      <c r="W84" s="645"/>
      <c r="X84" s="645"/>
      <c r="Y84" s="645"/>
      <c r="Z84" s="645"/>
      <c r="AA84" s="645"/>
      <c r="AB84" s="645"/>
      <c r="AC84" s="645"/>
      <c r="AD84" s="645"/>
      <c r="AF84" s="645"/>
      <c r="AG84" s="645"/>
      <c r="AH84" s="645"/>
      <c r="AI84" s="645"/>
      <c r="AJ84" s="645"/>
      <c r="AK84" s="645"/>
    </row>
    <row r="85" spans="1:37" ht="11.25" customHeight="1">
      <c r="A85" s="610" t="s">
        <v>312</v>
      </c>
      <c r="B85" s="645" t="s">
        <v>393</v>
      </c>
      <c r="C85" s="639">
        <v>122</v>
      </c>
      <c r="D85" s="639">
        <v>48</v>
      </c>
      <c r="E85" s="635">
        <f>C85+D85</f>
        <v>170</v>
      </c>
      <c r="F85" s="639">
        <v>1</v>
      </c>
      <c r="G85" s="639">
        <v>104</v>
      </c>
      <c r="H85" s="639">
        <v>50</v>
      </c>
      <c r="I85" s="635">
        <f>G85+H85</f>
        <v>154</v>
      </c>
      <c r="J85" s="639">
        <v>4</v>
      </c>
      <c r="K85" s="639">
        <v>151</v>
      </c>
      <c r="L85" s="639">
        <v>66</v>
      </c>
      <c r="M85" s="635">
        <f>K85+L85</f>
        <v>217</v>
      </c>
      <c r="N85" s="639">
        <v>80</v>
      </c>
      <c r="O85" s="639">
        <f t="shared" ref="O85:R89" si="56">C85+G85+K85</f>
        <v>377</v>
      </c>
      <c r="P85" s="639">
        <f t="shared" si="56"/>
        <v>164</v>
      </c>
      <c r="Q85" s="635">
        <f t="shared" si="56"/>
        <v>541</v>
      </c>
      <c r="R85" s="639">
        <f t="shared" si="56"/>
        <v>85</v>
      </c>
      <c r="S85" s="610" t="s">
        <v>312</v>
      </c>
      <c r="T85" s="645" t="s">
        <v>393</v>
      </c>
      <c r="U85" s="639">
        <v>23</v>
      </c>
      <c r="V85" s="639">
        <v>10</v>
      </c>
      <c r="W85" s="639">
        <v>33</v>
      </c>
      <c r="X85" s="639">
        <v>3</v>
      </c>
      <c r="Y85" s="639">
        <v>5</v>
      </c>
      <c r="Z85" s="639">
        <v>8</v>
      </c>
      <c r="AA85" s="639">
        <v>7</v>
      </c>
      <c r="AB85" s="639">
        <v>2</v>
      </c>
      <c r="AC85" s="639">
        <v>9</v>
      </c>
      <c r="AD85" s="639">
        <v>50</v>
      </c>
      <c r="AF85" s="645" t="s">
        <v>312</v>
      </c>
      <c r="AG85" s="645" t="s">
        <v>393</v>
      </c>
      <c r="AH85" s="639">
        <v>14</v>
      </c>
      <c r="AI85" s="639">
        <v>1</v>
      </c>
      <c r="AJ85" s="639"/>
      <c r="AK85" s="639">
        <v>2</v>
      </c>
    </row>
    <row r="86" spans="1:37" ht="10.5">
      <c r="A86" s="610" t="s">
        <v>312</v>
      </c>
      <c r="B86" s="645" t="s">
        <v>395</v>
      </c>
      <c r="C86" s="639">
        <v>95</v>
      </c>
      <c r="D86" s="639">
        <v>48</v>
      </c>
      <c r="E86" s="635">
        <f>C86+D86</f>
        <v>143</v>
      </c>
      <c r="F86" s="639">
        <v>1</v>
      </c>
      <c r="G86" s="639">
        <v>58</v>
      </c>
      <c r="H86" s="639">
        <v>25</v>
      </c>
      <c r="I86" s="635">
        <f>G86+H86</f>
        <v>83</v>
      </c>
      <c r="J86" s="639">
        <v>0</v>
      </c>
      <c r="K86" s="639">
        <v>68</v>
      </c>
      <c r="L86" s="639">
        <v>14</v>
      </c>
      <c r="M86" s="635">
        <f>K86+L86</f>
        <v>82</v>
      </c>
      <c r="N86" s="639">
        <v>42</v>
      </c>
      <c r="O86" s="639">
        <f t="shared" si="56"/>
        <v>221</v>
      </c>
      <c r="P86" s="639">
        <f t="shared" si="56"/>
        <v>87</v>
      </c>
      <c r="Q86" s="635">
        <f t="shared" si="56"/>
        <v>308</v>
      </c>
      <c r="R86" s="639">
        <f t="shared" si="56"/>
        <v>43</v>
      </c>
      <c r="S86" s="610" t="s">
        <v>312</v>
      </c>
      <c r="T86" s="645" t="s">
        <v>395</v>
      </c>
      <c r="U86" s="639">
        <v>22</v>
      </c>
      <c r="V86" s="639">
        <v>2</v>
      </c>
      <c r="W86" s="639">
        <v>24</v>
      </c>
      <c r="X86" s="639">
        <v>6</v>
      </c>
      <c r="Y86" s="639">
        <v>2</v>
      </c>
      <c r="Z86" s="639">
        <v>8</v>
      </c>
      <c r="AA86" s="639">
        <v>0</v>
      </c>
      <c r="AB86" s="639">
        <v>0</v>
      </c>
      <c r="AC86" s="639">
        <v>0</v>
      </c>
      <c r="AD86" s="639">
        <v>32</v>
      </c>
      <c r="AF86" s="645" t="s">
        <v>312</v>
      </c>
      <c r="AG86" s="645" t="s">
        <v>395</v>
      </c>
      <c r="AH86" s="639">
        <v>14</v>
      </c>
      <c r="AI86" s="639">
        <v>3</v>
      </c>
      <c r="AJ86" s="639"/>
      <c r="AK86" s="639"/>
    </row>
    <row r="87" spans="1:37" ht="10.5">
      <c r="A87" s="610" t="s">
        <v>312</v>
      </c>
      <c r="B87" s="645" t="s">
        <v>394</v>
      </c>
      <c r="C87" s="639">
        <v>47</v>
      </c>
      <c r="D87" s="639">
        <v>23</v>
      </c>
      <c r="E87" s="635">
        <f>C87+D87</f>
        <v>70</v>
      </c>
      <c r="F87" s="639">
        <v>19</v>
      </c>
      <c r="G87" s="639">
        <v>37</v>
      </c>
      <c r="H87" s="639">
        <v>25</v>
      </c>
      <c r="I87" s="635">
        <f>G87+H87</f>
        <v>62</v>
      </c>
      <c r="J87" s="639">
        <v>29</v>
      </c>
      <c r="K87" s="639">
        <v>31</v>
      </c>
      <c r="L87" s="639">
        <v>19</v>
      </c>
      <c r="M87" s="635">
        <f>K87+L87</f>
        <v>50</v>
      </c>
      <c r="N87" s="639">
        <v>25</v>
      </c>
      <c r="O87" s="639">
        <f t="shared" si="56"/>
        <v>115</v>
      </c>
      <c r="P87" s="639">
        <f t="shared" si="56"/>
        <v>67</v>
      </c>
      <c r="Q87" s="635">
        <f t="shared" si="56"/>
        <v>182</v>
      </c>
      <c r="R87" s="639">
        <f t="shared" si="56"/>
        <v>73</v>
      </c>
      <c r="S87" s="610" t="s">
        <v>312</v>
      </c>
      <c r="T87" s="645" t="s">
        <v>394</v>
      </c>
      <c r="U87" s="639">
        <v>8</v>
      </c>
      <c r="V87" s="639">
        <v>3</v>
      </c>
      <c r="W87" s="639">
        <v>11</v>
      </c>
      <c r="X87" s="639">
        <v>3</v>
      </c>
      <c r="Y87" s="639">
        <v>0</v>
      </c>
      <c r="Z87" s="639">
        <v>3</v>
      </c>
      <c r="AA87" s="639">
        <v>1</v>
      </c>
      <c r="AB87" s="639">
        <v>2</v>
      </c>
      <c r="AC87" s="639">
        <v>3</v>
      </c>
      <c r="AD87" s="639">
        <v>17</v>
      </c>
      <c r="AF87" s="645" t="s">
        <v>312</v>
      </c>
      <c r="AG87" s="645" t="s">
        <v>610</v>
      </c>
      <c r="AH87" s="639">
        <v>4</v>
      </c>
      <c r="AI87" s="639"/>
      <c r="AJ87" s="639"/>
      <c r="AK87" s="639"/>
    </row>
    <row r="88" spans="1:37" ht="11.25" customHeight="1">
      <c r="A88" s="610" t="s">
        <v>380</v>
      </c>
      <c r="B88" s="610" t="s">
        <v>398</v>
      </c>
      <c r="C88" s="639">
        <v>56</v>
      </c>
      <c r="D88" s="639">
        <v>46</v>
      </c>
      <c r="E88" s="635">
        <f>C88+D88</f>
        <v>102</v>
      </c>
      <c r="F88" s="639">
        <v>3</v>
      </c>
      <c r="G88" s="639">
        <v>44</v>
      </c>
      <c r="H88" s="639">
        <v>28</v>
      </c>
      <c r="I88" s="635">
        <f>G88+H88</f>
        <v>72</v>
      </c>
      <c r="J88" s="639">
        <v>6</v>
      </c>
      <c r="K88" s="639">
        <v>71</v>
      </c>
      <c r="L88" s="639">
        <v>28</v>
      </c>
      <c r="M88" s="635">
        <f>K88+L88</f>
        <v>99</v>
      </c>
      <c r="N88" s="639">
        <v>42</v>
      </c>
      <c r="O88" s="639">
        <f t="shared" si="56"/>
        <v>171</v>
      </c>
      <c r="P88" s="639">
        <f t="shared" si="56"/>
        <v>102</v>
      </c>
      <c r="Q88" s="635">
        <f t="shared" si="56"/>
        <v>273</v>
      </c>
      <c r="R88" s="639">
        <f t="shared" si="56"/>
        <v>51</v>
      </c>
      <c r="S88" s="610" t="s">
        <v>313</v>
      </c>
      <c r="T88" s="645" t="s">
        <v>398</v>
      </c>
      <c r="U88" s="639">
        <v>31</v>
      </c>
      <c r="V88" s="639">
        <v>3</v>
      </c>
      <c r="W88" s="639">
        <v>34</v>
      </c>
      <c r="X88" s="639">
        <v>9</v>
      </c>
      <c r="Y88" s="639">
        <v>6</v>
      </c>
      <c r="Z88" s="639">
        <v>15</v>
      </c>
      <c r="AA88" s="639">
        <v>6</v>
      </c>
      <c r="AB88" s="639">
        <v>4</v>
      </c>
      <c r="AC88" s="639">
        <v>10</v>
      </c>
      <c r="AD88" s="639">
        <v>59</v>
      </c>
      <c r="AF88" s="645" t="s">
        <v>380</v>
      </c>
      <c r="AG88" s="645" t="s">
        <v>398</v>
      </c>
      <c r="AH88" s="639">
        <v>11</v>
      </c>
      <c r="AI88" s="639">
        <v>3</v>
      </c>
      <c r="AJ88" s="639"/>
      <c r="AK88" s="639">
        <v>1</v>
      </c>
    </row>
    <row r="89" spans="1:37" ht="10.5">
      <c r="A89" s="599" t="s">
        <v>311</v>
      </c>
      <c r="B89" s="642" t="s">
        <v>378</v>
      </c>
      <c r="C89" s="640">
        <v>190</v>
      </c>
      <c r="D89" s="640">
        <v>50</v>
      </c>
      <c r="E89" s="626">
        <f>C89+D89</f>
        <v>240</v>
      </c>
      <c r="F89" s="640">
        <v>11</v>
      </c>
      <c r="G89" s="640">
        <v>182</v>
      </c>
      <c r="H89" s="640">
        <v>87</v>
      </c>
      <c r="I89" s="626">
        <f>G89+H89</f>
        <v>269</v>
      </c>
      <c r="J89" s="640">
        <v>9</v>
      </c>
      <c r="K89" s="640">
        <v>234</v>
      </c>
      <c r="L89" s="640">
        <v>78</v>
      </c>
      <c r="M89" s="626">
        <f>K89+L89</f>
        <v>312</v>
      </c>
      <c r="N89" s="640">
        <v>70</v>
      </c>
      <c r="O89" s="640">
        <f t="shared" si="56"/>
        <v>606</v>
      </c>
      <c r="P89" s="640">
        <f t="shared" si="56"/>
        <v>215</v>
      </c>
      <c r="Q89" s="626">
        <f t="shared" si="56"/>
        <v>821</v>
      </c>
      <c r="R89" s="640">
        <f t="shared" si="56"/>
        <v>90</v>
      </c>
      <c r="S89" s="599" t="s">
        <v>311</v>
      </c>
      <c r="T89" s="642" t="s">
        <v>378</v>
      </c>
      <c r="U89" s="640">
        <v>43</v>
      </c>
      <c r="V89" s="640">
        <v>13</v>
      </c>
      <c r="W89" s="640">
        <v>56</v>
      </c>
      <c r="X89" s="640">
        <v>9</v>
      </c>
      <c r="Y89" s="640">
        <v>5</v>
      </c>
      <c r="Z89" s="640">
        <v>14</v>
      </c>
      <c r="AA89" s="640">
        <v>7</v>
      </c>
      <c r="AB89" s="640">
        <v>5</v>
      </c>
      <c r="AC89" s="640">
        <v>12</v>
      </c>
      <c r="AD89" s="640">
        <v>82</v>
      </c>
      <c r="AF89" s="642" t="s">
        <v>311</v>
      </c>
      <c r="AG89" s="642" t="s">
        <v>378</v>
      </c>
      <c r="AH89" s="640">
        <v>30</v>
      </c>
      <c r="AI89" s="640">
        <v>7</v>
      </c>
      <c r="AJ89" s="640">
        <v>2</v>
      </c>
      <c r="AK89" s="640">
        <v>3</v>
      </c>
    </row>
    <row r="90" spans="1:37" ht="10.5">
      <c r="A90" s="628"/>
      <c r="B90" s="628"/>
      <c r="C90" s="636"/>
      <c r="D90" s="636"/>
      <c r="E90" s="636"/>
      <c r="F90" s="636"/>
      <c r="G90" s="636"/>
      <c r="H90" s="636"/>
      <c r="I90" s="636"/>
      <c r="J90" s="636"/>
      <c r="K90" s="636"/>
      <c r="L90" s="636"/>
      <c r="M90" s="636"/>
      <c r="N90" s="636"/>
      <c r="O90" s="636"/>
      <c r="P90" s="636"/>
      <c r="Q90" s="636"/>
      <c r="R90" s="636"/>
    </row>
    <row r="91" spans="1:37">
      <c r="A91" s="1000" t="s">
        <v>11</v>
      </c>
      <c r="B91" s="1000"/>
      <c r="C91" s="1000"/>
      <c r="D91" s="1000"/>
      <c r="E91" s="1000"/>
      <c r="F91" s="1000"/>
      <c r="G91" s="1000"/>
      <c r="H91" s="1000"/>
      <c r="I91" s="1000"/>
      <c r="J91" s="1000"/>
      <c r="K91" s="1000"/>
      <c r="L91" s="1000"/>
      <c r="M91" s="1000"/>
      <c r="N91" s="1000"/>
      <c r="O91" s="1000"/>
      <c r="P91" s="1000"/>
      <c r="Q91" s="1000"/>
      <c r="R91" s="1000"/>
      <c r="S91" s="668" t="s">
        <v>19</v>
      </c>
      <c r="T91" s="654"/>
      <c r="U91" s="654"/>
      <c r="V91" s="654"/>
      <c r="W91" s="654"/>
      <c r="X91" s="654"/>
      <c r="Y91" s="654"/>
      <c r="Z91" s="654"/>
      <c r="AA91" s="654"/>
      <c r="AB91" s="654"/>
      <c r="AC91" s="654"/>
      <c r="AD91" s="654"/>
      <c r="AE91" s="654"/>
      <c r="AF91" s="592" t="s">
        <v>27</v>
      </c>
      <c r="AG91" s="657"/>
      <c r="AH91" s="657"/>
      <c r="AI91" s="657"/>
      <c r="AJ91" s="657"/>
      <c r="AK91" s="657"/>
    </row>
    <row r="92" spans="1:37">
      <c r="A92" s="1000" t="s">
        <v>328</v>
      </c>
      <c r="B92" s="1000"/>
      <c r="C92" s="1000"/>
      <c r="D92" s="1000"/>
      <c r="E92" s="1000"/>
      <c r="F92" s="1000"/>
      <c r="G92" s="1000"/>
      <c r="H92" s="1000"/>
      <c r="I92" s="1000"/>
      <c r="J92" s="1000"/>
      <c r="K92" s="1000"/>
      <c r="L92" s="1000"/>
      <c r="M92" s="1000"/>
      <c r="N92" s="1000"/>
      <c r="O92" s="1000"/>
      <c r="P92" s="1000"/>
      <c r="Q92" s="1000"/>
      <c r="R92" s="1000"/>
      <c r="S92" s="668" t="s">
        <v>328</v>
      </c>
      <c r="T92" s="654"/>
      <c r="U92" s="654"/>
      <c r="V92" s="654"/>
      <c r="W92" s="654"/>
      <c r="X92" s="654"/>
      <c r="Y92" s="654"/>
      <c r="Z92" s="654"/>
      <c r="AA92" s="654"/>
      <c r="AB92" s="654"/>
      <c r="AC92" s="654"/>
      <c r="AD92" s="654"/>
      <c r="AE92" s="654"/>
      <c r="AF92" s="592" t="s">
        <v>619</v>
      </c>
      <c r="AG92" s="657"/>
      <c r="AH92" s="657"/>
      <c r="AI92" s="657"/>
      <c r="AJ92" s="657"/>
      <c r="AK92" s="657"/>
    </row>
    <row r="93" spans="1:37" ht="10.5">
      <c r="A93" s="643" t="s">
        <v>570</v>
      </c>
      <c r="B93" s="656"/>
      <c r="C93" s="656"/>
      <c r="D93" s="656"/>
      <c r="E93" s="656"/>
      <c r="F93" s="656"/>
      <c r="G93" s="656"/>
      <c r="H93" s="656"/>
      <c r="I93" s="656"/>
      <c r="J93" s="656"/>
      <c r="K93" s="656"/>
      <c r="L93" s="656"/>
      <c r="M93" s="656"/>
      <c r="N93" s="656"/>
      <c r="O93" s="656"/>
      <c r="P93" s="656"/>
      <c r="Q93" s="656"/>
      <c r="R93" s="656"/>
      <c r="S93" s="643" t="s">
        <v>570</v>
      </c>
      <c r="AF93" s="643" t="s">
        <v>570</v>
      </c>
    </row>
    <row r="94" spans="1:37" ht="10.5">
      <c r="A94" s="643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22"/>
    </row>
    <row r="95" spans="1:37" ht="15.75" customHeight="1">
      <c r="A95" s="994" t="s">
        <v>288</v>
      </c>
      <c r="B95" s="994" t="s">
        <v>72</v>
      </c>
      <c r="C95" s="979" t="s">
        <v>297</v>
      </c>
      <c r="D95" s="979"/>
      <c r="E95" s="979"/>
      <c r="F95" s="979"/>
      <c r="G95" s="979" t="s">
        <v>298</v>
      </c>
      <c r="H95" s="979"/>
      <c r="I95" s="979"/>
      <c r="J95" s="979"/>
      <c r="K95" s="979" t="s">
        <v>299</v>
      </c>
      <c r="L95" s="979"/>
      <c r="M95" s="980"/>
      <c r="N95" s="980"/>
      <c r="O95" s="979" t="s">
        <v>110</v>
      </c>
      <c r="P95" s="979"/>
      <c r="Q95" s="979"/>
      <c r="R95" s="979"/>
      <c r="S95" s="996" t="s">
        <v>288</v>
      </c>
      <c r="T95" s="975" t="s">
        <v>59</v>
      </c>
      <c r="U95" s="967" t="s">
        <v>588</v>
      </c>
      <c r="V95" s="968"/>
      <c r="W95" s="969"/>
      <c r="X95" s="967" t="s">
        <v>589</v>
      </c>
      <c r="Y95" s="968"/>
      <c r="Z95" s="969"/>
      <c r="AA95" s="970" t="s">
        <v>590</v>
      </c>
      <c r="AB95" s="971"/>
      <c r="AC95" s="972"/>
      <c r="AD95" s="973" t="s">
        <v>343</v>
      </c>
      <c r="AE95" s="670"/>
      <c r="AF95" s="954" t="s">
        <v>288</v>
      </c>
      <c r="AG95" s="956" t="s">
        <v>614</v>
      </c>
      <c r="AH95" s="956" t="s">
        <v>617</v>
      </c>
      <c r="AI95" s="954" t="s">
        <v>604</v>
      </c>
      <c r="AJ95" s="954" t="s">
        <v>605</v>
      </c>
      <c r="AK95" s="956" t="s">
        <v>618</v>
      </c>
    </row>
    <row r="96" spans="1:37" s="644" customFormat="1" ht="27.75" customHeight="1">
      <c r="A96" s="995"/>
      <c r="B96" s="995"/>
      <c r="C96" s="661" t="s">
        <v>364</v>
      </c>
      <c r="D96" s="661" t="s">
        <v>269</v>
      </c>
      <c r="E96" s="662" t="s">
        <v>568</v>
      </c>
      <c r="F96" s="661" t="s">
        <v>302</v>
      </c>
      <c r="G96" s="661" t="s">
        <v>364</v>
      </c>
      <c r="H96" s="661" t="s">
        <v>269</v>
      </c>
      <c r="I96" s="662" t="s">
        <v>568</v>
      </c>
      <c r="J96" s="661" t="s">
        <v>302</v>
      </c>
      <c r="K96" s="661" t="s">
        <v>364</v>
      </c>
      <c r="L96" s="661" t="s">
        <v>269</v>
      </c>
      <c r="M96" s="662" t="s">
        <v>568</v>
      </c>
      <c r="N96" s="661" t="s">
        <v>302</v>
      </c>
      <c r="O96" s="661" t="s">
        <v>364</v>
      </c>
      <c r="P96" s="661" t="s">
        <v>269</v>
      </c>
      <c r="Q96" s="662" t="s">
        <v>568</v>
      </c>
      <c r="R96" s="661" t="s">
        <v>302</v>
      </c>
      <c r="S96" s="997"/>
      <c r="T96" s="975"/>
      <c r="U96" s="671" t="s">
        <v>338</v>
      </c>
      <c r="V96" s="671" t="s">
        <v>339</v>
      </c>
      <c r="W96" s="671" t="s">
        <v>110</v>
      </c>
      <c r="X96" s="672" t="s">
        <v>338</v>
      </c>
      <c r="Y96" s="672" t="s">
        <v>339</v>
      </c>
      <c r="Z96" s="672" t="s">
        <v>110</v>
      </c>
      <c r="AA96" s="672" t="s">
        <v>338</v>
      </c>
      <c r="AB96" s="672" t="s">
        <v>339</v>
      </c>
      <c r="AC96" s="672" t="s">
        <v>110</v>
      </c>
      <c r="AD96" s="974"/>
      <c r="AE96" s="670"/>
      <c r="AF96" s="955"/>
      <c r="AG96" s="957"/>
      <c r="AH96" s="957"/>
      <c r="AI96" s="955"/>
      <c r="AJ96" s="955"/>
      <c r="AK96" s="957"/>
    </row>
    <row r="97" spans="1:37" s="624" customFormat="1" ht="7.5" customHeight="1">
      <c r="A97" s="627"/>
      <c r="B97" s="648"/>
      <c r="C97" s="632"/>
      <c r="D97" s="632"/>
      <c r="E97" s="632"/>
      <c r="F97" s="632"/>
      <c r="G97" s="632"/>
      <c r="H97" s="632"/>
      <c r="I97" s="632"/>
      <c r="J97" s="632"/>
      <c r="K97" s="632"/>
      <c r="L97" s="632"/>
      <c r="M97" s="632"/>
      <c r="N97" s="632"/>
      <c r="O97" s="632"/>
      <c r="P97" s="632"/>
      <c r="Q97" s="632"/>
      <c r="R97" s="632"/>
      <c r="S97" s="664"/>
      <c r="T97" s="663"/>
      <c r="U97" s="663"/>
      <c r="V97" s="663"/>
      <c r="W97" s="663"/>
      <c r="X97" s="663"/>
      <c r="Y97" s="663"/>
      <c r="Z97" s="663"/>
      <c r="AA97" s="663"/>
      <c r="AB97" s="663"/>
      <c r="AC97" s="663"/>
      <c r="AD97" s="663"/>
      <c r="AF97" s="663"/>
      <c r="AG97" s="663"/>
      <c r="AH97" s="663"/>
      <c r="AI97" s="663"/>
      <c r="AJ97" s="663"/>
      <c r="AK97" s="663"/>
    </row>
    <row r="98" spans="1:37" s="624" customFormat="1" ht="10.5">
      <c r="A98" s="610"/>
      <c r="B98" s="646" t="s">
        <v>58</v>
      </c>
      <c r="C98" s="635">
        <f>SUM(C100:C102)</f>
        <v>325</v>
      </c>
      <c r="D98" s="635">
        <f t="shared" ref="D98:AD98" si="57">SUM(D100:D102)</f>
        <v>169</v>
      </c>
      <c r="E98" s="635">
        <f t="shared" si="57"/>
        <v>494</v>
      </c>
      <c r="F98" s="635">
        <f t="shared" si="57"/>
        <v>59</v>
      </c>
      <c r="G98" s="635">
        <f t="shared" si="57"/>
        <v>266</v>
      </c>
      <c r="H98" s="635">
        <f t="shared" si="57"/>
        <v>88</v>
      </c>
      <c r="I98" s="635">
        <f t="shared" si="57"/>
        <v>354</v>
      </c>
      <c r="J98" s="635">
        <f t="shared" si="57"/>
        <v>31</v>
      </c>
      <c r="K98" s="635">
        <f t="shared" si="57"/>
        <v>187</v>
      </c>
      <c r="L98" s="635">
        <f t="shared" si="57"/>
        <v>64</v>
      </c>
      <c r="M98" s="635">
        <f t="shared" si="57"/>
        <v>251</v>
      </c>
      <c r="N98" s="635">
        <f t="shared" si="57"/>
        <v>63</v>
      </c>
      <c r="O98" s="635">
        <f t="shared" si="57"/>
        <v>778</v>
      </c>
      <c r="P98" s="635">
        <f t="shared" si="57"/>
        <v>321</v>
      </c>
      <c r="Q98" s="635">
        <f t="shared" si="57"/>
        <v>1099</v>
      </c>
      <c r="R98" s="635">
        <f t="shared" si="57"/>
        <v>153</v>
      </c>
      <c r="S98" s="639"/>
      <c r="T98" s="635" t="s">
        <v>58</v>
      </c>
      <c r="U98" s="635">
        <f t="shared" si="57"/>
        <v>54</v>
      </c>
      <c r="V98" s="635">
        <f t="shared" si="57"/>
        <v>18</v>
      </c>
      <c r="W98" s="635">
        <f t="shared" si="57"/>
        <v>72</v>
      </c>
      <c r="X98" s="635">
        <f t="shared" si="57"/>
        <v>15</v>
      </c>
      <c r="Y98" s="635">
        <f t="shared" si="57"/>
        <v>10</v>
      </c>
      <c r="Z98" s="635">
        <f t="shared" si="57"/>
        <v>25</v>
      </c>
      <c r="AA98" s="635">
        <f t="shared" si="57"/>
        <v>9</v>
      </c>
      <c r="AB98" s="635">
        <f t="shared" si="57"/>
        <v>3</v>
      </c>
      <c r="AC98" s="635">
        <f t="shared" si="57"/>
        <v>12</v>
      </c>
      <c r="AD98" s="635">
        <f t="shared" si="57"/>
        <v>109</v>
      </c>
      <c r="AE98" s="628"/>
      <c r="AF98" s="645"/>
      <c r="AG98" s="635" t="s">
        <v>58</v>
      </c>
      <c r="AH98" s="635">
        <f>SUM(AH100:AH102)</f>
        <v>42</v>
      </c>
      <c r="AI98" s="635">
        <f>SUM(AI100:AI102)</f>
        <v>15</v>
      </c>
      <c r="AJ98" s="635">
        <f>SUM(AJ100:AJ102)</f>
        <v>0</v>
      </c>
      <c r="AK98" s="635">
        <f>SUM(AK100:AK102)</f>
        <v>6</v>
      </c>
    </row>
    <row r="99" spans="1:37" s="624" customFormat="1" ht="8.25" customHeight="1">
      <c r="A99" s="610"/>
      <c r="B99" s="646"/>
      <c r="C99" s="635"/>
      <c r="D99" s="635"/>
      <c r="E99" s="635"/>
      <c r="F99" s="635"/>
      <c r="G99" s="635"/>
      <c r="H99" s="635"/>
      <c r="I99" s="635"/>
      <c r="J99" s="635"/>
      <c r="K99" s="635"/>
      <c r="L99" s="635"/>
      <c r="M99" s="635"/>
      <c r="N99" s="635"/>
      <c r="O99" s="635"/>
      <c r="P99" s="635"/>
      <c r="Q99" s="635"/>
      <c r="R99" s="635"/>
      <c r="S99" s="639"/>
      <c r="T99" s="645"/>
      <c r="U99" s="645"/>
      <c r="V99" s="645"/>
      <c r="W99" s="645"/>
      <c r="X99" s="645"/>
      <c r="Y99" s="645"/>
      <c r="Z99" s="645"/>
      <c r="AA99" s="645"/>
      <c r="AB99" s="645"/>
      <c r="AC99" s="645"/>
      <c r="AD99" s="645"/>
      <c r="AF99" s="645"/>
      <c r="AG99" s="645"/>
      <c r="AH99" s="645"/>
      <c r="AI99" s="645"/>
      <c r="AJ99" s="645"/>
      <c r="AK99" s="645"/>
    </row>
    <row r="100" spans="1:37" s="624" customFormat="1" ht="10.5">
      <c r="A100" s="610" t="s">
        <v>315</v>
      </c>
      <c r="B100" s="610" t="s">
        <v>400</v>
      </c>
      <c r="C100" s="639">
        <v>213</v>
      </c>
      <c r="D100" s="639">
        <v>124</v>
      </c>
      <c r="E100" s="635">
        <f>C100+D100</f>
        <v>337</v>
      </c>
      <c r="F100" s="639">
        <v>56</v>
      </c>
      <c r="G100" s="639">
        <v>162</v>
      </c>
      <c r="H100" s="639">
        <v>58</v>
      </c>
      <c r="I100" s="635">
        <f>G100+H100</f>
        <v>220</v>
      </c>
      <c r="J100" s="639">
        <v>29</v>
      </c>
      <c r="K100" s="639">
        <v>116</v>
      </c>
      <c r="L100" s="639">
        <v>39</v>
      </c>
      <c r="M100" s="635">
        <f>K100+L100</f>
        <v>155</v>
      </c>
      <c r="N100" s="639">
        <v>56</v>
      </c>
      <c r="O100" s="639">
        <f t="shared" ref="O100:R102" si="58">C100+G100+K100</f>
        <v>491</v>
      </c>
      <c r="P100" s="639">
        <f t="shared" si="58"/>
        <v>221</v>
      </c>
      <c r="Q100" s="635">
        <f t="shared" si="58"/>
        <v>712</v>
      </c>
      <c r="R100" s="639">
        <f t="shared" si="58"/>
        <v>141</v>
      </c>
      <c r="S100" s="610" t="s">
        <v>315</v>
      </c>
      <c r="T100" s="645" t="s">
        <v>400</v>
      </c>
      <c r="U100" s="639">
        <v>31</v>
      </c>
      <c r="V100" s="639">
        <v>14</v>
      </c>
      <c r="W100" s="639">
        <v>45</v>
      </c>
      <c r="X100" s="639">
        <v>6</v>
      </c>
      <c r="Y100" s="639">
        <v>8</v>
      </c>
      <c r="Z100" s="639">
        <v>14</v>
      </c>
      <c r="AA100" s="639">
        <v>4</v>
      </c>
      <c r="AB100" s="639">
        <v>2</v>
      </c>
      <c r="AC100" s="639">
        <v>6</v>
      </c>
      <c r="AD100" s="639">
        <v>65</v>
      </c>
      <c r="AF100" s="645" t="s">
        <v>315</v>
      </c>
      <c r="AG100" s="645" t="s">
        <v>400</v>
      </c>
      <c r="AH100" s="639">
        <v>26</v>
      </c>
      <c r="AI100" s="639">
        <v>9</v>
      </c>
      <c r="AJ100" s="639"/>
      <c r="AK100" s="639">
        <v>3</v>
      </c>
    </row>
    <row r="101" spans="1:37" s="624" customFormat="1" ht="10.5">
      <c r="A101" s="610" t="s">
        <v>315</v>
      </c>
      <c r="B101" s="610" t="s">
        <v>401</v>
      </c>
      <c r="C101" s="639">
        <v>68</v>
      </c>
      <c r="D101" s="639">
        <v>33</v>
      </c>
      <c r="E101" s="635">
        <f>C101+D101</f>
        <v>101</v>
      </c>
      <c r="F101" s="639">
        <v>0</v>
      </c>
      <c r="G101" s="639">
        <v>58</v>
      </c>
      <c r="H101" s="639">
        <v>15</v>
      </c>
      <c r="I101" s="635">
        <f>G101+H101</f>
        <v>73</v>
      </c>
      <c r="J101" s="639">
        <v>0</v>
      </c>
      <c r="K101" s="639">
        <v>30</v>
      </c>
      <c r="L101" s="639">
        <v>18</v>
      </c>
      <c r="M101" s="635">
        <f>K101+L101</f>
        <v>48</v>
      </c>
      <c r="N101" s="639">
        <v>0</v>
      </c>
      <c r="O101" s="639">
        <f t="shared" si="58"/>
        <v>156</v>
      </c>
      <c r="P101" s="639">
        <f t="shared" si="58"/>
        <v>66</v>
      </c>
      <c r="Q101" s="635">
        <f t="shared" si="58"/>
        <v>222</v>
      </c>
      <c r="R101" s="639">
        <f t="shared" si="58"/>
        <v>0</v>
      </c>
      <c r="S101" s="610" t="s">
        <v>315</v>
      </c>
      <c r="T101" s="645" t="s">
        <v>401</v>
      </c>
      <c r="U101" s="639">
        <v>15</v>
      </c>
      <c r="V101" s="639">
        <v>1</v>
      </c>
      <c r="W101" s="639">
        <v>16</v>
      </c>
      <c r="X101" s="639">
        <v>5</v>
      </c>
      <c r="Y101" s="639">
        <v>0</v>
      </c>
      <c r="Z101" s="639">
        <v>5</v>
      </c>
      <c r="AA101" s="639">
        <v>1</v>
      </c>
      <c r="AB101" s="639">
        <v>1</v>
      </c>
      <c r="AC101" s="639">
        <v>2</v>
      </c>
      <c r="AD101" s="639">
        <v>23</v>
      </c>
      <c r="AF101" s="645" t="s">
        <v>315</v>
      </c>
      <c r="AG101" s="645" t="s">
        <v>401</v>
      </c>
      <c r="AH101" s="639">
        <v>9</v>
      </c>
      <c r="AI101" s="639">
        <v>4</v>
      </c>
      <c r="AJ101" s="639"/>
      <c r="AK101" s="639">
        <v>1</v>
      </c>
    </row>
    <row r="102" spans="1:37" s="624" customFormat="1" ht="10.5">
      <c r="A102" s="599" t="s">
        <v>316</v>
      </c>
      <c r="B102" s="599" t="s">
        <v>403</v>
      </c>
      <c r="C102" s="640">
        <v>44</v>
      </c>
      <c r="D102" s="640">
        <v>12</v>
      </c>
      <c r="E102" s="626">
        <f>C102+D102</f>
        <v>56</v>
      </c>
      <c r="F102" s="640">
        <v>3</v>
      </c>
      <c r="G102" s="640">
        <v>46</v>
      </c>
      <c r="H102" s="640">
        <v>15</v>
      </c>
      <c r="I102" s="626">
        <f>G102+H102</f>
        <v>61</v>
      </c>
      <c r="J102" s="640">
        <v>2</v>
      </c>
      <c r="K102" s="640">
        <v>41</v>
      </c>
      <c r="L102" s="640">
        <v>7</v>
      </c>
      <c r="M102" s="626">
        <f>K102+L102</f>
        <v>48</v>
      </c>
      <c r="N102" s="640">
        <v>7</v>
      </c>
      <c r="O102" s="640">
        <f t="shared" si="58"/>
        <v>131</v>
      </c>
      <c r="P102" s="640">
        <f t="shared" si="58"/>
        <v>34</v>
      </c>
      <c r="Q102" s="626">
        <f t="shared" si="58"/>
        <v>165</v>
      </c>
      <c r="R102" s="640">
        <f t="shared" si="58"/>
        <v>12</v>
      </c>
      <c r="S102" s="599" t="s">
        <v>316</v>
      </c>
      <c r="T102" s="642" t="s">
        <v>403</v>
      </c>
      <c r="U102" s="640">
        <v>8</v>
      </c>
      <c r="V102" s="640">
        <v>3</v>
      </c>
      <c r="W102" s="640">
        <v>11</v>
      </c>
      <c r="X102" s="640">
        <v>4</v>
      </c>
      <c r="Y102" s="640">
        <v>2</v>
      </c>
      <c r="Z102" s="640">
        <v>6</v>
      </c>
      <c r="AA102" s="640">
        <v>4</v>
      </c>
      <c r="AB102" s="640">
        <v>0</v>
      </c>
      <c r="AC102" s="640">
        <v>4</v>
      </c>
      <c r="AD102" s="640">
        <v>21</v>
      </c>
      <c r="AF102" s="642" t="s">
        <v>316</v>
      </c>
      <c r="AG102" s="642" t="s">
        <v>403</v>
      </c>
      <c r="AH102" s="640">
        <v>7</v>
      </c>
      <c r="AI102" s="640">
        <v>2</v>
      </c>
      <c r="AJ102" s="640"/>
      <c r="AK102" s="640">
        <v>2</v>
      </c>
    </row>
    <row r="103" spans="1:37" ht="10.5">
      <c r="A103" s="628"/>
      <c r="B103" s="628"/>
      <c r="C103" s="636"/>
      <c r="D103" s="636"/>
      <c r="E103" s="636"/>
      <c r="F103" s="636"/>
      <c r="G103" s="636"/>
      <c r="H103" s="636"/>
      <c r="I103" s="636"/>
      <c r="J103" s="636"/>
      <c r="K103" s="636"/>
      <c r="L103" s="636"/>
      <c r="M103" s="636"/>
      <c r="N103" s="636"/>
      <c r="O103" s="636"/>
      <c r="P103" s="636"/>
      <c r="Q103" s="636"/>
      <c r="R103" s="636"/>
    </row>
    <row r="104" spans="1:37">
      <c r="A104" s="1000" t="s">
        <v>12</v>
      </c>
      <c r="B104" s="1000"/>
      <c r="C104" s="1000"/>
      <c r="D104" s="1000"/>
      <c r="E104" s="1000"/>
      <c r="F104" s="1000"/>
      <c r="G104" s="1000"/>
      <c r="H104" s="1000"/>
      <c r="I104" s="1000"/>
      <c r="J104" s="1000"/>
      <c r="K104" s="1000"/>
      <c r="L104" s="1000"/>
      <c r="M104" s="1000"/>
      <c r="N104" s="1000"/>
      <c r="O104" s="1000"/>
      <c r="P104" s="1000"/>
      <c r="Q104" s="1000"/>
      <c r="R104" s="1000"/>
      <c r="S104" s="668" t="s">
        <v>20</v>
      </c>
      <c r="T104" s="654"/>
      <c r="U104" s="654"/>
      <c r="V104" s="654"/>
      <c r="W104" s="654"/>
      <c r="X104" s="654"/>
      <c r="Y104" s="654"/>
      <c r="Z104" s="654"/>
      <c r="AA104" s="654"/>
      <c r="AB104" s="654"/>
      <c r="AC104" s="654"/>
      <c r="AD104" s="654"/>
      <c r="AE104" s="654"/>
      <c r="AF104" s="592" t="s">
        <v>28</v>
      </c>
      <c r="AG104" s="657"/>
      <c r="AH104" s="657"/>
      <c r="AI104" s="657"/>
      <c r="AJ104" s="657"/>
      <c r="AK104" s="657"/>
    </row>
    <row r="105" spans="1:37">
      <c r="A105" s="654" t="s">
        <v>328</v>
      </c>
      <c r="B105" s="657"/>
      <c r="C105" s="657"/>
      <c r="D105" s="657"/>
      <c r="E105" s="657"/>
      <c r="F105" s="657"/>
      <c r="G105" s="657"/>
      <c r="H105" s="657"/>
      <c r="I105" s="657"/>
      <c r="J105" s="657"/>
      <c r="K105" s="657"/>
      <c r="L105" s="657"/>
      <c r="M105" s="657"/>
      <c r="N105" s="657"/>
      <c r="O105" s="657"/>
      <c r="P105" s="657"/>
      <c r="Q105" s="657"/>
      <c r="R105" s="657"/>
      <c r="S105" s="668" t="s">
        <v>328</v>
      </c>
      <c r="T105" s="654"/>
      <c r="U105" s="654"/>
      <c r="V105" s="654"/>
      <c r="W105" s="654"/>
      <c r="X105" s="654"/>
      <c r="Y105" s="654"/>
      <c r="Z105" s="654"/>
      <c r="AA105" s="654"/>
      <c r="AB105" s="654"/>
      <c r="AC105" s="654"/>
      <c r="AD105" s="654"/>
      <c r="AE105" s="654"/>
      <c r="AF105" s="592" t="s">
        <v>619</v>
      </c>
      <c r="AG105" s="657"/>
      <c r="AH105" s="657"/>
      <c r="AI105" s="657"/>
      <c r="AJ105" s="657"/>
      <c r="AK105" s="657"/>
    </row>
    <row r="106" spans="1:37" ht="10.5">
      <c r="A106" s="643" t="s">
        <v>571</v>
      </c>
      <c r="B106" s="656"/>
      <c r="C106" s="656"/>
      <c r="D106" s="656"/>
      <c r="E106" s="656"/>
      <c r="F106" s="656"/>
      <c r="G106" s="656"/>
      <c r="H106" s="656"/>
      <c r="I106" s="656"/>
      <c r="J106" s="656"/>
      <c r="K106" s="656"/>
      <c r="L106" s="656"/>
      <c r="M106" s="656"/>
      <c r="N106" s="656"/>
      <c r="O106" s="656"/>
      <c r="P106" s="656"/>
      <c r="Q106" s="656"/>
      <c r="R106" s="656"/>
      <c r="S106" s="643" t="s">
        <v>571</v>
      </c>
      <c r="AF106" s="643" t="s">
        <v>571</v>
      </c>
    </row>
    <row r="107" spans="1:37" ht="10.5">
      <c r="A107" s="643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22"/>
    </row>
    <row r="108" spans="1:37" ht="15.75" customHeight="1">
      <c r="A108" s="994" t="s">
        <v>288</v>
      </c>
      <c r="B108" s="994" t="s">
        <v>72</v>
      </c>
      <c r="C108" s="979" t="s">
        <v>297</v>
      </c>
      <c r="D108" s="979"/>
      <c r="E108" s="979"/>
      <c r="F108" s="979"/>
      <c r="G108" s="979" t="s">
        <v>298</v>
      </c>
      <c r="H108" s="979"/>
      <c r="I108" s="979"/>
      <c r="J108" s="979"/>
      <c r="K108" s="979" t="s">
        <v>299</v>
      </c>
      <c r="L108" s="979"/>
      <c r="M108" s="980"/>
      <c r="N108" s="980"/>
      <c r="O108" s="979" t="s">
        <v>110</v>
      </c>
      <c r="P108" s="979"/>
      <c r="Q108" s="979"/>
      <c r="R108" s="979"/>
      <c r="S108" s="996" t="s">
        <v>288</v>
      </c>
      <c r="T108" s="975" t="s">
        <v>59</v>
      </c>
      <c r="U108" s="967" t="s">
        <v>588</v>
      </c>
      <c r="V108" s="968"/>
      <c r="W108" s="969"/>
      <c r="X108" s="967" t="s">
        <v>589</v>
      </c>
      <c r="Y108" s="968"/>
      <c r="Z108" s="969"/>
      <c r="AA108" s="970" t="s">
        <v>590</v>
      </c>
      <c r="AB108" s="971"/>
      <c r="AC108" s="972"/>
      <c r="AD108" s="973" t="s">
        <v>343</v>
      </c>
      <c r="AE108" s="670"/>
      <c r="AF108" s="954" t="s">
        <v>288</v>
      </c>
      <c r="AG108" s="956" t="s">
        <v>614</v>
      </c>
      <c r="AH108" s="956" t="s">
        <v>617</v>
      </c>
      <c r="AI108" s="954" t="s">
        <v>604</v>
      </c>
      <c r="AJ108" s="954" t="s">
        <v>605</v>
      </c>
      <c r="AK108" s="956" t="s">
        <v>618</v>
      </c>
    </row>
    <row r="109" spans="1:37" s="644" customFormat="1" ht="29.25" customHeight="1">
      <c r="A109" s="995"/>
      <c r="B109" s="995"/>
      <c r="C109" s="661" t="s">
        <v>364</v>
      </c>
      <c r="D109" s="661" t="s">
        <v>269</v>
      </c>
      <c r="E109" s="662" t="s">
        <v>568</v>
      </c>
      <c r="F109" s="661" t="s">
        <v>302</v>
      </c>
      <c r="G109" s="661" t="s">
        <v>364</v>
      </c>
      <c r="H109" s="661" t="s">
        <v>269</v>
      </c>
      <c r="I109" s="662" t="s">
        <v>568</v>
      </c>
      <c r="J109" s="661" t="s">
        <v>302</v>
      </c>
      <c r="K109" s="661" t="s">
        <v>364</v>
      </c>
      <c r="L109" s="661" t="s">
        <v>269</v>
      </c>
      <c r="M109" s="662" t="s">
        <v>568</v>
      </c>
      <c r="N109" s="661" t="s">
        <v>302</v>
      </c>
      <c r="O109" s="661" t="s">
        <v>364</v>
      </c>
      <c r="P109" s="661" t="s">
        <v>269</v>
      </c>
      <c r="Q109" s="662" t="s">
        <v>568</v>
      </c>
      <c r="R109" s="661" t="s">
        <v>302</v>
      </c>
      <c r="S109" s="997"/>
      <c r="T109" s="975"/>
      <c r="U109" s="671" t="s">
        <v>338</v>
      </c>
      <c r="V109" s="671" t="s">
        <v>339</v>
      </c>
      <c r="W109" s="671" t="s">
        <v>110</v>
      </c>
      <c r="X109" s="672" t="s">
        <v>338</v>
      </c>
      <c r="Y109" s="672" t="s">
        <v>339</v>
      </c>
      <c r="Z109" s="672" t="s">
        <v>110</v>
      </c>
      <c r="AA109" s="672" t="s">
        <v>338</v>
      </c>
      <c r="AB109" s="672" t="s">
        <v>339</v>
      </c>
      <c r="AC109" s="672" t="s">
        <v>110</v>
      </c>
      <c r="AD109" s="974"/>
      <c r="AE109" s="670"/>
      <c r="AF109" s="955"/>
      <c r="AG109" s="957"/>
      <c r="AH109" s="957"/>
      <c r="AI109" s="955"/>
      <c r="AJ109" s="955"/>
      <c r="AK109" s="957"/>
    </row>
    <row r="110" spans="1:37" ht="6.75" customHeight="1">
      <c r="A110" s="627"/>
      <c r="B110" s="650"/>
      <c r="C110" s="632"/>
      <c r="D110" s="632"/>
      <c r="E110" s="632"/>
      <c r="F110" s="632"/>
      <c r="G110" s="632"/>
      <c r="H110" s="632"/>
      <c r="I110" s="632"/>
      <c r="J110" s="632"/>
      <c r="K110" s="632"/>
      <c r="L110" s="632"/>
      <c r="M110" s="632"/>
      <c r="N110" s="632"/>
      <c r="O110" s="632"/>
      <c r="P110" s="632"/>
      <c r="Q110" s="632"/>
      <c r="R110" s="632"/>
      <c r="S110" s="664"/>
      <c r="T110" s="663"/>
      <c r="U110" s="663"/>
      <c r="V110" s="663"/>
      <c r="W110" s="663"/>
      <c r="X110" s="663"/>
      <c r="Y110" s="663"/>
      <c r="Z110" s="663"/>
      <c r="AA110" s="663"/>
      <c r="AB110" s="663"/>
      <c r="AC110" s="663"/>
      <c r="AD110" s="663"/>
      <c r="AF110" s="645"/>
      <c r="AG110" s="645"/>
      <c r="AH110" s="645"/>
      <c r="AI110" s="645"/>
      <c r="AJ110" s="645"/>
      <c r="AK110" s="645"/>
    </row>
    <row r="111" spans="1:37" ht="10.5">
      <c r="A111" s="639"/>
      <c r="B111" s="634" t="s">
        <v>58</v>
      </c>
      <c r="C111" s="635">
        <f>SUM(C113:C117)</f>
        <v>630</v>
      </c>
      <c r="D111" s="635">
        <f t="shared" ref="D111:AD111" si="59">SUM(D113:D117)</f>
        <v>253</v>
      </c>
      <c r="E111" s="635">
        <f t="shared" si="59"/>
        <v>883</v>
      </c>
      <c r="F111" s="635">
        <f t="shared" si="59"/>
        <v>135</v>
      </c>
      <c r="G111" s="635">
        <f t="shared" si="59"/>
        <v>598</v>
      </c>
      <c r="H111" s="635">
        <f t="shared" si="59"/>
        <v>212</v>
      </c>
      <c r="I111" s="635">
        <f t="shared" si="59"/>
        <v>810</v>
      </c>
      <c r="J111" s="635">
        <f t="shared" si="59"/>
        <v>149</v>
      </c>
      <c r="K111" s="635">
        <f t="shared" si="59"/>
        <v>599</v>
      </c>
      <c r="L111" s="635">
        <f t="shared" si="59"/>
        <v>179</v>
      </c>
      <c r="M111" s="635">
        <f t="shared" si="59"/>
        <v>778</v>
      </c>
      <c r="N111" s="635">
        <f t="shared" si="59"/>
        <v>229</v>
      </c>
      <c r="O111" s="635">
        <f t="shared" si="59"/>
        <v>1827</v>
      </c>
      <c r="P111" s="635">
        <f t="shared" si="59"/>
        <v>644</v>
      </c>
      <c r="Q111" s="635">
        <f t="shared" si="59"/>
        <v>2471</v>
      </c>
      <c r="R111" s="635">
        <f t="shared" si="59"/>
        <v>513</v>
      </c>
      <c r="S111" s="639"/>
      <c r="T111" s="635" t="s">
        <v>58</v>
      </c>
      <c r="U111" s="635">
        <f t="shared" si="59"/>
        <v>144</v>
      </c>
      <c r="V111" s="635">
        <f t="shared" si="59"/>
        <v>46</v>
      </c>
      <c r="W111" s="635">
        <f t="shared" si="59"/>
        <v>190</v>
      </c>
      <c r="X111" s="635">
        <f t="shared" si="59"/>
        <v>32</v>
      </c>
      <c r="Y111" s="635">
        <f t="shared" si="59"/>
        <v>18</v>
      </c>
      <c r="Z111" s="635">
        <f t="shared" si="59"/>
        <v>50</v>
      </c>
      <c r="AA111" s="635">
        <f t="shared" si="59"/>
        <v>14</v>
      </c>
      <c r="AB111" s="635">
        <f t="shared" si="59"/>
        <v>15</v>
      </c>
      <c r="AC111" s="635">
        <f t="shared" si="59"/>
        <v>29</v>
      </c>
      <c r="AD111" s="635">
        <f t="shared" si="59"/>
        <v>269</v>
      </c>
      <c r="AE111" s="628"/>
      <c r="AF111" s="645"/>
      <c r="AG111" s="635" t="s">
        <v>58</v>
      </c>
      <c r="AH111" s="635">
        <f>SUM(AH113:AH117)</f>
        <v>66</v>
      </c>
      <c r="AI111" s="635">
        <f>SUM(AI113:AI117)</f>
        <v>27</v>
      </c>
      <c r="AJ111" s="635">
        <f>SUM(AJ113:AJ117)</f>
        <v>0</v>
      </c>
      <c r="AK111" s="635">
        <f>SUM(AK113:AK117)</f>
        <v>5</v>
      </c>
    </row>
    <row r="112" spans="1:37" ht="6.75" customHeight="1">
      <c r="A112" s="718"/>
      <c r="B112" s="653"/>
      <c r="C112" s="635"/>
      <c r="D112" s="635"/>
      <c r="E112" s="635"/>
      <c r="F112" s="635"/>
      <c r="G112" s="635"/>
      <c r="H112" s="635"/>
      <c r="I112" s="635"/>
      <c r="J112" s="635"/>
      <c r="K112" s="635"/>
      <c r="L112" s="635"/>
      <c r="M112" s="635"/>
      <c r="N112" s="635"/>
      <c r="O112" s="635"/>
      <c r="P112" s="635"/>
      <c r="Q112" s="635"/>
      <c r="R112" s="635"/>
      <c r="S112" s="639"/>
      <c r="T112" s="645"/>
      <c r="U112" s="645"/>
      <c r="V112" s="645"/>
      <c r="W112" s="645"/>
      <c r="X112" s="645"/>
      <c r="Y112" s="645"/>
      <c r="Z112" s="645"/>
      <c r="AA112" s="645"/>
      <c r="AB112" s="645"/>
      <c r="AC112" s="645"/>
      <c r="AD112" s="645"/>
      <c r="AF112" s="645"/>
      <c r="AG112" s="645"/>
      <c r="AH112" s="645"/>
      <c r="AI112" s="645"/>
      <c r="AJ112" s="645"/>
      <c r="AK112" s="645"/>
    </row>
    <row r="113" spans="1:37" ht="11.25" customHeight="1">
      <c r="A113" s="610" t="s">
        <v>320</v>
      </c>
      <c r="B113" s="651" t="s">
        <v>411</v>
      </c>
      <c r="C113" s="639">
        <v>103</v>
      </c>
      <c r="D113" s="639">
        <v>17</v>
      </c>
      <c r="E113" s="635">
        <f>C113+D113</f>
        <v>120</v>
      </c>
      <c r="F113" s="639">
        <v>3</v>
      </c>
      <c r="G113" s="639">
        <v>66</v>
      </c>
      <c r="H113" s="639">
        <v>19</v>
      </c>
      <c r="I113" s="635">
        <f>G113+H113</f>
        <v>85</v>
      </c>
      <c r="J113" s="639">
        <v>4</v>
      </c>
      <c r="K113" s="639">
        <v>94</v>
      </c>
      <c r="L113" s="639">
        <v>17</v>
      </c>
      <c r="M113" s="635">
        <f>K113+L113</f>
        <v>111</v>
      </c>
      <c r="N113" s="639">
        <v>53</v>
      </c>
      <c r="O113" s="639">
        <f t="shared" ref="O113:R117" si="60">C113+G113+K113</f>
        <v>263</v>
      </c>
      <c r="P113" s="639">
        <f t="shared" si="60"/>
        <v>53</v>
      </c>
      <c r="Q113" s="635">
        <f t="shared" si="60"/>
        <v>316</v>
      </c>
      <c r="R113" s="639">
        <f t="shared" si="60"/>
        <v>60</v>
      </c>
      <c r="S113" s="610" t="s">
        <v>320</v>
      </c>
      <c r="T113" s="645" t="s">
        <v>594</v>
      </c>
      <c r="U113" s="639">
        <v>25</v>
      </c>
      <c r="V113" s="639">
        <v>3</v>
      </c>
      <c r="W113" s="639">
        <v>28</v>
      </c>
      <c r="X113" s="639">
        <v>7</v>
      </c>
      <c r="Y113" s="639">
        <v>3</v>
      </c>
      <c r="Z113" s="639">
        <v>10</v>
      </c>
      <c r="AA113" s="639">
        <v>5</v>
      </c>
      <c r="AB113" s="639">
        <v>3</v>
      </c>
      <c r="AC113" s="639">
        <v>8</v>
      </c>
      <c r="AD113" s="639">
        <v>46</v>
      </c>
      <c r="AF113" s="645" t="s">
        <v>320</v>
      </c>
      <c r="AG113" s="645" t="s">
        <v>594</v>
      </c>
      <c r="AH113" s="639">
        <v>12</v>
      </c>
      <c r="AI113" s="639">
        <v>5</v>
      </c>
      <c r="AJ113" s="639"/>
      <c r="AK113" s="639"/>
    </row>
    <row r="114" spans="1:37" ht="10.5">
      <c r="A114" s="610" t="s">
        <v>320</v>
      </c>
      <c r="B114" s="651" t="s">
        <v>412</v>
      </c>
      <c r="C114" s="639">
        <v>81</v>
      </c>
      <c r="D114" s="639">
        <v>42</v>
      </c>
      <c r="E114" s="635">
        <f>C114+D114</f>
        <v>123</v>
      </c>
      <c r="F114" s="639">
        <v>11</v>
      </c>
      <c r="G114" s="639">
        <v>66</v>
      </c>
      <c r="H114" s="639">
        <v>28</v>
      </c>
      <c r="I114" s="635">
        <f>G114+H114</f>
        <v>94</v>
      </c>
      <c r="J114" s="639">
        <v>34</v>
      </c>
      <c r="K114" s="639">
        <v>62</v>
      </c>
      <c r="L114" s="639">
        <v>43</v>
      </c>
      <c r="M114" s="635">
        <f>K114+L114</f>
        <v>105</v>
      </c>
      <c r="N114" s="639">
        <v>35</v>
      </c>
      <c r="O114" s="639">
        <f t="shared" si="60"/>
        <v>209</v>
      </c>
      <c r="P114" s="639">
        <f t="shared" si="60"/>
        <v>113</v>
      </c>
      <c r="Q114" s="635">
        <f t="shared" si="60"/>
        <v>322</v>
      </c>
      <c r="R114" s="639">
        <f t="shared" si="60"/>
        <v>80</v>
      </c>
      <c r="S114" s="610" t="s">
        <v>320</v>
      </c>
      <c r="T114" s="645" t="s">
        <v>412</v>
      </c>
      <c r="U114" s="639">
        <v>24</v>
      </c>
      <c r="V114" s="639">
        <v>7</v>
      </c>
      <c r="W114" s="639">
        <v>31</v>
      </c>
      <c r="X114" s="639">
        <v>6</v>
      </c>
      <c r="Y114" s="639">
        <v>5</v>
      </c>
      <c r="Z114" s="639">
        <v>11</v>
      </c>
      <c r="AA114" s="639">
        <v>3</v>
      </c>
      <c r="AB114" s="639">
        <v>2</v>
      </c>
      <c r="AC114" s="639">
        <v>5</v>
      </c>
      <c r="AD114" s="639">
        <v>47</v>
      </c>
      <c r="AF114" s="645" t="s">
        <v>320</v>
      </c>
      <c r="AG114" s="645" t="s">
        <v>412</v>
      </c>
      <c r="AH114" s="639">
        <v>12</v>
      </c>
      <c r="AI114" s="639">
        <v>3</v>
      </c>
      <c r="AJ114" s="639"/>
      <c r="AK114" s="639"/>
    </row>
    <row r="115" spans="1:37" ht="10.5">
      <c r="A115" s="610" t="s">
        <v>321</v>
      </c>
      <c r="B115" s="651" t="s">
        <v>414</v>
      </c>
      <c r="C115" s="639">
        <v>167</v>
      </c>
      <c r="D115" s="639">
        <v>45</v>
      </c>
      <c r="E115" s="635">
        <f>C115+D115</f>
        <v>212</v>
      </c>
      <c r="F115" s="639">
        <v>48</v>
      </c>
      <c r="G115" s="639">
        <v>124</v>
      </c>
      <c r="H115" s="639">
        <v>27</v>
      </c>
      <c r="I115" s="635">
        <f>G115+H115</f>
        <v>151</v>
      </c>
      <c r="J115" s="639">
        <v>14</v>
      </c>
      <c r="K115" s="639">
        <v>159</v>
      </c>
      <c r="L115" s="639">
        <v>27</v>
      </c>
      <c r="M115" s="635">
        <f>K115+L115</f>
        <v>186</v>
      </c>
      <c r="N115" s="639">
        <v>62</v>
      </c>
      <c r="O115" s="639">
        <f t="shared" si="60"/>
        <v>450</v>
      </c>
      <c r="P115" s="639">
        <f t="shared" si="60"/>
        <v>99</v>
      </c>
      <c r="Q115" s="635">
        <f t="shared" si="60"/>
        <v>549</v>
      </c>
      <c r="R115" s="639">
        <f t="shared" si="60"/>
        <v>124</v>
      </c>
      <c r="S115" s="610" t="s">
        <v>596</v>
      </c>
      <c r="T115" s="645" t="s">
        <v>414</v>
      </c>
      <c r="U115" s="639">
        <v>21</v>
      </c>
      <c r="V115" s="639">
        <v>5</v>
      </c>
      <c r="W115" s="639">
        <v>26</v>
      </c>
      <c r="X115" s="639">
        <v>6</v>
      </c>
      <c r="Y115" s="639">
        <v>2</v>
      </c>
      <c r="Z115" s="639">
        <v>8</v>
      </c>
      <c r="AA115" s="639">
        <v>1</v>
      </c>
      <c r="AB115" s="639">
        <v>2</v>
      </c>
      <c r="AC115" s="639">
        <v>3</v>
      </c>
      <c r="AD115" s="639">
        <v>37</v>
      </c>
      <c r="AF115" s="645" t="s">
        <v>321</v>
      </c>
      <c r="AG115" s="645" t="s">
        <v>414</v>
      </c>
      <c r="AH115" s="639">
        <v>9</v>
      </c>
      <c r="AI115" s="639">
        <v>3</v>
      </c>
      <c r="AJ115" s="639"/>
      <c r="AK115" s="639"/>
    </row>
    <row r="116" spans="1:37" ht="10.5">
      <c r="A116" s="610" t="s">
        <v>319</v>
      </c>
      <c r="B116" s="651" t="s">
        <v>406</v>
      </c>
      <c r="C116" s="639">
        <v>237</v>
      </c>
      <c r="D116" s="639">
        <v>133</v>
      </c>
      <c r="E116" s="635">
        <f>C116+D116</f>
        <v>370</v>
      </c>
      <c r="F116" s="639">
        <v>68</v>
      </c>
      <c r="G116" s="639">
        <v>283</v>
      </c>
      <c r="H116" s="639">
        <v>123</v>
      </c>
      <c r="I116" s="635">
        <f>G116+H116</f>
        <v>406</v>
      </c>
      <c r="J116" s="639">
        <v>90</v>
      </c>
      <c r="K116" s="639">
        <v>221</v>
      </c>
      <c r="L116" s="639">
        <v>69</v>
      </c>
      <c r="M116" s="635">
        <f>K116+L116</f>
        <v>290</v>
      </c>
      <c r="N116" s="639">
        <v>40</v>
      </c>
      <c r="O116" s="639">
        <f t="shared" si="60"/>
        <v>741</v>
      </c>
      <c r="P116" s="639">
        <f t="shared" si="60"/>
        <v>325</v>
      </c>
      <c r="Q116" s="635">
        <f t="shared" si="60"/>
        <v>1066</v>
      </c>
      <c r="R116" s="639">
        <f t="shared" si="60"/>
        <v>198</v>
      </c>
      <c r="S116" s="610" t="s">
        <v>319</v>
      </c>
      <c r="T116" s="645" t="s">
        <v>406</v>
      </c>
      <c r="U116" s="639">
        <v>49</v>
      </c>
      <c r="V116" s="639">
        <v>25</v>
      </c>
      <c r="W116" s="639">
        <v>74</v>
      </c>
      <c r="X116" s="639">
        <v>7</v>
      </c>
      <c r="Y116" s="639">
        <v>5</v>
      </c>
      <c r="Z116" s="639">
        <v>12</v>
      </c>
      <c r="AA116" s="639">
        <v>4</v>
      </c>
      <c r="AB116" s="639">
        <v>6</v>
      </c>
      <c r="AC116" s="639">
        <v>10</v>
      </c>
      <c r="AD116" s="639">
        <v>96</v>
      </c>
      <c r="AF116" s="645" t="s">
        <v>319</v>
      </c>
      <c r="AG116" s="645" t="s">
        <v>406</v>
      </c>
      <c r="AH116" s="639">
        <v>24</v>
      </c>
      <c r="AI116" s="639">
        <v>12</v>
      </c>
      <c r="AJ116" s="639"/>
      <c r="AK116" s="639">
        <v>3</v>
      </c>
    </row>
    <row r="117" spans="1:37" ht="10.5">
      <c r="A117" s="599" t="s">
        <v>319</v>
      </c>
      <c r="B117" s="652" t="s">
        <v>407</v>
      </c>
      <c r="C117" s="640">
        <v>42</v>
      </c>
      <c r="D117" s="640">
        <v>16</v>
      </c>
      <c r="E117" s="626">
        <f>C117+D117</f>
        <v>58</v>
      </c>
      <c r="F117" s="640">
        <v>5</v>
      </c>
      <c r="G117" s="640">
        <v>59</v>
      </c>
      <c r="H117" s="640">
        <v>15</v>
      </c>
      <c r="I117" s="626">
        <f>G117+H117</f>
        <v>74</v>
      </c>
      <c r="J117" s="640">
        <v>7</v>
      </c>
      <c r="K117" s="640">
        <v>63</v>
      </c>
      <c r="L117" s="640">
        <v>23</v>
      </c>
      <c r="M117" s="626">
        <f>K117+L117</f>
        <v>86</v>
      </c>
      <c r="N117" s="640">
        <v>39</v>
      </c>
      <c r="O117" s="640">
        <f t="shared" si="60"/>
        <v>164</v>
      </c>
      <c r="P117" s="640">
        <f t="shared" si="60"/>
        <v>54</v>
      </c>
      <c r="Q117" s="626">
        <f t="shared" si="60"/>
        <v>218</v>
      </c>
      <c r="R117" s="640">
        <f t="shared" si="60"/>
        <v>51</v>
      </c>
      <c r="S117" s="599" t="s">
        <v>319</v>
      </c>
      <c r="T117" s="642" t="s">
        <v>407</v>
      </c>
      <c r="U117" s="640">
        <v>25</v>
      </c>
      <c r="V117" s="640">
        <v>6</v>
      </c>
      <c r="W117" s="640">
        <v>31</v>
      </c>
      <c r="X117" s="640">
        <v>6</v>
      </c>
      <c r="Y117" s="640">
        <v>3</v>
      </c>
      <c r="Z117" s="640">
        <v>9</v>
      </c>
      <c r="AA117" s="640">
        <v>1</v>
      </c>
      <c r="AB117" s="640">
        <v>2</v>
      </c>
      <c r="AC117" s="640">
        <v>3</v>
      </c>
      <c r="AD117" s="640">
        <v>43</v>
      </c>
      <c r="AF117" s="642" t="s">
        <v>319</v>
      </c>
      <c r="AG117" s="642" t="s">
        <v>407</v>
      </c>
      <c r="AH117" s="640">
        <v>9</v>
      </c>
      <c r="AI117" s="640">
        <v>4</v>
      </c>
      <c r="AJ117" s="640"/>
      <c r="AK117" s="640">
        <v>2</v>
      </c>
    </row>
    <row r="118" spans="1:37" ht="10.5">
      <c r="A118" s="628"/>
      <c r="B118" s="628"/>
      <c r="C118" s="636"/>
      <c r="D118" s="636"/>
      <c r="E118" s="636"/>
      <c r="F118" s="636"/>
      <c r="G118" s="636"/>
      <c r="H118" s="636"/>
      <c r="I118" s="636"/>
      <c r="J118" s="636"/>
      <c r="K118" s="636"/>
      <c r="L118" s="636"/>
      <c r="M118" s="636"/>
      <c r="N118" s="636"/>
      <c r="O118" s="636"/>
      <c r="P118" s="636"/>
      <c r="Q118" s="636"/>
      <c r="R118" s="636"/>
    </row>
    <row r="119" spans="1:37">
      <c r="A119" s="1000" t="s">
        <v>13</v>
      </c>
      <c r="B119" s="1000"/>
      <c r="C119" s="1000"/>
      <c r="D119" s="1000"/>
      <c r="E119" s="1000"/>
      <c r="F119" s="1000"/>
      <c r="G119" s="1000"/>
      <c r="H119" s="1000"/>
      <c r="I119" s="1000"/>
      <c r="J119" s="1000"/>
      <c r="K119" s="1000"/>
      <c r="L119" s="1000"/>
      <c r="M119" s="1000"/>
      <c r="N119" s="1000"/>
      <c r="O119" s="1000"/>
      <c r="P119" s="1000"/>
      <c r="Q119" s="1000"/>
      <c r="R119" s="1000"/>
      <c r="S119" s="668" t="s">
        <v>21</v>
      </c>
      <c r="T119" s="654"/>
      <c r="U119" s="654"/>
      <c r="V119" s="654"/>
      <c r="W119" s="654"/>
      <c r="X119" s="654"/>
      <c r="Y119" s="654"/>
      <c r="Z119" s="654"/>
      <c r="AA119" s="654"/>
      <c r="AB119" s="654"/>
      <c r="AC119" s="654"/>
      <c r="AD119" s="654"/>
      <c r="AE119" s="654"/>
      <c r="AF119" s="592" t="s">
        <v>29</v>
      </c>
      <c r="AG119" s="657"/>
      <c r="AH119" s="657"/>
      <c r="AI119" s="657"/>
      <c r="AJ119" s="657"/>
      <c r="AK119" s="657"/>
    </row>
    <row r="120" spans="1:37">
      <c r="A120" s="654" t="s">
        <v>328</v>
      </c>
      <c r="B120" s="657"/>
      <c r="C120" s="657"/>
      <c r="D120" s="657"/>
      <c r="E120" s="657"/>
      <c r="F120" s="657"/>
      <c r="G120" s="657"/>
      <c r="H120" s="657"/>
      <c r="I120" s="657"/>
      <c r="J120" s="657"/>
      <c r="K120" s="657"/>
      <c r="L120" s="657"/>
      <c r="M120" s="657"/>
      <c r="N120" s="657"/>
      <c r="O120" s="657"/>
      <c r="P120" s="657"/>
      <c r="Q120" s="657"/>
      <c r="R120" s="657"/>
      <c r="S120" s="668" t="s">
        <v>328</v>
      </c>
      <c r="T120" s="654"/>
      <c r="U120" s="654"/>
      <c r="V120" s="654"/>
      <c r="W120" s="654"/>
      <c r="X120" s="654"/>
      <c r="Y120" s="654"/>
      <c r="Z120" s="654"/>
      <c r="AA120" s="654"/>
      <c r="AB120" s="654"/>
      <c r="AC120" s="654"/>
      <c r="AD120" s="654"/>
      <c r="AE120" s="654"/>
      <c r="AF120" s="592" t="s">
        <v>619</v>
      </c>
      <c r="AG120" s="657"/>
      <c r="AH120" s="657"/>
      <c r="AI120" s="657"/>
      <c r="AJ120" s="657"/>
      <c r="AK120" s="657"/>
    </row>
    <row r="121" spans="1:37" ht="10.5">
      <c r="A121" s="643" t="s">
        <v>572</v>
      </c>
      <c r="B121" s="658"/>
      <c r="C121" s="624"/>
      <c r="D121" s="624"/>
      <c r="E121" s="624"/>
      <c r="F121" s="624"/>
      <c r="G121" s="624"/>
      <c r="H121" s="624"/>
      <c r="I121" s="624"/>
      <c r="J121" s="624"/>
      <c r="K121" s="624"/>
      <c r="L121" s="624"/>
      <c r="M121" s="624"/>
      <c r="N121" s="624"/>
      <c r="S121" s="643" t="s">
        <v>572</v>
      </c>
      <c r="AF121" s="643" t="s">
        <v>572</v>
      </c>
    </row>
    <row r="122" spans="1:37" ht="10.5">
      <c r="A122" s="643"/>
      <c r="B122" s="628"/>
      <c r="C122" s="636"/>
      <c r="D122" s="636"/>
      <c r="E122" s="636"/>
      <c r="F122" s="636"/>
      <c r="G122" s="636"/>
      <c r="H122" s="636"/>
      <c r="I122" s="636"/>
      <c r="J122" s="636"/>
      <c r="K122" s="636"/>
      <c r="L122" s="636"/>
      <c r="M122" s="636"/>
      <c r="N122" s="636"/>
      <c r="O122" s="636"/>
      <c r="P122" s="636"/>
      <c r="Q122" s="636"/>
      <c r="R122" s="636"/>
    </row>
    <row r="123" spans="1:37" ht="15.75" customHeight="1">
      <c r="A123" s="994" t="s">
        <v>288</v>
      </c>
      <c r="B123" s="994" t="s">
        <v>72</v>
      </c>
      <c r="C123" s="979" t="s">
        <v>297</v>
      </c>
      <c r="D123" s="979"/>
      <c r="E123" s="979"/>
      <c r="F123" s="979"/>
      <c r="G123" s="979" t="s">
        <v>298</v>
      </c>
      <c r="H123" s="979"/>
      <c r="I123" s="979"/>
      <c r="J123" s="979"/>
      <c r="K123" s="979" t="s">
        <v>299</v>
      </c>
      <c r="L123" s="979"/>
      <c r="M123" s="980"/>
      <c r="N123" s="980"/>
      <c r="O123" s="979" t="s">
        <v>110</v>
      </c>
      <c r="P123" s="979"/>
      <c r="Q123" s="979"/>
      <c r="R123" s="979"/>
      <c r="S123" s="996" t="s">
        <v>288</v>
      </c>
      <c r="T123" s="975" t="s">
        <v>59</v>
      </c>
      <c r="U123" s="967" t="s">
        <v>588</v>
      </c>
      <c r="V123" s="968"/>
      <c r="W123" s="969"/>
      <c r="X123" s="967" t="s">
        <v>589</v>
      </c>
      <c r="Y123" s="968"/>
      <c r="Z123" s="969"/>
      <c r="AA123" s="970" t="s">
        <v>590</v>
      </c>
      <c r="AB123" s="971"/>
      <c r="AC123" s="972"/>
      <c r="AD123" s="973" t="s">
        <v>343</v>
      </c>
      <c r="AE123" s="670"/>
      <c r="AF123" s="954" t="s">
        <v>288</v>
      </c>
      <c r="AG123" s="954" t="s">
        <v>614</v>
      </c>
      <c r="AH123" s="956" t="s">
        <v>617</v>
      </c>
      <c r="AI123" s="954" t="s">
        <v>604</v>
      </c>
      <c r="AJ123" s="954" t="s">
        <v>605</v>
      </c>
      <c r="AK123" s="956" t="s">
        <v>618</v>
      </c>
    </row>
    <row r="124" spans="1:37" s="644" customFormat="1" ht="30" customHeight="1">
      <c r="A124" s="995"/>
      <c r="B124" s="995"/>
      <c r="C124" s="661" t="s">
        <v>364</v>
      </c>
      <c r="D124" s="661" t="s">
        <v>269</v>
      </c>
      <c r="E124" s="662" t="s">
        <v>568</v>
      </c>
      <c r="F124" s="661" t="s">
        <v>302</v>
      </c>
      <c r="G124" s="661" t="s">
        <v>364</v>
      </c>
      <c r="H124" s="661" t="s">
        <v>269</v>
      </c>
      <c r="I124" s="662" t="s">
        <v>568</v>
      </c>
      <c r="J124" s="661" t="s">
        <v>302</v>
      </c>
      <c r="K124" s="661" t="s">
        <v>364</v>
      </c>
      <c r="L124" s="661" t="s">
        <v>269</v>
      </c>
      <c r="M124" s="662" t="s">
        <v>568</v>
      </c>
      <c r="N124" s="661" t="s">
        <v>302</v>
      </c>
      <c r="O124" s="661" t="s">
        <v>364</v>
      </c>
      <c r="P124" s="661" t="s">
        <v>269</v>
      </c>
      <c r="Q124" s="662" t="s">
        <v>568</v>
      </c>
      <c r="R124" s="661" t="s">
        <v>302</v>
      </c>
      <c r="S124" s="997"/>
      <c r="T124" s="975"/>
      <c r="U124" s="671" t="s">
        <v>338</v>
      </c>
      <c r="V124" s="671" t="s">
        <v>339</v>
      </c>
      <c r="W124" s="671" t="s">
        <v>110</v>
      </c>
      <c r="X124" s="672" t="s">
        <v>338</v>
      </c>
      <c r="Y124" s="672" t="s">
        <v>339</v>
      </c>
      <c r="Z124" s="672" t="s">
        <v>110</v>
      </c>
      <c r="AA124" s="672" t="s">
        <v>338</v>
      </c>
      <c r="AB124" s="672" t="s">
        <v>339</v>
      </c>
      <c r="AC124" s="672" t="s">
        <v>110</v>
      </c>
      <c r="AD124" s="974"/>
      <c r="AE124" s="670"/>
      <c r="AF124" s="955"/>
      <c r="AG124" s="955"/>
      <c r="AH124" s="957"/>
      <c r="AI124" s="955"/>
      <c r="AJ124" s="955"/>
      <c r="AK124" s="957"/>
    </row>
    <row r="125" spans="1:37" ht="7.5" customHeight="1">
      <c r="A125" s="623"/>
      <c r="B125" s="649"/>
      <c r="C125" s="632"/>
      <c r="D125" s="632"/>
      <c r="E125" s="632"/>
      <c r="F125" s="632"/>
      <c r="G125" s="632"/>
      <c r="H125" s="632"/>
      <c r="I125" s="632"/>
      <c r="J125" s="632"/>
      <c r="K125" s="632"/>
      <c r="L125" s="632"/>
      <c r="M125" s="632"/>
      <c r="N125" s="632"/>
      <c r="O125" s="632"/>
      <c r="P125" s="632"/>
      <c r="Q125" s="632"/>
      <c r="R125" s="632"/>
      <c r="S125" s="664"/>
      <c r="T125" s="663"/>
      <c r="U125" s="663"/>
      <c r="V125" s="663"/>
      <c r="W125" s="663"/>
      <c r="X125" s="663"/>
      <c r="Y125" s="663"/>
      <c r="Z125" s="663"/>
      <c r="AA125" s="663"/>
      <c r="AB125" s="663"/>
      <c r="AC125" s="663"/>
      <c r="AD125" s="663"/>
      <c r="AF125" s="645"/>
      <c r="AG125" s="645"/>
      <c r="AH125" s="645"/>
      <c r="AI125" s="645"/>
      <c r="AJ125" s="645"/>
      <c r="AK125" s="645"/>
    </row>
    <row r="126" spans="1:37" ht="10.5">
      <c r="A126" s="639"/>
      <c r="B126" s="633" t="s">
        <v>58</v>
      </c>
      <c r="C126" s="635">
        <f>SUM(C128:C130)</f>
        <v>752</v>
      </c>
      <c r="D126" s="635">
        <f t="shared" ref="D126:Q126" si="61">SUM(D128:D130)</f>
        <v>360</v>
      </c>
      <c r="E126" s="635">
        <f t="shared" si="61"/>
        <v>1112</v>
      </c>
      <c r="F126" s="635">
        <f t="shared" si="61"/>
        <v>38</v>
      </c>
      <c r="G126" s="635">
        <f t="shared" si="61"/>
        <v>435</v>
      </c>
      <c r="H126" s="635">
        <f t="shared" si="61"/>
        <v>204</v>
      </c>
      <c r="I126" s="635">
        <f t="shared" si="61"/>
        <v>639</v>
      </c>
      <c r="J126" s="635">
        <f t="shared" si="61"/>
        <v>28</v>
      </c>
      <c r="K126" s="635">
        <f t="shared" si="61"/>
        <v>282</v>
      </c>
      <c r="L126" s="635">
        <f t="shared" si="61"/>
        <v>123</v>
      </c>
      <c r="M126" s="635">
        <f t="shared" si="61"/>
        <v>405</v>
      </c>
      <c r="N126" s="635">
        <f t="shared" si="61"/>
        <v>66</v>
      </c>
      <c r="O126" s="635">
        <f t="shared" si="61"/>
        <v>1469</v>
      </c>
      <c r="P126" s="635">
        <f t="shared" si="61"/>
        <v>687</v>
      </c>
      <c r="Q126" s="635">
        <f t="shared" si="61"/>
        <v>2156</v>
      </c>
      <c r="R126" s="635">
        <f>SUM(R128:R131)</f>
        <v>132</v>
      </c>
      <c r="S126" s="639"/>
      <c r="T126" s="635" t="s">
        <v>58</v>
      </c>
      <c r="U126" s="635">
        <f>SUM(U128:U130)</f>
        <v>57</v>
      </c>
      <c r="V126" s="635">
        <f t="shared" ref="V126:AD126" si="62">SUM(V128:V130)</f>
        <v>41</v>
      </c>
      <c r="W126" s="635">
        <f t="shared" si="62"/>
        <v>98</v>
      </c>
      <c r="X126" s="635">
        <f t="shared" si="62"/>
        <v>41</v>
      </c>
      <c r="Y126" s="635">
        <f t="shared" si="62"/>
        <v>28</v>
      </c>
      <c r="Z126" s="635">
        <f t="shared" si="62"/>
        <v>69</v>
      </c>
      <c r="AA126" s="635">
        <f t="shared" si="62"/>
        <v>17</v>
      </c>
      <c r="AB126" s="635">
        <f t="shared" si="62"/>
        <v>11</v>
      </c>
      <c r="AC126" s="635">
        <f t="shared" si="62"/>
        <v>28</v>
      </c>
      <c r="AD126" s="635">
        <f t="shared" si="62"/>
        <v>195</v>
      </c>
      <c r="AE126" s="628"/>
      <c r="AF126" s="645"/>
      <c r="AG126" s="635" t="s">
        <v>58</v>
      </c>
      <c r="AH126" s="635">
        <f>SUM(AH128:AH130)</f>
        <v>38</v>
      </c>
      <c r="AI126" s="635">
        <f>SUM(AI128:AI130)</f>
        <v>9</v>
      </c>
      <c r="AJ126" s="635">
        <f>SUM(AJ128:AJ130)</f>
        <v>0</v>
      </c>
      <c r="AK126" s="635">
        <f>SUM(AK128:AK130)</f>
        <v>7</v>
      </c>
    </row>
    <row r="127" spans="1:37" ht="8.25" customHeight="1">
      <c r="A127" s="718"/>
      <c r="B127" s="633"/>
      <c r="C127" s="635"/>
      <c r="D127" s="635"/>
      <c r="E127" s="635"/>
      <c r="F127" s="635"/>
      <c r="G127" s="635"/>
      <c r="H127" s="635"/>
      <c r="I127" s="635"/>
      <c r="J127" s="635"/>
      <c r="K127" s="635"/>
      <c r="L127" s="635"/>
      <c r="M127" s="635"/>
      <c r="N127" s="635"/>
      <c r="O127" s="635"/>
      <c r="P127" s="635"/>
      <c r="Q127" s="635"/>
      <c r="R127" s="635"/>
      <c r="S127" s="639"/>
      <c r="T127" s="645"/>
      <c r="U127" s="645"/>
      <c r="V127" s="645"/>
      <c r="W127" s="645"/>
      <c r="X127" s="645"/>
      <c r="Y127" s="645"/>
      <c r="Z127" s="645"/>
      <c r="AA127" s="645"/>
      <c r="AB127" s="645"/>
      <c r="AC127" s="645"/>
      <c r="AD127" s="645"/>
      <c r="AF127" s="645"/>
      <c r="AG127" s="645"/>
      <c r="AH127" s="645"/>
      <c r="AI127" s="645"/>
      <c r="AJ127" s="645"/>
      <c r="AK127" s="645"/>
    </row>
    <row r="128" spans="1:37" ht="10.5">
      <c r="A128" s="610" t="s">
        <v>325</v>
      </c>
      <c r="B128" s="610" t="s">
        <v>423</v>
      </c>
      <c r="C128" s="639">
        <v>89</v>
      </c>
      <c r="D128" s="639">
        <v>34</v>
      </c>
      <c r="E128" s="635">
        <f>C128+D128</f>
        <v>123</v>
      </c>
      <c r="F128" s="639">
        <v>2</v>
      </c>
      <c r="G128" s="639">
        <v>67</v>
      </c>
      <c r="H128" s="639">
        <v>35</v>
      </c>
      <c r="I128" s="635">
        <f>G128+H128</f>
        <v>102</v>
      </c>
      <c r="J128" s="639">
        <v>5</v>
      </c>
      <c r="K128" s="639">
        <v>32</v>
      </c>
      <c r="L128" s="639">
        <v>24</v>
      </c>
      <c r="M128" s="635">
        <f>K128+L128</f>
        <v>56</v>
      </c>
      <c r="N128" s="639">
        <v>8</v>
      </c>
      <c r="O128" s="639">
        <f>C128+G128+K128</f>
        <v>188</v>
      </c>
      <c r="P128" s="639">
        <f>D128+H128+L128</f>
        <v>93</v>
      </c>
      <c r="Q128" s="635">
        <f>E128+I128+M128</f>
        <v>281</v>
      </c>
      <c r="R128" s="639">
        <f>F128+J128+N128</f>
        <v>15</v>
      </c>
      <c r="S128" s="610" t="s">
        <v>325</v>
      </c>
      <c r="T128" s="645" t="s">
        <v>423</v>
      </c>
      <c r="U128" s="639">
        <v>11</v>
      </c>
      <c r="V128" s="639">
        <v>3</v>
      </c>
      <c r="W128" s="639">
        <v>14</v>
      </c>
      <c r="X128" s="639">
        <v>8</v>
      </c>
      <c r="Y128" s="639">
        <v>2</v>
      </c>
      <c r="Z128" s="639">
        <v>10</v>
      </c>
      <c r="AA128" s="639">
        <v>3</v>
      </c>
      <c r="AB128" s="639">
        <v>1</v>
      </c>
      <c r="AC128" s="639">
        <v>4</v>
      </c>
      <c r="AD128" s="639">
        <v>28</v>
      </c>
      <c r="AF128" s="645" t="s">
        <v>325</v>
      </c>
      <c r="AG128" s="645" t="s">
        <v>423</v>
      </c>
      <c r="AH128" s="639">
        <v>6</v>
      </c>
      <c r="AI128" s="639">
        <v>2</v>
      </c>
      <c r="AJ128" s="639"/>
      <c r="AK128" s="639">
        <v>1</v>
      </c>
    </row>
    <row r="129" spans="1:37" ht="11.25" customHeight="1">
      <c r="A129" s="610" t="s">
        <v>323</v>
      </c>
      <c r="B129" s="610" t="s">
        <v>418</v>
      </c>
      <c r="C129" s="639">
        <v>632</v>
      </c>
      <c r="D129" s="639">
        <v>323</v>
      </c>
      <c r="E129" s="635">
        <f>C129+D129</f>
        <v>955</v>
      </c>
      <c r="F129" s="639">
        <v>33</v>
      </c>
      <c r="G129" s="639">
        <v>355</v>
      </c>
      <c r="H129" s="639">
        <v>165</v>
      </c>
      <c r="I129" s="635">
        <f>G129+H129</f>
        <v>520</v>
      </c>
      <c r="J129" s="639">
        <v>20</v>
      </c>
      <c r="K129" s="639">
        <v>232</v>
      </c>
      <c r="L129" s="639">
        <v>99</v>
      </c>
      <c r="M129" s="635">
        <f>K129+L129</f>
        <v>331</v>
      </c>
      <c r="N129" s="639">
        <v>50</v>
      </c>
      <c r="O129" s="639">
        <f t="shared" ref="O129:R130" si="63">C129+G129+K129</f>
        <v>1219</v>
      </c>
      <c r="P129" s="639">
        <f t="shared" si="63"/>
        <v>587</v>
      </c>
      <c r="Q129" s="635">
        <f t="shared" si="63"/>
        <v>1806</v>
      </c>
      <c r="R129" s="639">
        <f t="shared" si="63"/>
        <v>103</v>
      </c>
      <c r="S129" s="610" t="s">
        <v>323</v>
      </c>
      <c r="T129" s="645" t="s">
        <v>418</v>
      </c>
      <c r="U129" s="639">
        <v>30</v>
      </c>
      <c r="V129" s="639">
        <v>33</v>
      </c>
      <c r="W129" s="639">
        <v>63</v>
      </c>
      <c r="X129" s="639">
        <v>20</v>
      </c>
      <c r="Y129" s="639">
        <v>23</v>
      </c>
      <c r="Z129" s="639">
        <v>43</v>
      </c>
      <c r="AA129" s="639">
        <v>11</v>
      </c>
      <c r="AB129" s="639">
        <v>8</v>
      </c>
      <c r="AC129" s="639">
        <v>19</v>
      </c>
      <c r="AD129" s="639">
        <v>125</v>
      </c>
      <c r="AF129" s="645" t="s">
        <v>323</v>
      </c>
      <c r="AG129" s="645" t="s">
        <v>418</v>
      </c>
      <c r="AH129" s="639">
        <v>26</v>
      </c>
      <c r="AI129" s="639">
        <v>6</v>
      </c>
      <c r="AJ129" s="639"/>
      <c r="AK129" s="639">
        <v>4</v>
      </c>
    </row>
    <row r="130" spans="1:37" ht="10.5">
      <c r="A130" s="599" t="s">
        <v>324</v>
      </c>
      <c r="B130" s="599" t="s">
        <v>421</v>
      </c>
      <c r="C130" s="640">
        <v>31</v>
      </c>
      <c r="D130" s="640">
        <v>3</v>
      </c>
      <c r="E130" s="626">
        <f>C130+D130</f>
        <v>34</v>
      </c>
      <c r="F130" s="640">
        <v>3</v>
      </c>
      <c r="G130" s="640">
        <v>13</v>
      </c>
      <c r="H130" s="640">
        <v>4</v>
      </c>
      <c r="I130" s="626">
        <f>G130+H130</f>
        <v>17</v>
      </c>
      <c r="J130" s="640">
        <v>3</v>
      </c>
      <c r="K130" s="640">
        <v>18</v>
      </c>
      <c r="L130" s="640">
        <v>0</v>
      </c>
      <c r="M130" s="626">
        <f>K130+L130</f>
        <v>18</v>
      </c>
      <c r="N130" s="640">
        <v>8</v>
      </c>
      <c r="O130" s="640">
        <f t="shared" si="63"/>
        <v>62</v>
      </c>
      <c r="P130" s="640">
        <f t="shared" si="63"/>
        <v>7</v>
      </c>
      <c r="Q130" s="626">
        <f t="shared" si="63"/>
        <v>69</v>
      </c>
      <c r="R130" s="640">
        <f t="shared" si="63"/>
        <v>14</v>
      </c>
      <c r="S130" s="599" t="s">
        <v>324</v>
      </c>
      <c r="T130" s="642" t="s">
        <v>601</v>
      </c>
      <c r="U130" s="640">
        <v>16</v>
      </c>
      <c r="V130" s="640">
        <v>5</v>
      </c>
      <c r="W130" s="640">
        <v>21</v>
      </c>
      <c r="X130" s="640">
        <v>13</v>
      </c>
      <c r="Y130" s="640">
        <v>3</v>
      </c>
      <c r="Z130" s="640">
        <v>16</v>
      </c>
      <c r="AA130" s="640">
        <v>3</v>
      </c>
      <c r="AB130" s="640">
        <v>2</v>
      </c>
      <c r="AC130" s="640">
        <v>5</v>
      </c>
      <c r="AD130" s="640">
        <v>42</v>
      </c>
      <c r="AF130" s="642" t="s">
        <v>324</v>
      </c>
      <c r="AG130" s="642" t="s">
        <v>601</v>
      </c>
      <c r="AH130" s="640">
        <v>6</v>
      </c>
      <c r="AI130" s="640">
        <v>1</v>
      </c>
      <c r="AJ130" s="640"/>
      <c r="AK130" s="640">
        <v>2</v>
      </c>
    </row>
    <row r="131" spans="1:37" ht="10.5">
      <c r="A131" s="628"/>
      <c r="B131" s="628"/>
      <c r="C131" s="636"/>
      <c r="D131" s="636"/>
      <c r="E131" s="636"/>
      <c r="F131" s="636"/>
      <c r="G131" s="636"/>
      <c r="H131" s="636"/>
      <c r="I131" s="636"/>
      <c r="J131" s="636"/>
      <c r="K131" s="636"/>
      <c r="L131" s="636"/>
      <c r="M131" s="636"/>
      <c r="N131" s="636"/>
      <c r="O131" s="636"/>
      <c r="P131" s="636"/>
      <c r="Q131" s="636"/>
      <c r="R131" s="636"/>
      <c r="S131" s="717"/>
    </row>
  </sheetData>
  <mergeCells count="150">
    <mergeCell ref="AD18:AD19"/>
    <mergeCell ref="AA18:AC18"/>
    <mergeCell ref="X18:Z18"/>
    <mergeCell ref="AD4:AD5"/>
    <mergeCell ref="S123:S124"/>
    <mergeCell ref="A104:R104"/>
    <mergeCell ref="A119:R119"/>
    <mergeCell ref="C123:F123"/>
    <mergeCell ref="G123:J123"/>
    <mergeCell ref="K123:N123"/>
    <mergeCell ref="O123:R123"/>
    <mergeCell ref="C108:F108"/>
    <mergeCell ref="G108:J108"/>
    <mergeCell ref="AD108:AD109"/>
    <mergeCell ref="T123:T124"/>
    <mergeCell ref="U123:W123"/>
    <mergeCell ref="X123:Z123"/>
    <mergeCell ref="AA123:AC123"/>
    <mergeCell ref="AD123:AD124"/>
    <mergeCell ref="T108:T109"/>
    <mergeCell ref="U108:W108"/>
    <mergeCell ref="X108:Z108"/>
    <mergeCell ref="AA108:AC108"/>
    <mergeCell ref="AD80:AD81"/>
    <mergeCell ref="T95:T96"/>
    <mergeCell ref="U95:W95"/>
    <mergeCell ref="X95:Z95"/>
    <mergeCell ref="AA95:AC95"/>
    <mergeCell ref="AD95:AD96"/>
    <mergeCell ref="T80:T81"/>
    <mergeCell ref="U80:W80"/>
    <mergeCell ref="X80:Z80"/>
    <mergeCell ref="AA80:AC80"/>
    <mergeCell ref="A64:R64"/>
    <mergeCell ref="A77:R77"/>
    <mergeCell ref="S80:S81"/>
    <mergeCell ref="C80:F80"/>
    <mergeCell ref="G80:J80"/>
    <mergeCell ref="K80:N80"/>
    <mergeCell ref="K108:N108"/>
    <mergeCell ref="O108:R108"/>
    <mergeCell ref="S108:S109"/>
    <mergeCell ref="O80:R80"/>
    <mergeCell ref="A65:R65"/>
    <mergeCell ref="A92:R92"/>
    <mergeCell ref="A76:R76"/>
    <mergeCell ref="G68:J68"/>
    <mergeCell ref="K68:N68"/>
    <mergeCell ref="O68:R68"/>
    <mergeCell ref="AD68:AD69"/>
    <mergeCell ref="T50:T51"/>
    <mergeCell ref="U50:W50"/>
    <mergeCell ref="X50:Z50"/>
    <mergeCell ref="AA50:AC50"/>
    <mergeCell ref="T68:T69"/>
    <mergeCell ref="U68:W68"/>
    <mergeCell ref="X68:Z68"/>
    <mergeCell ref="AA68:AC68"/>
    <mergeCell ref="AL4:AL5"/>
    <mergeCell ref="AL18:AL19"/>
    <mergeCell ref="C50:F50"/>
    <mergeCell ref="G50:J50"/>
    <mergeCell ref="K50:N50"/>
    <mergeCell ref="O50:R50"/>
    <mergeCell ref="AD50:AD51"/>
    <mergeCell ref="U4:W4"/>
    <mergeCell ref="X4:Z4"/>
    <mergeCell ref="AA4:AC4"/>
    <mergeCell ref="A46:R46"/>
    <mergeCell ref="A47:R47"/>
    <mergeCell ref="S95:S96"/>
    <mergeCell ref="T18:T19"/>
    <mergeCell ref="C95:F95"/>
    <mergeCell ref="G95:J95"/>
    <mergeCell ref="K95:N95"/>
    <mergeCell ref="O95:R95"/>
    <mergeCell ref="A91:R91"/>
    <mergeCell ref="C68:F68"/>
    <mergeCell ref="U18:W18"/>
    <mergeCell ref="T4:T5"/>
    <mergeCell ref="C18:F18"/>
    <mergeCell ref="G18:J18"/>
    <mergeCell ref="K18:N18"/>
    <mergeCell ref="O18:R18"/>
    <mergeCell ref="C4:F4"/>
    <mergeCell ref="G4:J4"/>
    <mergeCell ref="K4:N4"/>
    <mergeCell ref="O4:R4"/>
    <mergeCell ref="AI4:AI5"/>
    <mergeCell ref="AJ4:AJ5"/>
    <mergeCell ref="AK4:AK5"/>
    <mergeCell ref="A80:A81"/>
    <mergeCell ref="B68:B69"/>
    <mergeCell ref="A68:A69"/>
    <mergeCell ref="B50:B51"/>
    <mergeCell ref="A50:A51"/>
    <mergeCell ref="B18:B19"/>
    <mergeCell ref="B4:B5"/>
    <mergeCell ref="AH4:AH5"/>
    <mergeCell ref="AG4:AG5"/>
    <mergeCell ref="AG18:AG19"/>
    <mergeCell ref="AH18:AH19"/>
    <mergeCell ref="AK18:AK19"/>
    <mergeCell ref="A123:A124"/>
    <mergeCell ref="B123:B124"/>
    <mergeCell ref="A108:A109"/>
    <mergeCell ref="B108:B109"/>
    <mergeCell ref="B95:B96"/>
    <mergeCell ref="A95:A96"/>
    <mergeCell ref="B80:B81"/>
    <mergeCell ref="S50:S51"/>
    <mergeCell ref="S68:S69"/>
    <mergeCell ref="AI50:AI51"/>
    <mergeCell ref="AI18:AI19"/>
    <mergeCell ref="AG50:AG51"/>
    <mergeCell ref="AH50:AH51"/>
    <mergeCell ref="AF80:AF81"/>
    <mergeCell ref="AG80:AG81"/>
    <mergeCell ref="AJ18:AJ19"/>
    <mergeCell ref="AJ50:AJ51"/>
    <mergeCell ref="AK50:AK51"/>
    <mergeCell ref="AF68:AF69"/>
    <mergeCell ref="AG68:AG69"/>
    <mergeCell ref="AH68:AH69"/>
    <mergeCell ref="AI68:AI69"/>
    <mergeCell ref="AJ68:AJ69"/>
    <mergeCell ref="AK68:AK69"/>
    <mergeCell ref="AF50:AF51"/>
    <mergeCell ref="AF95:AF96"/>
    <mergeCell ref="AG95:AG96"/>
    <mergeCell ref="AH95:AH96"/>
    <mergeCell ref="AI95:AI96"/>
    <mergeCell ref="AJ80:AJ81"/>
    <mergeCell ref="AK80:AK81"/>
    <mergeCell ref="AH80:AH81"/>
    <mergeCell ref="AI80:AI81"/>
    <mergeCell ref="AJ108:AJ109"/>
    <mergeCell ref="AK108:AK109"/>
    <mergeCell ref="AJ95:AJ96"/>
    <mergeCell ref="AK95:AK96"/>
    <mergeCell ref="AJ123:AJ124"/>
    <mergeCell ref="AK123:AK124"/>
    <mergeCell ref="AF108:AF109"/>
    <mergeCell ref="AG108:AG109"/>
    <mergeCell ref="AF123:AF124"/>
    <mergeCell ref="AG123:AG124"/>
    <mergeCell ref="AH123:AH124"/>
    <mergeCell ref="AI123:AI124"/>
    <mergeCell ref="AH108:AH109"/>
    <mergeCell ref="AI108:AI109"/>
  </mergeCells>
  <phoneticPr fontId="0" type="noConversion"/>
  <printOptions horizontalCentered="1"/>
  <pageMargins left="0.78740157480314965" right="0.23622047244094491" top="0.59055118110236227" bottom="0.86614173228346458" header="0.51181102362204722" footer="0.51181102362204722"/>
  <pageSetup paperSize="9" scale="90" orientation="landscape" r:id="rId1"/>
  <headerFooter alignWithMargins="0"/>
  <rowBreaks count="2" manualBreakCount="2">
    <brk id="45" max="16383" man="1"/>
    <brk id="90" max="16383" man="1"/>
  </rowBreaks>
  <colBreaks count="2" manualBreakCount="2">
    <brk id="18" max="1048575" man="1"/>
    <brk id="3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0" workbookViewId="0">
      <selection activeCell="AA18" sqref="AA18:AC18"/>
    </sheetView>
  </sheetViews>
  <sheetFormatPr baseColWidth="10" defaultRowHeight="12.5"/>
  <cols>
    <col min="1" max="1" width="13.453125" customWidth="1"/>
    <col min="2" max="2" width="14.26953125" customWidth="1"/>
    <col min="3" max="14" width="9.7265625" customWidth="1"/>
  </cols>
  <sheetData>
    <row r="1" spans="2:14" s="493" customFormat="1" ht="10.5">
      <c r="B1" s="688" t="s">
        <v>30</v>
      </c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</row>
    <row r="2" spans="2:14" s="493" customFormat="1" ht="13">
      <c r="B2" s="688" t="s">
        <v>328</v>
      </c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591"/>
    </row>
    <row r="3" spans="2:14" s="317" customFormat="1" ht="10.5" thickBot="1"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</row>
    <row r="4" spans="2:14" s="317" customFormat="1" ht="32.25" customHeight="1">
      <c r="B4" s="1003" t="s">
        <v>59</v>
      </c>
      <c r="C4" s="978" t="s">
        <v>359</v>
      </c>
      <c r="D4" s="1005"/>
      <c r="E4" s="1005" t="s">
        <v>360</v>
      </c>
      <c r="F4" s="1005"/>
      <c r="G4" s="1005" t="s">
        <v>361</v>
      </c>
      <c r="H4" s="1005"/>
      <c r="I4" s="1001" t="s">
        <v>362</v>
      </c>
      <c r="J4" s="1002"/>
      <c r="K4" s="888" t="s">
        <v>58</v>
      </c>
      <c r="L4" s="889"/>
      <c r="M4" s="890"/>
    </row>
    <row r="5" spans="2:14" s="317" customFormat="1" ht="10">
      <c r="B5" s="1004"/>
      <c r="C5" s="560" t="s">
        <v>364</v>
      </c>
      <c r="D5" s="556" t="s">
        <v>269</v>
      </c>
      <c r="E5" s="556" t="s">
        <v>364</v>
      </c>
      <c r="F5" s="556" t="s">
        <v>269</v>
      </c>
      <c r="G5" s="556" t="s">
        <v>364</v>
      </c>
      <c r="H5" s="556" t="s">
        <v>269</v>
      </c>
      <c r="I5" s="557" t="s">
        <v>364</v>
      </c>
      <c r="J5" s="557" t="s">
        <v>269</v>
      </c>
      <c r="K5" s="558" t="s">
        <v>364</v>
      </c>
      <c r="L5" s="558" t="s">
        <v>269</v>
      </c>
      <c r="M5" s="891" t="s">
        <v>110</v>
      </c>
    </row>
    <row r="6" spans="2:14" s="317" customFormat="1" ht="10">
      <c r="B6" s="892"/>
      <c r="C6" s="689"/>
      <c r="D6" s="689"/>
      <c r="E6" s="689"/>
      <c r="F6" s="689"/>
      <c r="G6" s="689"/>
      <c r="H6" s="689"/>
      <c r="I6" s="690"/>
      <c r="J6" s="690"/>
      <c r="K6" s="690"/>
      <c r="L6" s="690"/>
      <c r="M6" s="893"/>
    </row>
    <row r="7" spans="2:14" s="317" customFormat="1" ht="10.5">
      <c r="B7" s="894" t="s">
        <v>58</v>
      </c>
      <c r="C7" s="691">
        <f>SUM(C9:C14)</f>
        <v>2663</v>
      </c>
      <c r="D7" s="691">
        <f>SUM(D9:D14)</f>
        <v>2386</v>
      </c>
      <c r="E7" s="691">
        <f>SUM(E9:E14)</f>
        <v>720</v>
      </c>
      <c r="F7" s="691">
        <f>SUM(F9:F14)</f>
        <v>695</v>
      </c>
      <c r="G7" s="691">
        <v>5900</v>
      </c>
      <c r="H7" s="691">
        <v>5758</v>
      </c>
      <c r="I7" s="635">
        <f>SUM(I9:I14)</f>
        <v>541</v>
      </c>
      <c r="J7" s="635">
        <f>SUM(J9:J14)</f>
        <v>456</v>
      </c>
      <c r="K7" s="691">
        <f>+C7+E7+G7+I7</f>
        <v>9824</v>
      </c>
      <c r="L7" s="691">
        <f>+D7+F7+H7+J7</f>
        <v>9295</v>
      </c>
      <c r="M7" s="895">
        <f>+K7+L7</f>
        <v>19119</v>
      </c>
    </row>
    <row r="8" spans="2:14" s="317" customFormat="1" ht="10.5">
      <c r="B8" s="894"/>
      <c r="C8" s="691"/>
      <c r="D8" s="691"/>
      <c r="E8" s="691"/>
      <c r="F8" s="691"/>
      <c r="G8" s="691"/>
      <c r="H8" s="691"/>
      <c r="I8" s="635"/>
      <c r="J8" s="635"/>
      <c r="K8" s="691"/>
      <c r="L8" s="691"/>
      <c r="M8" s="895"/>
    </row>
    <row r="9" spans="2:14" s="317" customFormat="1" ht="10.5">
      <c r="B9" s="896" t="s">
        <v>303</v>
      </c>
      <c r="C9" s="437">
        <v>1667</v>
      </c>
      <c r="D9" s="437">
        <v>1442</v>
      </c>
      <c r="E9" s="437">
        <v>483</v>
      </c>
      <c r="F9" s="437">
        <v>390</v>
      </c>
      <c r="G9" s="437">
        <v>4911</v>
      </c>
      <c r="H9" s="437">
        <v>4526</v>
      </c>
      <c r="I9" s="639">
        <v>453</v>
      </c>
      <c r="J9" s="639">
        <v>419</v>
      </c>
      <c r="K9" s="691">
        <f t="shared" ref="K9:L14" si="0">+C9+E9+G9+I9</f>
        <v>7514</v>
      </c>
      <c r="L9" s="691">
        <f t="shared" si="0"/>
        <v>6777</v>
      </c>
      <c r="M9" s="895">
        <f t="shared" ref="M9:M14" si="1">+K9+L9</f>
        <v>14291</v>
      </c>
    </row>
    <row r="10" spans="2:14" s="317" customFormat="1" ht="10.5">
      <c r="B10" s="896" t="s">
        <v>307</v>
      </c>
      <c r="C10" s="437">
        <v>57</v>
      </c>
      <c r="D10" s="437">
        <v>7</v>
      </c>
      <c r="E10" s="437">
        <v>0</v>
      </c>
      <c r="F10" s="437">
        <v>0</v>
      </c>
      <c r="G10" s="437">
        <v>129</v>
      </c>
      <c r="H10" s="437">
        <v>132</v>
      </c>
      <c r="I10" s="639">
        <v>0</v>
      </c>
      <c r="J10" s="639">
        <v>0</v>
      </c>
      <c r="K10" s="691">
        <f t="shared" si="0"/>
        <v>186</v>
      </c>
      <c r="L10" s="691">
        <f t="shared" si="0"/>
        <v>139</v>
      </c>
      <c r="M10" s="895">
        <f t="shared" si="1"/>
        <v>325</v>
      </c>
    </row>
    <row r="11" spans="2:14" s="317" customFormat="1" ht="10.5">
      <c r="B11" s="896" t="s">
        <v>310</v>
      </c>
      <c r="C11" s="437">
        <v>195</v>
      </c>
      <c r="D11" s="437">
        <v>153</v>
      </c>
      <c r="E11" s="437">
        <v>22</v>
      </c>
      <c r="F11" s="437">
        <v>54</v>
      </c>
      <c r="G11" s="437">
        <v>114</v>
      </c>
      <c r="H11" s="437">
        <v>177</v>
      </c>
      <c r="I11" s="639">
        <v>88</v>
      </c>
      <c r="J11" s="639">
        <v>15</v>
      </c>
      <c r="K11" s="691">
        <f t="shared" si="0"/>
        <v>419</v>
      </c>
      <c r="L11" s="691">
        <f t="shared" si="0"/>
        <v>399</v>
      </c>
      <c r="M11" s="895">
        <f t="shared" si="1"/>
        <v>818</v>
      </c>
    </row>
    <row r="12" spans="2:14" s="317" customFormat="1" ht="10.5">
      <c r="B12" s="896" t="s">
        <v>363</v>
      </c>
      <c r="C12" s="437">
        <v>380</v>
      </c>
      <c r="D12" s="437">
        <v>390</v>
      </c>
      <c r="E12" s="437">
        <v>46</v>
      </c>
      <c r="F12" s="437">
        <v>93</v>
      </c>
      <c r="G12" s="437">
        <v>218</v>
      </c>
      <c r="H12" s="437">
        <v>174</v>
      </c>
      <c r="I12" s="639">
        <v>0</v>
      </c>
      <c r="J12" s="639">
        <v>22</v>
      </c>
      <c r="K12" s="691">
        <f t="shared" si="0"/>
        <v>644</v>
      </c>
      <c r="L12" s="691">
        <f t="shared" si="0"/>
        <v>679</v>
      </c>
      <c r="M12" s="895">
        <f t="shared" si="1"/>
        <v>1323</v>
      </c>
    </row>
    <row r="13" spans="2:14" s="317" customFormat="1" ht="10.5">
      <c r="B13" s="896" t="s">
        <v>318</v>
      </c>
      <c r="C13" s="437">
        <v>257</v>
      </c>
      <c r="D13" s="437">
        <v>297</v>
      </c>
      <c r="E13" s="437">
        <v>92</v>
      </c>
      <c r="F13" s="437">
        <v>114</v>
      </c>
      <c r="G13" s="437">
        <v>405</v>
      </c>
      <c r="H13" s="437">
        <v>284</v>
      </c>
      <c r="I13" s="639">
        <v>0</v>
      </c>
      <c r="J13" s="639">
        <v>0</v>
      </c>
      <c r="K13" s="691">
        <f t="shared" si="0"/>
        <v>754</v>
      </c>
      <c r="L13" s="691">
        <f t="shared" si="0"/>
        <v>695</v>
      </c>
      <c r="M13" s="895">
        <f t="shared" si="1"/>
        <v>1449</v>
      </c>
    </row>
    <row r="14" spans="2:14" s="317" customFormat="1" ht="11" thickBot="1">
      <c r="B14" s="897" t="s">
        <v>322</v>
      </c>
      <c r="C14" s="898">
        <v>107</v>
      </c>
      <c r="D14" s="898">
        <v>97</v>
      </c>
      <c r="E14" s="898">
        <v>77</v>
      </c>
      <c r="F14" s="898">
        <v>44</v>
      </c>
      <c r="G14" s="898">
        <v>123</v>
      </c>
      <c r="H14" s="898">
        <v>465</v>
      </c>
      <c r="I14" s="878">
        <v>0</v>
      </c>
      <c r="J14" s="878">
        <v>0</v>
      </c>
      <c r="K14" s="899">
        <f t="shared" si="0"/>
        <v>307</v>
      </c>
      <c r="L14" s="899">
        <f t="shared" si="0"/>
        <v>606</v>
      </c>
      <c r="M14" s="900">
        <f t="shared" si="1"/>
        <v>913</v>
      </c>
    </row>
    <row r="15" spans="2:14" s="317" customFormat="1" ht="10"/>
    <row r="22" spans="1:14" s="915" customFormat="1" ht="13">
      <c r="A22" s="736" t="s">
        <v>627</v>
      </c>
      <c r="B22" s="736"/>
      <c r="C22" s="736"/>
      <c r="D22" s="736"/>
      <c r="E22" s="736"/>
      <c r="F22" s="736"/>
      <c r="G22" s="736"/>
      <c r="H22" s="736"/>
      <c r="I22" s="736"/>
      <c r="J22" s="736"/>
      <c r="K22" s="736"/>
      <c r="L22" s="736"/>
      <c r="M22" s="736"/>
      <c r="N22" s="736"/>
    </row>
    <row r="23" spans="1:14" s="915" customFormat="1" ht="13">
      <c r="A23" s="736" t="s">
        <v>666</v>
      </c>
      <c r="B23" s="736"/>
      <c r="C23" s="736"/>
      <c r="D23" s="736"/>
      <c r="E23" s="736"/>
      <c r="F23" s="736"/>
      <c r="G23" s="736"/>
      <c r="H23" s="736"/>
      <c r="I23" s="736"/>
      <c r="J23" s="736"/>
      <c r="K23" s="736"/>
      <c r="L23" s="736"/>
      <c r="M23" s="736"/>
      <c r="N23" s="736"/>
    </row>
    <row r="24" spans="1:14" s="915" customFormat="1" ht="13">
      <c r="A24" s="736" t="s">
        <v>328</v>
      </c>
      <c r="B24" s="736"/>
      <c r="C24" s="736"/>
      <c r="D24" s="736"/>
      <c r="E24" s="736"/>
      <c r="F24" s="736"/>
      <c r="G24" s="736"/>
      <c r="H24" s="736"/>
      <c r="I24" s="736"/>
      <c r="J24" s="736"/>
      <c r="K24" s="736"/>
      <c r="L24" s="736"/>
      <c r="M24" s="736"/>
      <c r="N24" s="736"/>
    </row>
    <row r="25" spans="1:14" ht="13" thickBot="1">
      <c r="A25" s="658"/>
      <c r="B25" s="658"/>
      <c r="C25" s="624"/>
      <c r="D25" s="624"/>
      <c r="E25" s="624"/>
      <c r="F25" s="624"/>
      <c r="G25" s="624"/>
      <c r="H25" s="624"/>
      <c r="I25" s="624"/>
      <c r="J25" s="624"/>
      <c r="K25" s="624"/>
      <c r="L25" s="624"/>
      <c r="M25" s="624"/>
      <c r="N25" s="624"/>
    </row>
    <row r="26" spans="1:14">
      <c r="A26" s="901" t="s">
        <v>288</v>
      </c>
      <c r="B26" s="902" t="s">
        <v>72</v>
      </c>
      <c r="C26" s="903" t="s">
        <v>297</v>
      </c>
      <c r="D26" s="904"/>
      <c r="E26" s="904"/>
      <c r="F26" s="903" t="s">
        <v>298</v>
      </c>
      <c r="G26" s="904"/>
      <c r="H26" s="904"/>
      <c r="I26" s="903" t="s">
        <v>299</v>
      </c>
      <c r="J26" s="904"/>
      <c r="K26" s="904"/>
      <c r="L26" s="905" t="s">
        <v>110</v>
      </c>
      <c r="M26" s="903"/>
      <c r="N26" s="906"/>
    </row>
    <row r="27" spans="1:14">
      <c r="A27" s="907"/>
      <c r="B27" s="630"/>
      <c r="C27" s="560" t="s">
        <v>364</v>
      </c>
      <c r="D27" s="556" t="s">
        <v>269</v>
      </c>
      <c r="E27" s="495" t="s">
        <v>282</v>
      </c>
      <c r="F27" s="560" t="s">
        <v>364</v>
      </c>
      <c r="G27" s="556" t="s">
        <v>269</v>
      </c>
      <c r="H27" s="495" t="s">
        <v>282</v>
      </c>
      <c r="I27" s="560" t="s">
        <v>364</v>
      </c>
      <c r="J27" s="556" t="s">
        <v>269</v>
      </c>
      <c r="K27" s="495" t="s">
        <v>282</v>
      </c>
      <c r="L27" s="560" t="s">
        <v>364</v>
      </c>
      <c r="M27" s="556" t="s">
        <v>269</v>
      </c>
      <c r="N27" s="908" t="s">
        <v>282</v>
      </c>
    </row>
    <row r="28" spans="1:14" s="669" customFormat="1">
      <c r="A28" s="909"/>
      <c r="B28" s="649"/>
      <c r="C28" s="664"/>
      <c r="D28" s="664"/>
      <c r="E28" s="664"/>
      <c r="F28" s="664"/>
      <c r="G28" s="664"/>
      <c r="H28" s="664"/>
      <c r="I28" s="664"/>
      <c r="J28" s="664"/>
      <c r="K28" s="664"/>
      <c r="L28" s="639"/>
      <c r="M28" s="639"/>
      <c r="N28" s="876"/>
    </row>
    <row r="29" spans="1:14" s="669" customFormat="1">
      <c r="A29" s="881" t="s">
        <v>58</v>
      </c>
      <c r="B29" s="665"/>
      <c r="C29" s="635">
        <f>SUM(C31:C34)</f>
        <v>108</v>
      </c>
      <c r="D29" s="635">
        <f t="shared" ref="D29:N29" si="2">SUM(D31:D34)</f>
        <v>56</v>
      </c>
      <c r="E29" s="635">
        <f t="shared" si="2"/>
        <v>164</v>
      </c>
      <c r="F29" s="635">
        <f t="shared" si="2"/>
        <v>105</v>
      </c>
      <c r="G29" s="635">
        <f t="shared" si="2"/>
        <v>77</v>
      </c>
      <c r="H29" s="635">
        <f t="shared" si="2"/>
        <v>182</v>
      </c>
      <c r="I29" s="635">
        <f t="shared" si="2"/>
        <v>5</v>
      </c>
      <c r="J29" s="635">
        <f t="shared" si="2"/>
        <v>11</v>
      </c>
      <c r="K29" s="635">
        <f t="shared" si="2"/>
        <v>16</v>
      </c>
      <c r="L29" s="635">
        <f t="shared" si="2"/>
        <v>199</v>
      </c>
      <c r="M29" s="635">
        <f t="shared" si="2"/>
        <v>136</v>
      </c>
      <c r="N29" s="873">
        <f t="shared" si="2"/>
        <v>335</v>
      </c>
    </row>
    <row r="30" spans="1:14" s="669" customFormat="1">
      <c r="A30" s="910"/>
      <c r="B30" s="665"/>
      <c r="C30" s="639"/>
      <c r="D30" s="639"/>
      <c r="E30" s="639"/>
      <c r="F30" s="639"/>
      <c r="G30" s="639"/>
      <c r="H30" s="639"/>
      <c r="I30" s="639"/>
      <c r="J30" s="639"/>
      <c r="K30" s="639"/>
      <c r="L30" s="639"/>
      <c r="M30" s="639"/>
      <c r="N30" s="876"/>
    </row>
    <row r="31" spans="1:14" s="669" customFormat="1">
      <c r="A31" s="913" t="s">
        <v>374</v>
      </c>
      <c r="B31" s="610" t="s">
        <v>375</v>
      </c>
      <c r="C31" s="639">
        <v>75</v>
      </c>
      <c r="D31" s="639">
        <v>6</v>
      </c>
      <c r="E31" s="639">
        <f>C31+D31</f>
        <v>81</v>
      </c>
      <c r="F31" s="639">
        <v>19</v>
      </c>
      <c r="G31" s="639">
        <v>0</v>
      </c>
      <c r="H31" s="639">
        <f>F31+G31</f>
        <v>19</v>
      </c>
      <c r="I31" s="639">
        <v>0</v>
      </c>
      <c r="J31" s="639">
        <v>0</v>
      </c>
      <c r="K31" s="639">
        <f>I31+J31</f>
        <v>0</v>
      </c>
      <c r="L31" s="635">
        <v>94</v>
      </c>
      <c r="M31" s="635">
        <v>6</v>
      </c>
      <c r="N31" s="873">
        <f>L31+M31</f>
        <v>100</v>
      </c>
    </row>
    <row r="32" spans="1:14" s="669" customFormat="1">
      <c r="A32" s="913" t="s">
        <v>374</v>
      </c>
      <c r="B32" s="610" t="s">
        <v>376</v>
      </c>
      <c r="C32" s="639">
        <v>14</v>
      </c>
      <c r="D32" s="639">
        <v>42</v>
      </c>
      <c r="E32" s="639">
        <f>C32+D32</f>
        <v>56</v>
      </c>
      <c r="F32" s="639">
        <v>67</v>
      </c>
      <c r="G32" s="639">
        <v>74</v>
      </c>
      <c r="H32" s="639">
        <f>F32+G32</f>
        <v>141</v>
      </c>
      <c r="I32" s="639">
        <v>5</v>
      </c>
      <c r="J32" s="639">
        <v>11</v>
      </c>
      <c r="K32" s="639">
        <f>I32+J32</f>
        <v>16</v>
      </c>
      <c r="L32" s="635">
        <v>86</v>
      </c>
      <c r="M32" s="635">
        <v>127</v>
      </c>
      <c r="N32" s="873">
        <f>L32+M32</f>
        <v>213</v>
      </c>
    </row>
    <row r="33" spans="1:14" s="669" customFormat="1">
      <c r="A33" s="913" t="s">
        <v>374</v>
      </c>
      <c r="B33" s="610" t="s">
        <v>377</v>
      </c>
      <c r="C33" s="639">
        <v>19</v>
      </c>
      <c r="D33" s="639">
        <v>8</v>
      </c>
      <c r="E33" s="639">
        <f>C33+D33</f>
        <v>27</v>
      </c>
      <c r="F33" s="639">
        <v>0</v>
      </c>
      <c r="G33" s="639">
        <v>0</v>
      </c>
      <c r="H33" s="639">
        <f>F33+G33</f>
        <v>0</v>
      </c>
      <c r="I33" s="639">
        <v>0</v>
      </c>
      <c r="J33" s="639">
        <v>0</v>
      </c>
      <c r="K33" s="639">
        <f>I33+J33</f>
        <v>0</v>
      </c>
      <c r="L33" s="635">
        <v>0</v>
      </c>
      <c r="M33" s="635">
        <v>0</v>
      </c>
      <c r="N33" s="873">
        <f>L33+M33</f>
        <v>0</v>
      </c>
    </row>
    <row r="34" spans="1:14" s="669" customFormat="1" ht="13" thickBot="1">
      <c r="A34" s="914" t="s">
        <v>311</v>
      </c>
      <c r="B34" s="911" t="s">
        <v>378</v>
      </c>
      <c r="C34" s="878">
        <v>0</v>
      </c>
      <c r="D34" s="878">
        <v>0</v>
      </c>
      <c r="E34" s="878">
        <f>C34+D34</f>
        <v>0</v>
      </c>
      <c r="F34" s="878">
        <v>19</v>
      </c>
      <c r="G34" s="878">
        <v>3</v>
      </c>
      <c r="H34" s="878">
        <f>F34+G34</f>
        <v>22</v>
      </c>
      <c r="I34" s="878">
        <v>0</v>
      </c>
      <c r="J34" s="878">
        <v>0</v>
      </c>
      <c r="K34" s="878">
        <f>I34+J34</f>
        <v>0</v>
      </c>
      <c r="L34" s="887">
        <v>19</v>
      </c>
      <c r="M34" s="887">
        <v>3</v>
      </c>
      <c r="N34" s="912">
        <f>L34+M34</f>
        <v>22</v>
      </c>
    </row>
  </sheetData>
  <mergeCells count="5">
    <mergeCell ref="I4:J4"/>
    <mergeCell ref="B4:B5"/>
    <mergeCell ref="C4:D4"/>
    <mergeCell ref="E4:F4"/>
    <mergeCell ref="G4:H4"/>
  </mergeCells>
  <phoneticPr fontId="6" type="noConversion"/>
  <printOptions horizontalCentered="1"/>
  <pageMargins left="0.78740157480314965" right="0.23622047244094491" top="0.59055118110236227" bottom="0.86614173228346458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AY280"/>
  <sheetViews>
    <sheetView topLeftCell="AA1" zoomScale="75" workbookViewId="0">
      <selection activeCell="AL135" sqref="AL135"/>
    </sheetView>
  </sheetViews>
  <sheetFormatPr baseColWidth="10" defaultColWidth="11.453125" defaultRowHeight="10"/>
  <cols>
    <col min="1" max="1" width="19.7265625" style="269" customWidth="1"/>
    <col min="2" max="2" width="26.7265625" style="292" customWidth="1"/>
    <col min="3" max="12" width="8.81640625" style="170" customWidth="1"/>
    <col min="13" max="13" width="10.7265625" style="170" customWidth="1"/>
    <col min="14" max="15" width="12.1796875" style="170" customWidth="1"/>
    <col min="16" max="16" width="26.453125" style="292" customWidth="1"/>
    <col min="17" max="17" width="10.453125" style="170" customWidth="1"/>
    <col min="18" max="19" width="7.7265625" style="170" customWidth="1"/>
    <col min="20" max="20" width="8" style="170" bestFit="1" customWidth="1"/>
    <col min="21" max="23" width="7.7265625" style="170" customWidth="1"/>
    <col min="24" max="24" width="7.54296875" style="170" customWidth="1"/>
    <col min="25" max="25" width="8.1796875" style="170" customWidth="1"/>
    <col min="26" max="26" width="7" style="170" customWidth="1"/>
    <col min="27" max="27" width="9.7265625" style="170" customWidth="1"/>
    <col min="28" max="28" width="9.54296875" style="170" customWidth="1"/>
    <col min="29" max="29" width="9.7265625" style="621" customWidth="1"/>
    <col min="30" max="30" width="28.7265625" style="269" customWidth="1"/>
    <col min="31" max="36" width="8.26953125" style="269" customWidth="1"/>
    <col min="37" max="37" width="7.54296875" style="269" customWidth="1"/>
    <col min="38" max="38" width="6.81640625" style="269" customWidth="1"/>
    <col min="39" max="39" width="7.453125" style="269" customWidth="1"/>
    <col min="40" max="40" width="9.1796875" style="269" customWidth="1"/>
    <col min="41" max="42" width="7.54296875" style="269" customWidth="1"/>
    <col min="43" max="43" width="8.1796875" style="269" customWidth="1"/>
    <col min="44" max="44" width="6.7265625" style="269" customWidth="1"/>
    <col min="45" max="16384" width="11.453125" style="269"/>
  </cols>
  <sheetData>
    <row r="1" spans="1:49" s="193" customFormat="1" ht="12" customHeight="1">
      <c r="B1" s="202" t="s">
        <v>548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35"/>
      <c r="P1" s="202" t="s">
        <v>554</v>
      </c>
      <c r="Q1" s="231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612"/>
      <c r="AD1" s="202" t="s">
        <v>561</v>
      </c>
      <c r="AE1" s="231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31"/>
      <c r="AS1" s="231"/>
    </row>
    <row r="2" spans="1:49" s="193" customFormat="1" ht="12" customHeight="1">
      <c r="B2" s="202" t="s">
        <v>348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35"/>
      <c r="P2" s="202" t="s">
        <v>348</v>
      </c>
      <c r="Q2" s="231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612"/>
      <c r="AD2" s="203" t="s">
        <v>545</v>
      </c>
      <c r="AE2" s="231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31"/>
      <c r="AS2" s="231"/>
    </row>
    <row r="3" spans="1:49" s="193" customFormat="1" ht="12" customHeight="1">
      <c r="B3" s="202" t="s">
        <v>280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35"/>
      <c r="P3" s="202" t="s">
        <v>280</v>
      </c>
      <c r="Q3" s="231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612"/>
      <c r="AD3" s="202" t="s">
        <v>280</v>
      </c>
      <c r="AE3" s="231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31"/>
      <c r="AS3" s="231"/>
    </row>
    <row r="4" spans="1:49" s="193" customFormat="1" ht="19.5" customHeight="1">
      <c r="B4" s="234"/>
      <c r="C4" s="234"/>
      <c r="D4" s="234"/>
      <c r="E4" s="234"/>
      <c r="F4" s="234"/>
      <c r="G4" s="234"/>
      <c r="H4" s="234"/>
      <c r="I4" s="234"/>
      <c r="J4" s="234"/>
      <c r="K4" s="202"/>
      <c r="L4" s="202"/>
      <c r="M4" s="234"/>
      <c r="N4" s="234"/>
      <c r="O4" s="235"/>
      <c r="P4" s="234"/>
      <c r="Q4" s="234"/>
      <c r="R4" s="202"/>
      <c r="S4" s="202"/>
      <c r="T4" s="202"/>
      <c r="U4" s="202"/>
      <c r="V4" s="202"/>
      <c r="W4" s="202"/>
      <c r="X4" s="202"/>
      <c r="Y4" s="202"/>
      <c r="Z4" s="234"/>
      <c r="AA4" s="323"/>
      <c r="AB4" s="234"/>
      <c r="AC4" s="612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583"/>
      <c r="AO4" s="234"/>
      <c r="AP4" s="234"/>
      <c r="AQ4" s="234"/>
    </row>
    <row r="5" spans="1:49" s="191" customFormat="1" ht="18" customHeight="1">
      <c r="B5" s="188"/>
      <c r="C5" s="189" t="s">
        <v>272</v>
      </c>
      <c r="D5" s="38"/>
      <c r="E5" s="189" t="s">
        <v>273</v>
      </c>
      <c r="F5" s="38"/>
      <c r="G5" s="189" t="s">
        <v>274</v>
      </c>
      <c r="H5" s="38"/>
      <c r="I5" s="189" t="s">
        <v>275</v>
      </c>
      <c r="J5" s="38"/>
      <c r="K5" s="189" t="s">
        <v>276</v>
      </c>
      <c r="L5" s="38"/>
      <c r="M5" s="189" t="s">
        <v>67</v>
      </c>
      <c r="N5" s="38"/>
      <c r="O5" s="194"/>
      <c r="P5" s="188"/>
      <c r="Q5" s="236" t="s">
        <v>272</v>
      </c>
      <c r="R5" s="38"/>
      <c r="S5" s="189" t="s">
        <v>273</v>
      </c>
      <c r="T5" s="38"/>
      <c r="U5" s="189" t="s">
        <v>274</v>
      </c>
      <c r="V5" s="38"/>
      <c r="W5" s="189" t="s">
        <v>275</v>
      </c>
      <c r="X5" s="38"/>
      <c r="Y5" s="189" t="s">
        <v>276</v>
      </c>
      <c r="Z5" s="38"/>
      <c r="AA5" s="189" t="s">
        <v>57</v>
      </c>
      <c r="AB5" s="324"/>
      <c r="AC5" s="194"/>
      <c r="AD5" s="190"/>
      <c r="AE5" s="14" t="s">
        <v>69</v>
      </c>
      <c r="AF5" s="14"/>
      <c r="AG5" s="14"/>
      <c r="AH5" s="14"/>
      <c r="AI5" s="14"/>
      <c r="AJ5" s="38"/>
      <c r="AK5" s="3" t="s">
        <v>70</v>
      </c>
      <c r="AL5" s="54"/>
      <c r="AM5" s="54"/>
      <c r="AN5" s="862" t="s">
        <v>352</v>
      </c>
      <c r="AO5" s="237"/>
      <c r="AP5" s="13" t="s">
        <v>72</v>
      </c>
      <c r="AQ5" s="14"/>
      <c r="AR5" s="15"/>
    </row>
    <row r="6" spans="1:49" s="184" customFormat="1" ht="29.25" customHeight="1">
      <c r="B6" s="378" t="s">
        <v>288</v>
      </c>
      <c r="C6" s="182" t="s">
        <v>282</v>
      </c>
      <c r="D6" s="182" t="s">
        <v>269</v>
      </c>
      <c r="E6" s="182" t="s">
        <v>282</v>
      </c>
      <c r="F6" s="182" t="s">
        <v>269</v>
      </c>
      <c r="G6" s="182" t="s">
        <v>282</v>
      </c>
      <c r="H6" s="182" t="s">
        <v>269</v>
      </c>
      <c r="I6" s="182" t="s">
        <v>282</v>
      </c>
      <c r="J6" s="182" t="s">
        <v>269</v>
      </c>
      <c r="K6" s="182" t="s">
        <v>282</v>
      </c>
      <c r="L6" s="182" t="s">
        <v>269</v>
      </c>
      <c r="M6" s="182" t="s">
        <v>282</v>
      </c>
      <c r="N6" s="182" t="s">
        <v>269</v>
      </c>
      <c r="O6" s="183"/>
      <c r="P6" s="378" t="s">
        <v>288</v>
      </c>
      <c r="Q6" s="182" t="s">
        <v>282</v>
      </c>
      <c r="R6" s="182" t="s">
        <v>269</v>
      </c>
      <c r="S6" s="182" t="s">
        <v>282</v>
      </c>
      <c r="T6" s="182" t="s">
        <v>269</v>
      </c>
      <c r="U6" s="182" t="s">
        <v>282</v>
      </c>
      <c r="V6" s="182" t="s">
        <v>269</v>
      </c>
      <c r="W6" s="182" t="s">
        <v>282</v>
      </c>
      <c r="X6" s="182" t="s">
        <v>269</v>
      </c>
      <c r="Y6" s="182" t="s">
        <v>282</v>
      </c>
      <c r="Z6" s="182" t="s">
        <v>269</v>
      </c>
      <c r="AA6" s="182" t="s">
        <v>282</v>
      </c>
      <c r="AB6" s="182" t="s">
        <v>269</v>
      </c>
      <c r="AC6" s="194"/>
      <c r="AD6" s="35" t="s">
        <v>288</v>
      </c>
      <c r="AE6" s="31" t="s">
        <v>272</v>
      </c>
      <c r="AF6" s="31" t="s">
        <v>273</v>
      </c>
      <c r="AG6" s="31" t="s">
        <v>274</v>
      </c>
      <c r="AH6" s="31" t="s">
        <v>275</v>
      </c>
      <c r="AI6" s="31" t="s">
        <v>276</v>
      </c>
      <c r="AJ6" s="30" t="s">
        <v>57</v>
      </c>
      <c r="AK6" s="31" t="s">
        <v>73</v>
      </c>
      <c r="AL6" s="31" t="s">
        <v>74</v>
      </c>
      <c r="AM6" s="30" t="s">
        <v>75</v>
      </c>
      <c r="AN6" s="33" t="s">
        <v>79</v>
      </c>
      <c r="AO6" s="30" t="s">
        <v>80</v>
      </c>
      <c r="AP6" s="35" t="s">
        <v>81</v>
      </c>
      <c r="AQ6" s="37" t="s">
        <v>82</v>
      </c>
      <c r="AR6" s="181" t="s">
        <v>83</v>
      </c>
    </row>
    <row r="7" spans="1:49" s="193" customFormat="1" ht="11.25" customHeight="1">
      <c r="B7" s="238"/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242"/>
      <c r="P7" s="238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242"/>
      <c r="AB7" s="239"/>
      <c r="AC7" s="194"/>
      <c r="AD7" s="258"/>
      <c r="AE7" s="326"/>
      <c r="AF7" s="326"/>
      <c r="AG7" s="326"/>
      <c r="AH7" s="326"/>
      <c r="AI7" s="326"/>
      <c r="AJ7" s="327"/>
      <c r="AK7" s="328"/>
      <c r="AL7" s="329"/>
      <c r="AM7" s="330"/>
      <c r="AN7" s="584"/>
      <c r="AO7" s="330"/>
      <c r="AP7" s="331"/>
      <c r="AQ7" s="244"/>
      <c r="AR7" s="244"/>
    </row>
    <row r="8" spans="1:49" s="193" customFormat="1" ht="15" customHeight="1">
      <c r="B8" s="444" t="s">
        <v>58</v>
      </c>
      <c r="C8" s="439">
        <f t="shared" ref="C8:N8" si="0">SUM(C10:C31)</f>
        <v>1118864</v>
      </c>
      <c r="D8" s="439">
        <f t="shared" si="0"/>
        <v>550817</v>
      </c>
      <c r="E8" s="439">
        <f t="shared" si="0"/>
        <v>1024434</v>
      </c>
      <c r="F8" s="439">
        <f t="shared" si="0"/>
        <v>498839</v>
      </c>
      <c r="G8" s="439">
        <f t="shared" si="0"/>
        <v>812611</v>
      </c>
      <c r="H8" s="439">
        <f t="shared" si="0"/>
        <v>398731</v>
      </c>
      <c r="I8" s="439">
        <f t="shared" si="0"/>
        <v>495807</v>
      </c>
      <c r="J8" s="439">
        <f t="shared" si="0"/>
        <v>245932</v>
      </c>
      <c r="K8" s="439">
        <f t="shared" si="0"/>
        <v>385627</v>
      </c>
      <c r="L8" s="439">
        <f t="shared" si="0"/>
        <v>192265</v>
      </c>
      <c r="M8" s="439">
        <f t="shared" si="0"/>
        <v>3837343</v>
      </c>
      <c r="N8" s="439">
        <f t="shared" si="0"/>
        <v>1886584</v>
      </c>
      <c r="O8" s="424"/>
      <c r="P8" s="444" t="s">
        <v>58</v>
      </c>
      <c r="Q8" s="439">
        <f t="shared" ref="Q8:AB8" si="1">SUM(Q10:Q31)</f>
        <v>149115</v>
      </c>
      <c r="R8" s="439">
        <f t="shared" si="1"/>
        <v>70733</v>
      </c>
      <c r="S8" s="439">
        <f t="shared" si="1"/>
        <v>277642</v>
      </c>
      <c r="T8" s="439">
        <f t="shared" si="1"/>
        <v>128840</v>
      </c>
      <c r="U8" s="439">
        <f t="shared" si="1"/>
        <v>199281</v>
      </c>
      <c r="V8" s="439">
        <f t="shared" si="1"/>
        <v>94070</v>
      </c>
      <c r="W8" s="439">
        <f t="shared" si="1"/>
        <v>38558</v>
      </c>
      <c r="X8" s="439">
        <f t="shared" si="1"/>
        <v>18756</v>
      </c>
      <c r="Y8" s="439">
        <f t="shared" si="1"/>
        <v>69895</v>
      </c>
      <c r="Z8" s="439">
        <f t="shared" si="1"/>
        <v>35099</v>
      </c>
      <c r="AA8" s="424">
        <f t="shared" si="1"/>
        <v>734491</v>
      </c>
      <c r="AB8" s="401">
        <f t="shared" si="1"/>
        <v>347498</v>
      </c>
      <c r="AC8" s="613"/>
      <c r="AD8" s="444" t="s">
        <v>58</v>
      </c>
      <c r="AE8" s="445">
        <f t="shared" ref="AE8:AR8" si="2">SUM(AE10:AE31)</f>
        <v>26037</v>
      </c>
      <c r="AF8" s="445">
        <f t="shared" si="2"/>
        <v>25982</v>
      </c>
      <c r="AG8" s="445">
        <f t="shared" si="2"/>
        <v>24492</v>
      </c>
      <c r="AH8" s="445">
        <f t="shared" si="2"/>
        <v>19605</v>
      </c>
      <c r="AI8" s="445">
        <f t="shared" si="2"/>
        <v>17299</v>
      </c>
      <c r="AJ8" s="445">
        <f t="shared" si="2"/>
        <v>113415</v>
      </c>
      <c r="AK8" s="445">
        <f t="shared" si="2"/>
        <v>64417</v>
      </c>
      <c r="AL8" s="445">
        <f t="shared" si="2"/>
        <v>8741</v>
      </c>
      <c r="AM8" s="445">
        <f t="shared" si="2"/>
        <v>73158</v>
      </c>
      <c r="AN8" s="445">
        <f t="shared" si="2"/>
        <v>78743</v>
      </c>
      <c r="AO8" s="445">
        <f t="shared" si="2"/>
        <v>3213</v>
      </c>
      <c r="AP8" s="445">
        <f t="shared" si="2"/>
        <v>24777</v>
      </c>
      <c r="AQ8" s="445">
        <f t="shared" si="2"/>
        <v>23050</v>
      </c>
      <c r="AR8" s="445">
        <f t="shared" si="2"/>
        <v>1727</v>
      </c>
      <c r="AT8" s="313"/>
      <c r="AV8" s="226"/>
    </row>
    <row r="9" spans="1:49" s="193" customFormat="1" ht="10.5">
      <c r="B9" s="239"/>
      <c r="C9" s="440"/>
      <c r="D9" s="440"/>
      <c r="E9" s="440"/>
      <c r="F9" s="440"/>
      <c r="G9" s="440"/>
      <c r="H9" s="440"/>
      <c r="I9" s="440"/>
      <c r="J9" s="440"/>
      <c r="K9" s="440"/>
      <c r="L9" s="440"/>
      <c r="M9" s="439"/>
      <c r="N9" s="439"/>
      <c r="O9" s="424"/>
      <c r="P9" s="238"/>
      <c r="Q9" s="440"/>
      <c r="R9" s="440"/>
      <c r="S9" s="440"/>
      <c r="T9" s="440"/>
      <c r="U9" s="440"/>
      <c r="V9" s="440"/>
      <c r="W9" s="440"/>
      <c r="X9" s="440"/>
      <c r="Y9" s="440"/>
      <c r="Z9" s="440"/>
      <c r="AA9" s="424"/>
      <c r="AB9" s="401"/>
      <c r="AC9" s="613"/>
      <c r="AD9" s="239"/>
      <c r="AE9" s="242"/>
      <c r="AF9" s="239"/>
      <c r="AG9" s="242"/>
      <c r="AH9" s="239"/>
      <c r="AI9" s="242"/>
      <c r="AJ9" s="239"/>
      <c r="AK9" s="239"/>
      <c r="AL9" s="242"/>
      <c r="AM9" s="239"/>
      <c r="AN9" s="585"/>
      <c r="AO9" s="325"/>
      <c r="AP9" s="325"/>
      <c r="AQ9" s="239"/>
      <c r="AR9" s="239"/>
      <c r="AT9" s="313"/>
      <c r="AV9" s="226"/>
      <c r="AW9" s="332"/>
    </row>
    <row r="10" spans="1:49" s="193" customFormat="1" ht="12.75" customHeight="1">
      <c r="B10" s="693" t="s">
        <v>115</v>
      </c>
      <c r="C10" s="440">
        <f>SUM(C44:C51)</f>
        <v>107657</v>
      </c>
      <c r="D10" s="440">
        <f t="shared" ref="D10:L10" si="3">SUM(D44:D51)</f>
        <v>52181</v>
      </c>
      <c r="E10" s="440">
        <f t="shared" si="3"/>
        <v>105952</v>
      </c>
      <c r="F10" s="440">
        <f t="shared" si="3"/>
        <v>50171</v>
      </c>
      <c r="G10" s="440">
        <f t="shared" si="3"/>
        <v>110545</v>
      </c>
      <c r="H10" s="440">
        <f t="shared" si="3"/>
        <v>52750</v>
      </c>
      <c r="I10" s="440">
        <f t="shared" si="3"/>
        <v>83147</v>
      </c>
      <c r="J10" s="440">
        <f t="shared" si="3"/>
        <v>40976</v>
      </c>
      <c r="K10" s="440">
        <f t="shared" si="3"/>
        <v>70594</v>
      </c>
      <c r="L10" s="440">
        <f t="shared" si="3"/>
        <v>35435</v>
      </c>
      <c r="M10" s="439">
        <f>+C10+E10+G10+I10+K10</f>
        <v>477895</v>
      </c>
      <c r="N10" s="439">
        <f>+D10+F10+H10+J10+L10</f>
        <v>231513</v>
      </c>
      <c r="O10" s="424"/>
      <c r="P10" s="693" t="s">
        <v>115</v>
      </c>
      <c r="Q10" s="440">
        <f t="shared" ref="Q10:Z10" si="4">SUM(Q44:Q51)</f>
        <v>6968</v>
      </c>
      <c r="R10" s="440">
        <f t="shared" si="4"/>
        <v>3032</v>
      </c>
      <c r="S10" s="440">
        <f t="shared" si="4"/>
        <v>20062</v>
      </c>
      <c r="T10" s="440">
        <f t="shared" si="4"/>
        <v>8383</v>
      </c>
      <c r="U10" s="440">
        <f t="shared" si="4"/>
        <v>22216</v>
      </c>
      <c r="V10" s="440">
        <f t="shared" si="4"/>
        <v>9751</v>
      </c>
      <c r="W10" s="440">
        <f t="shared" si="4"/>
        <v>5027</v>
      </c>
      <c r="X10" s="440">
        <f t="shared" si="4"/>
        <v>2345</v>
      </c>
      <c r="Y10" s="440">
        <f t="shared" si="4"/>
        <v>9133</v>
      </c>
      <c r="Z10" s="440">
        <f t="shared" si="4"/>
        <v>4557</v>
      </c>
      <c r="AA10" s="439">
        <f>+Q10+S10+U10+W10+Y10</f>
        <v>63406</v>
      </c>
      <c r="AB10" s="439">
        <f>+R10+T10+V10+X10+Z10</f>
        <v>28068</v>
      </c>
      <c r="AC10" s="194"/>
      <c r="AD10" s="693" t="s">
        <v>115</v>
      </c>
      <c r="AE10" s="440">
        <f>SUM(AE44:AE51)</f>
        <v>3307</v>
      </c>
      <c r="AF10" s="440">
        <f t="shared" ref="AF10:AN10" si="5">SUM(AF44:AF51)</f>
        <v>3273</v>
      </c>
      <c r="AG10" s="440">
        <f t="shared" si="5"/>
        <v>3358</v>
      </c>
      <c r="AH10" s="440">
        <f t="shared" si="5"/>
        <v>3039</v>
      </c>
      <c r="AI10" s="440">
        <f t="shared" si="5"/>
        <v>2931</v>
      </c>
      <c r="AJ10" s="440">
        <f t="shared" si="5"/>
        <v>15908</v>
      </c>
      <c r="AK10" s="440">
        <f t="shared" si="5"/>
        <v>11258</v>
      </c>
      <c r="AL10" s="440">
        <f t="shared" si="5"/>
        <v>801</v>
      </c>
      <c r="AM10" s="440">
        <f t="shared" si="5"/>
        <v>12059</v>
      </c>
      <c r="AN10" s="440">
        <f t="shared" si="5"/>
        <v>12716</v>
      </c>
      <c r="AO10" s="440">
        <f>SUM(AO44:AO51)</f>
        <v>1022</v>
      </c>
      <c r="AP10" s="440">
        <f>SUM(AP44:AP51)</f>
        <v>2870</v>
      </c>
      <c r="AQ10" s="440">
        <f>SUM(AQ44:AQ51)</f>
        <v>2790</v>
      </c>
      <c r="AR10" s="440">
        <f>SUM(AR44:AR51)</f>
        <v>80</v>
      </c>
      <c r="AT10" s="313"/>
      <c r="AV10" s="226"/>
      <c r="AW10" s="332"/>
    </row>
    <row r="11" spans="1:49" s="193" customFormat="1" ht="12.75" customHeight="1">
      <c r="A11" s="80"/>
      <c r="B11" s="693" t="s">
        <v>124</v>
      </c>
      <c r="C11" s="440">
        <f>SUM(C52:C53)</f>
        <v>26167</v>
      </c>
      <c r="D11" s="440">
        <f t="shared" ref="D11:L11" si="6">SUM(D52:D53)</f>
        <v>12947</v>
      </c>
      <c r="E11" s="440">
        <f t="shared" si="6"/>
        <v>21554</v>
      </c>
      <c r="F11" s="440">
        <f t="shared" si="6"/>
        <v>10520</v>
      </c>
      <c r="G11" s="440">
        <f t="shared" si="6"/>
        <v>18832</v>
      </c>
      <c r="H11" s="440">
        <f t="shared" si="6"/>
        <v>9185</v>
      </c>
      <c r="I11" s="440">
        <f t="shared" si="6"/>
        <v>12759</v>
      </c>
      <c r="J11" s="440">
        <f t="shared" si="6"/>
        <v>6224</v>
      </c>
      <c r="K11" s="440">
        <f t="shared" si="6"/>
        <v>8462</v>
      </c>
      <c r="L11" s="440">
        <f t="shared" si="6"/>
        <v>4247</v>
      </c>
      <c r="M11" s="439">
        <f t="shared" ref="M11:N31" si="7">+C11+E11+G11+I11+K11</f>
        <v>87774</v>
      </c>
      <c r="N11" s="439">
        <f t="shared" si="7"/>
        <v>43123</v>
      </c>
      <c r="O11" s="424"/>
      <c r="P11" s="693" t="s">
        <v>124</v>
      </c>
      <c r="Q11" s="440">
        <f t="shared" ref="Q11:Z11" si="8">SUM(Q52:Q53)</f>
        <v>3894</v>
      </c>
      <c r="R11" s="440">
        <f t="shared" si="8"/>
        <v>1833</v>
      </c>
      <c r="S11" s="440">
        <f t="shared" si="8"/>
        <v>4575</v>
      </c>
      <c r="T11" s="440">
        <f t="shared" si="8"/>
        <v>2071</v>
      </c>
      <c r="U11" s="440">
        <f t="shared" si="8"/>
        <v>3886</v>
      </c>
      <c r="V11" s="440">
        <f t="shared" si="8"/>
        <v>1760</v>
      </c>
      <c r="W11" s="440">
        <f t="shared" si="8"/>
        <v>1342</v>
      </c>
      <c r="X11" s="440">
        <f t="shared" si="8"/>
        <v>611</v>
      </c>
      <c r="Y11" s="440">
        <f t="shared" si="8"/>
        <v>1308</v>
      </c>
      <c r="Z11" s="440">
        <f t="shared" si="8"/>
        <v>677</v>
      </c>
      <c r="AA11" s="439">
        <f t="shared" ref="AA11:AA31" si="9">+Q11+S11+U11+W11+Y11</f>
        <v>15005</v>
      </c>
      <c r="AB11" s="439">
        <f t="shared" ref="AB11:AB31" si="10">+R11+T11+V11+X11+Z11</f>
        <v>6952</v>
      </c>
      <c r="AC11" s="194"/>
      <c r="AD11" s="693" t="s">
        <v>124</v>
      </c>
      <c r="AE11" s="440">
        <f>SUM(AE52:AE53)</f>
        <v>712</v>
      </c>
      <c r="AF11" s="440">
        <f t="shared" ref="AF11:AN11" si="11">SUM(AF52:AF53)</f>
        <v>702</v>
      </c>
      <c r="AG11" s="440">
        <f t="shared" si="11"/>
        <v>678</v>
      </c>
      <c r="AH11" s="440">
        <f t="shared" si="11"/>
        <v>600</v>
      </c>
      <c r="AI11" s="440">
        <f t="shared" si="11"/>
        <v>517</v>
      </c>
      <c r="AJ11" s="440">
        <f t="shared" si="11"/>
        <v>3209</v>
      </c>
      <c r="AK11" s="440">
        <f t="shared" si="11"/>
        <v>1463</v>
      </c>
      <c r="AL11" s="440">
        <f t="shared" si="11"/>
        <v>280</v>
      </c>
      <c r="AM11" s="440">
        <f t="shared" si="11"/>
        <v>1743</v>
      </c>
      <c r="AN11" s="440">
        <f t="shared" si="11"/>
        <v>1876</v>
      </c>
      <c r="AO11" s="440">
        <f>SUM(AO52:AO53)</f>
        <v>35</v>
      </c>
      <c r="AP11" s="440">
        <f>SUM(AP52:AP53)</f>
        <v>695</v>
      </c>
      <c r="AQ11" s="440">
        <f>SUM(AQ52:AQ53)</f>
        <v>655</v>
      </c>
      <c r="AR11" s="440">
        <f>SUM(AR52:AR53)</f>
        <v>40</v>
      </c>
      <c r="AT11" s="313"/>
      <c r="AV11" s="226"/>
      <c r="AW11" s="332"/>
    </row>
    <row r="12" spans="1:49" s="193" customFormat="1" ht="12.75" customHeight="1">
      <c r="B12" s="693" t="s">
        <v>125</v>
      </c>
      <c r="C12" s="440">
        <f>SUM(C54:C56)</f>
        <v>37446</v>
      </c>
      <c r="D12" s="440">
        <f t="shared" ref="D12:L12" si="12">SUM(D54:D56)</f>
        <v>18264</v>
      </c>
      <c r="E12" s="440">
        <f t="shared" si="12"/>
        <v>39671</v>
      </c>
      <c r="F12" s="440">
        <f t="shared" si="12"/>
        <v>18719</v>
      </c>
      <c r="G12" s="440">
        <f t="shared" si="12"/>
        <v>36375</v>
      </c>
      <c r="H12" s="440">
        <f t="shared" si="12"/>
        <v>17617</v>
      </c>
      <c r="I12" s="440">
        <f t="shared" si="12"/>
        <v>22676</v>
      </c>
      <c r="J12" s="440">
        <f t="shared" si="12"/>
        <v>11352</v>
      </c>
      <c r="K12" s="440">
        <f t="shared" si="12"/>
        <v>16775</v>
      </c>
      <c r="L12" s="440">
        <f t="shared" si="12"/>
        <v>8704</v>
      </c>
      <c r="M12" s="439">
        <f t="shared" si="7"/>
        <v>152943</v>
      </c>
      <c r="N12" s="439">
        <f t="shared" si="7"/>
        <v>74656</v>
      </c>
      <c r="O12" s="424"/>
      <c r="P12" s="693" t="s">
        <v>125</v>
      </c>
      <c r="Q12" s="440">
        <f t="shared" ref="Q12:Z12" si="13">SUM(Q54:Q56)</f>
        <v>3852</v>
      </c>
      <c r="R12" s="440">
        <f t="shared" si="13"/>
        <v>1740</v>
      </c>
      <c r="S12" s="440">
        <f t="shared" si="13"/>
        <v>10761</v>
      </c>
      <c r="T12" s="440">
        <f t="shared" si="13"/>
        <v>4618</v>
      </c>
      <c r="U12" s="440">
        <f t="shared" si="13"/>
        <v>9062</v>
      </c>
      <c r="V12" s="440">
        <f t="shared" si="13"/>
        <v>4211</v>
      </c>
      <c r="W12" s="440">
        <f t="shared" si="13"/>
        <v>1585</v>
      </c>
      <c r="X12" s="440">
        <f t="shared" si="13"/>
        <v>769</v>
      </c>
      <c r="Y12" s="440">
        <f t="shared" si="13"/>
        <v>2615</v>
      </c>
      <c r="Z12" s="440">
        <f t="shared" si="13"/>
        <v>1368</v>
      </c>
      <c r="AA12" s="439">
        <f t="shared" si="9"/>
        <v>27875</v>
      </c>
      <c r="AB12" s="439">
        <f t="shared" si="10"/>
        <v>12706</v>
      </c>
      <c r="AC12" s="194"/>
      <c r="AD12" s="693" t="s">
        <v>125</v>
      </c>
      <c r="AE12" s="440">
        <f>SUM(AE54:AE56)</f>
        <v>1056</v>
      </c>
      <c r="AF12" s="440">
        <f t="shared" ref="AF12:AN12" si="14">SUM(AF54:AF56)</f>
        <v>1096</v>
      </c>
      <c r="AG12" s="440">
        <f t="shared" si="14"/>
        <v>1080</v>
      </c>
      <c r="AH12" s="440">
        <f t="shared" si="14"/>
        <v>990</v>
      </c>
      <c r="AI12" s="440">
        <f t="shared" si="14"/>
        <v>939</v>
      </c>
      <c r="AJ12" s="440">
        <f t="shared" si="14"/>
        <v>5161</v>
      </c>
      <c r="AK12" s="440">
        <f t="shared" si="14"/>
        <v>2712</v>
      </c>
      <c r="AL12" s="440">
        <f t="shared" si="14"/>
        <v>389</v>
      </c>
      <c r="AM12" s="440">
        <f t="shared" si="14"/>
        <v>3101</v>
      </c>
      <c r="AN12" s="440">
        <f t="shared" si="14"/>
        <v>3290</v>
      </c>
      <c r="AO12" s="440">
        <f>SUM(AO54:AO56)</f>
        <v>63</v>
      </c>
      <c r="AP12" s="440">
        <f>SUM(AP54:AP56)</f>
        <v>1035</v>
      </c>
      <c r="AQ12" s="440">
        <f>SUM(AQ54:AQ56)</f>
        <v>989</v>
      </c>
      <c r="AR12" s="440">
        <f>SUM(AR54:AR56)</f>
        <v>46</v>
      </c>
      <c r="AT12" s="313"/>
      <c r="AV12" s="226"/>
      <c r="AW12" s="332"/>
    </row>
    <row r="13" spans="1:49" s="193" customFormat="1" ht="12.75" customHeight="1">
      <c r="B13" s="693" t="s">
        <v>129</v>
      </c>
      <c r="C13" s="440">
        <f>SUM(C57:C62)</f>
        <v>85914</v>
      </c>
      <c r="D13" s="440">
        <f t="shared" ref="D13:L13" si="15">SUM(D57:D62)</f>
        <v>41451</v>
      </c>
      <c r="E13" s="440">
        <f t="shared" si="15"/>
        <v>78472</v>
      </c>
      <c r="F13" s="440">
        <f t="shared" si="15"/>
        <v>37592</v>
      </c>
      <c r="G13" s="440">
        <f t="shared" si="15"/>
        <v>73538</v>
      </c>
      <c r="H13" s="440">
        <f t="shared" si="15"/>
        <v>35113</v>
      </c>
      <c r="I13" s="440">
        <f t="shared" si="15"/>
        <v>47501</v>
      </c>
      <c r="J13" s="440">
        <f t="shared" si="15"/>
        <v>23256</v>
      </c>
      <c r="K13" s="440">
        <f t="shared" si="15"/>
        <v>36332</v>
      </c>
      <c r="L13" s="440">
        <f t="shared" si="15"/>
        <v>17994</v>
      </c>
      <c r="M13" s="439">
        <f t="shared" si="7"/>
        <v>321757</v>
      </c>
      <c r="N13" s="439">
        <f t="shared" si="7"/>
        <v>155406</v>
      </c>
      <c r="O13" s="424"/>
      <c r="P13" s="693" t="s">
        <v>129</v>
      </c>
      <c r="Q13" s="440">
        <f t="shared" ref="Q13:Z13" si="16">SUM(Q57:Q62)</f>
        <v>10461</v>
      </c>
      <c r="R13" s="440">
        <f t="shared" si="16"/>
        <v>4777</v>
      </c>
      <c r="S13" s="440">
        <f t="shared" si="16"/>
        <v>19013</v>
      </c>
      <c r="T13" s="440">
        <f t="shared" si="16"/>
        <v>8418</v>
      </c>
      <c r="U13" s="440">
        <f t="shared" si="16"/>
        <v>16744</v>
      </c>
      <c r="V13" s="440">
        <f t="shared" si="16"/>
        <v>7693</v>
      </c>
      <c r="W13" s="440">
        <f t="shared" si="16"/>
        <v>3772</v>
      </c>
      <c r="X13" s="440">
        <f t="shared" si="16"/>
        <v>1777</v>
      </c>
      <c r="Y13" s="440">
        <f t="shared" si="16"/>
        <v>5225</v>
      </c>
      <c r="Z13" s="440">
        <f t="shared" si="16"/>
        <v>2660</v>
      </c>
      <c r="AA13" s="439">
        <f t="shared" si="9"/>
        <v>55215</v>
      </c>
      <c r="AB13" s="439">
        <f t="shared" si="10"/>
        <v>25325</v>
      </c>
      <c r="AC13" s="194"/>
      <c r="AD13" s="693" t="s">
        <v>129</v>
      </c>
      <c r="AE13" s="440">
        <f>SUM(AE57:AE62)</f>
        <v>2146</v>
      </c>
      <c r="AF13" s="440">
        <f t="shared" ref="AF13:AN13" si="17">SUM(AF57:AF62)</f>
        <v>2134</v>
      </c>
      <c r="AG13" s="440">
        <f t="shared" si="17"/>
        <v>2146</v>
      </c>
      <c r="AH13" s="440">
        <f t="shared" si="17"/>
        <v>1994</v>
      </c>
      <c r="AI13" s="440">
        <f t="shared" si="17"/>
        <v>1904</v>
      </c>
      <c r="AJ13" s="440">
        <f t="shared" si="17"/>
        <v>10324</v>
      </c>
      <c r="AK13" s="440">
        <f t="shared" si="17"/>
        <v>5858</v>
      </c>
      <c r="AL13" s="440">
        <f t="shared" si="17"/>
        <v>654</v>
      </c>
      <c r="AM13" s="440">
        <f t="shared" si="17"/>
        <v>6512</v>
      </c>
      <c r="AN13" s="440">
        <f t="shared" si="17"/>
        <v>6663</v>
      </c>
      <c r="AO13" s="440">
        <f>SUM(AO57:AO62)</f>
        <v>258</v>
      </c>
      <c r="AP13" s="440">
        <f>SUM(AP57:AP62)</f>
        <v>2019</v>
      </c>
      <c r="AQ13" s="440">
        <f>SUM(AQ57:AQ62)</f>
        <v>1953</v>
      </c>
      <c r="AR13" s="440">
        <f>SUM(AR57:AR62)</f>
        <v>66</v>
      </c>
      <c r="AT13" s="313"/>
      <c r="AV13" s="226"/>
      <c r="AW13" s="332"/>
    </row>
    <row r="14" spans="1:49" s="193" customFormat="1" ht="12.75" customHeight="1">
      <c r="B14" s="703" t="s">
        <v>137</v>
      </c>
      <c r="C14" s="440">
        <f>SUM(C77:C81)</f>
        <v>35599</v>
      </c>
      <c r="D14" s="440">
        <f t="shared" ref="D14:L14" si="18">SUM(D77:D81)</f>
        <v>17536</v>
      </c>
      <c r="E14" s="440">
        <f t="shared" si="18"/>
        <v>30154</v>
      </c>
      <c r="F14" s="440">
        <f t="shared" si="18"/>
        <v>14912</v>
      </c>
      <c r="G14" s="440">
        <f t="shared" si="18"/>
        <v>26199</v>
      </c>
      <c r="H14" s="440">
        <f t="shared" si="18"/>
        <v>13357</v>
      </c>
      <c r="I14" s="440">
        <f t="shared" si="18"/>
        <v>19479</v>
      </c>
      <c r="J14" s="440">
        <f t="shared" si="18"/>
        <v>9961</v>
      </c>
      <c r="K14" s="440">
        <f t="shared" si="18"/>
        <v>14744</v>
      </c>
      <c r="L14" s="440">
        <f t="shared" si="18"/>
        <v>7732</v>
      </c>
      <c r="M14" s="439">
        <f t="shared" si="7"/>
        <v>126175</v>
      </c>
      <c r="N14" s="439">
        <f t="shared" si="7"/>
        <v>63498</v>
      </c>
      <c r="O14" s="424"/>
      <c r="P14" s="703" t="s">
        <v>137</v>
      </c>
      <c r="Q14" s="440">
        <f t="shared" ref="Q14:Z14" si="19">SUM(Q77:Q81)</f>
        <v>6307</v>
      </c>
      <c r="R14" s="440">
        <f t="shared" si="19"/>
        <v>2903</v>
      </c>
      <c r="S14" s="440">
        <f t="shared" si="19"/>
        <v>6422</v>
      </c>
      <c r="T14" s="440">
        <f t="shared" si="19"/>
        <v>2999</v>
      </c>
      <c r="U14" s="440">
        <f t="shared" si="19"/>
        <v>5524</v>
      </c>
      <c r="V14" s="440">
        <f t="shared" si="19"/>
        <v>2635</v>
      </c>
      <c r="W14" s="440">
        <f t="shared" si="19"/>
        <v>2379</v>
      </c>
      <c r="X14" s="440">
        <f t="shared" si="19"/>
        <v>1158</v>
      </c>
      <c r="Y14" s="440">
        <f t="shared" si="19"/>
        <v>2673</v>
      </c>
      <c r="Z14" s="440">
        <f t="shared" si="19"/>
        <v>1403</v>
      </c>
      <c r="AA14" s="439">
        <f t="shared" si="9"/>
        <v>23305</v>
      </c>
      <c r="AB14" s="439">
        <f t="shared" si="10"/>
        <v>11098</v>
      </c>
      <c r="AC14" s="194"/>
      <c r="AD14" s="703" t="s">
        <v>137</v>
      </c>
      <c r="AE14" s="440">
        <f>SUM(AE77:AE81)</f>
        <v>782</v>
      </c>
      <c r="AF14" s="440">
        <f t="shared" ref="AF14:AN14" si="20">SUM(AF77:AF81)</f>
        <v>783</v>
      </c>
      <c r="AG14" s="440">
        <f t="shared" si="20"/>
        <v>750</v>
      </c>
      <c r="AH14" s="440">
        <f t="shared" si="20"/>
        <v>652</v>
      </c>
      <c r="AI14" s="440">
        <f t="shared" si="20"/>
        <v>577</v>
      </c>
      <c r="AJ14" s="440">
        <f t="shared" si="20"/>
        <v>3544</v>
      </c>
      <c r="AK14" s="440">
        <f t="shared" si="20"/>
        <v>2192</v>
      </c>
      <c r="AL14" s="440">
        <f t="shared" si="20"/>
        <v>221</v>
      </c>
      <c r="AM14" s="440">
        <f t="shared" si="20"/>
        <v>2413</v>
      </c>
      <c r="AN14" s="440">
        <f t="shared" si="20"/>
        <v>2518</v>
      </c>
      <c r="AO14" s="440">
        <f>SUM(AO77:AO81)</f>
        <v>120</v>
      </c>
      <c r="AP14" s="440">
        <f>SUM(AP77:AP81)</f>
        <v>731</v>
      </c>
      <c r="AQ14" s="440">
        <f>SUM(AQ77:AQ81)</f>
        <v>701</v>
      </c>
      <c r="AR14" s="440">
        <f>SUM(AR77:AR81)</f>
        <v>30</v>
      </c>
      <c r="AT14" s="313"/>
      <c r="AV14" s="226"/>
      <c r="AW14" s="332"/>
    </row>
    <row r="15" spans="1:49" s="193" customFormat="1" ht="12.75" customHeight="1">
      <c r="A15" s="80"/>
      <c r="B15" s="703" t="s">
        <v>143</v>
      </c>
      <c r="C15" s="440">
        <f>SUM(C82:C85)</f>
        <v>75526</v>
      </c>
      <c r="D15" s="440">
        <f t="shared" ref="D15:L15" si="21">SUM(D82:D85)</f>
        <v>36748</v>
      </c>
      <c r="E15" s="440">
        <f t="shared" si="21"/>
        <v>55435</v>
      </c>
      <c r="F15" s="440">
        <f t="shared" si="21"/>
        <v>27024</v>
      </c>
      <c r="G15" s="440">
        <f t="shared" si="21"/>
        <v>48189</v>
      </c>
      <c r="H15" s="440">
        <f t="shared" si="21"/>
        <v>23503</v>
      </c>
      <c r="I15" s="440">
        <f t="shared" si="21"/>
        <v>31845</v>
      </c>
      <c r="J15" s="440">
        <f t="shared" si="21"/>
        <v>15585</v>
      </c>
      <c r="K15" s="440">
        <f t="shared" si="21"/>
        <v>24393</v>
      </c>
      <c r="L15" s="440">
        <f t="shared" si="21"/>
        <v>11788</v>
      </c>
      <c r="M15" s="439">
        <f t="shared" si="7"/>
        <v>235388</v>
      </c>
      <c r="N15" s="439">
        <f t="shared" si="7"/>
        <v>114648</v>
      </c>
      <c r="O15" s="424"/>
      <c r="P15" s="703" t="s">
        <v>143</v>
      </c>
      <c r="Q15" s="440">
        <f t="shared" ref="Q15:Z15" si="22">SUM(Q82:Q85)</f>
        <v>22478</v>
      </c>
      <c r="R15" s="440">
        <f t="shared" si="22"/>
        <v>10608</v>
      </c>
      <c r="S15" s="440">
        <f t="shared" si="22"/>
        <v>12254</v>
      </c>
      <c r="T15" s="440">
        <f t="shared" si="22"/>
        <v>5720</v>
      </c>
      <c r="U15" s="440">
        <f t="shared" si="22"/>
        <v>11375</v>
      </c>
      <c r="V15" s="440">
        <f t="shared" si="22"/>
        <v>5461</v>
      </c>
      <c r="W15" s="440">
        <f t="shared" si="22"/>
        <v>5195</v>
      </c>
      <c r="X15" s="440">
        <f t="shared" si="22"/>
        <v>2590</v>
      </c>
      <c r="Y15" s="440">
        <f t="shared" si="22"/>
        <v>5121</v>
      </c>
      <c r="Z15" s="440">
        <f t="shared" si="22"/>
        <v>2476</v>
      </c>
      <c r="AA15" s="439">
        <f t="shared" si="9"/>
        <v>56423</v>
      </c>
      <c r="AB15" s="439">
        <f t="shared" si="10"/>
        <v>26855</v>
      </c>
      <c r="AC15" s="194"/>
      <c r="AD15" s="703" t="s">
        <v>143</v>
      </c>
      <c r="AE15" s="440">
        <f>SUM(AE82:AE85)</f>
        <v>1346</v>
      </c>
      <c r="AF15" s="440">
        <f t="shared" ref="AF15:AN15" si="23">SUM(AF82:AF85)</f>
        <v>1290</v>
      </c>
      <c r="AG15" s="440">
        <f t="shared" si="23"/>
        <v>1241</v>
      </c>
      <c r="AH15" s="440">
        <f t="shared" si="23"/>
        <v>1081</v>
      </c>
      <c r="AI15" s="440">
        <f t="shared" si="23"/>
        <v>924</v>
      </c>
      <c r="AJ15" s="440">
        <f t="shared" si="23"/>
        <v>5882</v>
      </c>
      <c r="AK15" s="440">
        <f t="shared" si="23"/>
        <v>2838</v>
      </c>
      <c r="AL15" s="440">
        <f t="shared" si="23"/>
        <v>864</v>
      </c>
      <c r="AM15" s="440">
        <f t="shared" si="23"/>
        <v>3702</v>
      </c>
      <c r="AN15" s="440">
        <f t="shared" si="23"/>
        <v>3795</v>
      </c>
      <c r="AO15" s="440">
        <f>SUM(AO82:AO85)</f>
        <v>134</v>
      </c>
      <c r="AP15" s="440">
        <f>SUM(AP82:AP85)</f>
        <v>1217</v>
      </c>
      <c r="AQ15" s="440">
        <f>SUM(AQ82:AQ85)</f>
        <v>1161</v>
      </c>
      <c r="AR15" s="440">
        <f>SUM(AR82:AR85)</f>
        <v>56</v>
      </c>
      <c r="AT15" s="313"/>
      <c r="AV15" s="226"/>
      <c r="AW15" s="332"/>
    </row>
    <row r="16" spans="1:49" s="193" customFormat="1" ht="12.75" customHeight="1">
      <c r="B16" s="703" t="s">
        <v>148</v>
      </c>
      <c r="C16" s="440">
        <f>SUM(C98:C101)</f>
        <v>45272</v>
      </c>
      <c r="D16" s="440">
        <f t="shared" ref="D16:L16" si="24">SUM(D98:D101)</f>
        <v>21545</v>
      </c>
      <c r="E16" s="440">
        <f t="shared" si="24"/>
        <v>38633</v>
      </c>
      <c r="F16" s="440">
        <f t="shared" si="24"/>
        <v>18700</v>
      </c>
      <c r="G16" s="440">
        <f t="shared" si="24"/>
        <v>31871</v>
      </c>
      <c r="H16" s="440">
        <f t="shared" si="24"/>
        <v>15621</v>
      </c>
      <c r="I16" s="440">
        <f t="shared" si="24"/>
        <v>21059</v>
      </c>
      <c r="J16" s="440">
        <f t="shared" si="24"/>
        <v>10597</v>
      </c>
      <c r="K16" s="440">
        <f t="shared" si="24"/>
        <v>14541</v>
      </c>
      <c r="L16" s="440">
        <f t="shared" si="24"/>
        <v>7381</v>
      </c>
      <c r="M16" s="439">
        <f t="shared" si="7"/>
        <v>151376</v>
      </c>
      <c r="N16" s="439">
        <f t="shared" si="7"/>
        <v>73844</v>
      </c>
      <c r="O16" s="424"/>
      <c r="P16" s="703" t="s">
        <v>148</v>
      </c>
      <c r="Q16" s="440">
        <f t="shared" ref="Q16:Z16" si="25">SUM(Q98:Q101)</f>
        <v>8384</v>
      </c>
      <c r="R16" s="440">
        <f t="shared" si="25"/>
        <v>3721</v>
      </c>
      <c r="S16" s="440">
        <f t="shared" si="25"/>
        <v>11162</v>
      </c>
      <c r="T16" s="440">
        <f t="shared" si="25"/>
        <v>5078</v>
      </c>
      <c r="U16" s="440">
        <f t="shared" si="25"/>
        <v>8233</v>
      </c>
      <c r="V16" s="440">
        <f t="shared" si="25"/>
        <v>3803</v>
      </c>
      <c r="W16" s="440">
        <f t="shared" si="25"/>
        <v>2291</v>
      </c>
      <c r="X16" s="440">
        <f t="shared" si="25"/>
        <v>1085</v>
      </c>
      <c r="Y16" s="440">
        <f t="shared" si="25"/>
        <v>2164</v>
      </c>
      <c r="Z16" s="440">
        <f t="shared" si="25"/>
        <v>1128</v>
      </c>
      <c r="AA16" s="439">
        <f t="shared" si="9"/>
        <v>32234</v>
      </c>
      <c r="AB16" s="439">
        <f t="shared" si="10"/>
        <v>14815</v>
      </c>
      <c r="AC16" s="194"/>
      <c r="AD16" s="703" t="s">
        <v>148</v>
      </c>
      <c r="AE16" s="440">
        <f>SUM(AE98:AE101)</f>
        <v>1218</v>
      </c>
      <c r="AF16" s="440">
        <f t="shared" ref="AF16:AN16" si="26">SUM(AF98:AF101)</f>
        <v>1207</v>
      </c>
      <c r="AG16" s="440">
        <f t="shared" si="26"/>
        <v>1155</v>
      </c>
      <c r="AH16" s="440">
        <f t="shared" si="26"/>
        <v>988</v>
      </c>
      <c r="AI16" s="440">
        <f t="shared" si="26"/>
        <v>877</v>
      </c>
      <c r="AJ16" s="440">
        <f t="shared" si="26"/>
        <v>5445</v>
      </c>
      <c r="AK16" s="440">
        <f t="shared" si="26"/>
        <v>3543</v>
      </c>
      <c r="AL16" s="440">
        <f t="shared" si="26"/>
        <v>340</v>
      </c>
      <c r="AM16" s="440">
        <f t="shared" si="26"/>
        <v>3883</v>
      </c>
      <c r="AN16" s="440">
        <f t="shared" si="26"/>
        <v>3978</v>
      </c>
      <c r="AO16" s="440">
        <f>SUM(AO98:AO101)</f>
        <v>76</v>
      </c>
      <c r="AP16" s="440">
        <f>SUM(AP98:AP101)</f>
        <v>1159</v>
      </c>
      <c r="AQ16" s="440">
        <f>SUM(AQ98:AQ101)</f>
        <v>1096</v>
      </c>
      <c r="AR16" s="440">
        <f>SUM(AR98:AR101)</f>
        <v>63</v>
      </c>
      <c r="AT16" s="313"/>
      <c r="AV16" s="226"/>
      <c r="AW16" s="332"/>
    </row>
    <row r="17" spans="1:49" s="193" customFormat="1" ht="12.75" customHeight="1">
      <c r="A17" s="80"/>
      <c r="B17" s="703" t="s">
        <v>153</v>
      </c>
      <c r="C17" s="440">
        <f>SUM(C102:C106)</f>
        <v>58112</v>
      </c>
      <c r="D17" s="440">
        <f t="shared" ref="D17:L17" si="27">SUM(D102:D106)</f>
        <v>28482</v>
      </c>
      <c r="E17" s="440">
        <f t="shared" si="27"/>
        <v>43494</v>
      </c>
      <c r="F17" s="440">
        <f t="shared" si="27"/>
        <v>20749</v>
      </c>
      <c r="G17" s="440">
        <f t="shared" si="27"/>
        <v>24589</v>
      </c>
      <c r="H17" s="440">
        <f t="shared" si="27"/>
        <v>11358</v>
      </c>
      <c r="I17" s="440">
        <f t="shared" si="27"/>
        <v>11428</v>
      </c>
      <c r="J17" s="440">
        <f t="shared" si="27"/>
        <v>5032</v>
      </c>
      <c r="K17" s="440">
        <f t="shared" si="27"/>
        <v>7740</v>
      </c>
      <c r="L17" s="440">
        <f t="shared" si="27"/>
        <v>3149</v>
      </c>
      <c r="M17" s="439">
        <f t="shared" si="7"/>
        <v>145363</v>
      </c>
      <c r="N17" s="439">
        <f t="shared" si="7"/>
        <v>68770</v>
      </c>
      <c r="O17" s="424"/>
      <c r="P17" s="703" t="s">
        <v>153</v>
      </c>
      <c r="Q17" s="440">
        <f t="shared" ref="Q17:Z17" si="28">SUM(Q102:Q106)</f>
        <v>2310</v>
      </c>
      <c r="R17" s="440">
        <f t="shared" si="28"/>
        <v>1095</v>
      </c>
      <c r="S17" s="440">
        <f t="shared" si="28"/>
        <v>11911</v>
      </c>
      <c r="T17" s="440">
        <f t="shared" si="28"/>
        <v>5693</v>
      </c>
      <c r="U17" s="440">
        <f t="shared" si="28"/>
        <v>5731</v>
      </c>
      <c r="V17" s="440">
        <f t="shared" si="28"/>
        <v>2642</v>
      </c>
      <c r="W17" s="440">
        <f t="shared" si="28"/>
        <v>443</v>
      </c>
      <c r="X17" s="440">
        <f t="shared" si="28"/>
        <v>186</v>
      </c>
      <c r="Y17" s="440">
        <f t="shared" si="28"/>
        <v>1355</v>
      </c>
      <c r="Z17" s="440">
        <f t="shared" si="28"/>
        <v>529</v>
      </c>
      <c r="AA17" s="439">
        <f t="shared" si="9"/>
        <v>21750</v>
      </c>
      <c r="AB17" s="439">
        <f t="shared" si="10"/>
        <v>10145</v>
      </c>
      <c r="AC17" s="194"/>
      <c r="AD17" s="703" t="s">
        <v>153</v>
      </c>
      <c r="AE17" s="440">
        <f>SUM(AE102:AE106)</f>
        <v>975</v>
      </c>
      <c r="AF17" s="440">
        <f t="shared" ref="AF17:AN17" si="29">SUM(AF102:AF106)</f>
        <v>930</v>
      </c>
      <c r="AG17" s="440">
        <f t="shared" si="29"/>
        <v>801</v>
      </c>
      <c r="AH17" s="440">
        <f t="shared" si="29"/>
        <v>507</v>
      </c>
      <c r="AI17" s="440">
        <f t="shared" si="29"/>
        <v>403</v>
      </c>
      <c r="AJ17" s="440">
        <f t="shared" si="29"/>
        <v>3616</v>
      </c>
      <c r="AK17" s="440">
        <f t="shared" si="29"/>
        <v>1736</v>
      </c>
      <c r="AL17" s="440">
        <f t="shared" si="29"/>
        <v>527</v>
      </c>
      <c r="AM17" s="440">
        <f t="shared" si="29"/>
        <v>2263</v>
      </c>
      <c r="AN17" s="440">
        <f t="shared" si="29"/>
        <v>2492</v>
      </c>
      <c r="AO17" s="440">
        <f>SUM(AO102:AO106)</f>
        <v>27</v>
      </c>
      <c r="AP17" s="440">
        <f>SUM(AP102:AP106)</f>
        <v>949</v>
      </c>
      <c r="AQ17" s="440">
        <f>SUM(AQ102:AQ106)</f>
        <v>851</v>
      </c>
      <c r="AR17" s="440">
        <f>SUM(AR102:AR106)</f>
        <v>98</v>
      </c>
      <c r="AT17" s="313"/>
      <c r="AV17" s="226"/>
      <c r="AW17" s="332"/>
    </row>
    <row r="18" spans="1:49" s="193" customFormat="1" ht="12.75" customHeight="1">
      <c r="B18" s="703" t="s">
        <v>159</v>
      </c>
      <c r="C18" s="440">
        <f>SUM(C107:C111)</f>
        <v>64954</v>
      </c>
      <c r="D18" s="440">
        <f t="shared" ref="D18:L18" si="30">SUM(D107:D111)</f>
        <v>31575</v>
      </c>
      <c r="E18" s="440">
        <f t="shared" si="30"/>
        <v>66115</v>
      </c>
      <c r="F18" s="440">
        <f t="shared" si="30"/>
        <v>31856</v>
      </c>
      <c r="G18" s="440">
        <f t="shared" si="30"/>
        <v>53524</v>
      </c>
      <c r="H18" s="440">
        <f t="shared" si="30"/>
        <v>26999</v>
      </c>
      <c r="I18" s="440">
        <f t="shared" si="30"/>
        <v>31801</v>
      </c>
      <c r="J18" s="440">
        <f t="shared" si="30"/>
        <v>16396</v>
      </c>
      <c r="K18" s="440">
        <f t="shared" si="30"/>
        <v>22590</v>
      </c>
      <c r="L18" s="440">
        <f t="shared" si="30"/>
        <v>11968</v>
      </c>
      <c r="M18" s="439">
        <f t="shared" si="7"/>
        <v>238984</v>
      </c>
      <c r="N18" s="439">
        <f t="shared" si="7"/>
        <v>118794</v>
      </c>
      <c r="O18" s="424"/>
      <c r="P18" s="703" t="s">
        <v>159</v>
      </c>
      <c r="Q18" s="440">
        <f t="shared" ref="Q18:Z18" si="31">SUM(Q107:Q111)</f>
        <v>5396</v>
      </c>
      <c r="R18" s="440">
        <f t="shared" si="31"/>
        <v>2503</v>
      </c>
      <c r="S18" s="440">
        <f t="shared" si="31"/>
        <v>19641</v>
      </c>
      <c r="T18" s="440">
        <f t="shared" si="31"/>
        <v>8847</v>
      </c>
      <c r="U18" s="440">
        <f t="shared" si="31"/>
        <v>13619</v>
      </c>
      <c r="V18" s="440">
        <f t="shared" si="31"/>
        <v>6648</v>
      </c>
      <c r="W18" s="440">
        <f t="shared" si="31"/>
        <v>1589</v>
      </c>
      <c r="X18" s="440">
        <f t="shared" si="31"/>
        <v>755</v>
      </c>
      <c r="Y18" s="440">
        <f t="shared" si="31"/>
        <v>2709</v>
      </c>
      <c r="Z18" s="440">
        <f t="shared" si="31"/>
        <v>1483</v>
      </c>
      <c r="AA18" s="439">
        <f t="shared" si="9"/>
        <v>42954</v>
      </c>
      <c r="AB18" s="439">
        <f t="shared" si="10"/>
        <v>20236</v>
      </c>
      <c r="AC18" s="194"/>
      <c r="AD18" s="703" t="s">
        <v>159</v>
      </c>
      <c r="AE18" s="440">
        <f>SUM(AE107:AE111)</f>
        <v>1614</v>
      </c>
      <c r="AF18" s="440">
        <f t="shared" ref="AF18:AN18" si="32">SUM(AF107:AF111)</f>
        <v>1682</v>
      </c>
      <c r="AG18" s="440">
        <f t="shared" si="32"/>
        <v>1590</v>
      </c>
      <c r="AH18" s="440">
        <f t="shared" si="32"/>
        <v>1257</v>
      </c>
      <c r="AI18" s="440">
        <f t="shared" si="32"/>
        <v>1086</v>
      </c>
      <c r="AJ18" s="440">
        <f t="shared" si="32"/>
        <v>7229</v>
      </c>
      <c r="AK18" s="440">
        <f t="shared" si="32"/>
        <v>4415</v>
      </c>
      <c r="AL18" s="440">
        <f t="shared" si="32"/>
        <v>611</v>
      </c>
      <c r="AM18" s="440">
        <f t="shared" si="32"/>
        <v>5026</v>
      </c>
      <c r="AN18" s="440">
        <f t="shared" si="32"/>
        <v>5343</v>
      </c>
      <c r="AO18" s="440">
        <f>SUM(AO107:AO111)</f>
        <v>253</v>
      </c>
      <c r="AP18" s="440">
        <f>SUM(AP107:AP111)</f>
        <v>1482</v>
      </c>
      <c r="AQ18" s="440">
        <f>SUM(AQ107:AQ111)</f>
        <v>1402</v>
      </c>
      <c r="AR18" s="440">
        <f>SUM(AR107:AR111)</f>
        <v>80</v>
      </c>
      <c r="AT18" s="313"/>
      <c r="AV18" s="226"/>
      <c r="AW18" s="332"/>
    </row>
    <row r="19" spans="1:49" s="193" customFormat="1" ht="12.75" customHeight="1">
      <c r="B19" s="703" t="s">
        <v>165</v>
      </c>
      <c r="C19" s="440">
        <f>SUM(C112:C114)</f>
        <v>14519</v>
      </c>
      <c r="D19" s="440">
        <f t="shared" ref="D19:L19" si="33">SUM(D112:D114)</f>
        <v>6943</v>
      </c>
      <c r="E19" s="440">
        <f t="shared" si="33"/>
        <v>11289</v>
      </c>
      <c r="F19" s="440">
        <f t="shared" si="33"/>
        <v>5402</v>
      </c>
      <c r="G19" s="440">
        <f t="shared" si="33"/>
        <v>8852</v>
      </c>
      <c r="H19" s="440">
        <f t="shared" si="33"/>
        <v>4287</v>
      </c>
      <c r="I19" s="440">
        <f t="shared" si="33"/>
        <v>4599</v>
      </c>
      <c r="J19" s="440">
        <f t="shared" si="33"/>
        <v>2166</v>
      </c>
      <c r="K19" s="440">
        <f t="shared" si="33"/>
        <v>2889</v>
      </c>
      <c r="L19" s="440">
        <f t="shared" si="33"/>
        <v>1369</v>
      </c>
      <c r="M19" s="439">
        <f t="shared" si="7"/>
        <v>42148</v>
      </c>
      <c r="N19" s="439">
        <f t="shared" si="7"/>
        <v>20167</v>
      </c>
      <c r="O19" s="424"/>
      <c r="P19" s="703" t="s">
        <v>165</v>
      </c>
      <c r="Q19" s="440">
        <f t="shared" ref="Q19:Z19" si="34">SUM(Q112:Q114)</f>
        <v>2368</v>
      </c>
      <c r="R19" s="440">
        <f t="shared" si="34"/>
        <v>1109</v>
      </c>
      <c r="S19" s="440">
        <f t="shared" si="34"/>
        <v>3370</v>
      </c>
      <c r="T19" s="440">
        <f t="shared" si="34"/>
        <v>1537</v>
      </c>
      <c r="U19" s="440">
        <f t="shared" si="34"/>
        <v>2517</v>
      </c>
      <c r="V19" s="440">
        <f t="shared" si="34"/>
        <v>1207</v>
      </c>
      <c r="W19" s="440">
        <f t="shared" si="34"/>
        <v>493</v>
      </c>
      <c r="X19" s="440">
        <f t="shared" si="34"/>
        <v>227</v>
      </c>
      <c r="Y19" s="440">
        <f t="shared" si="34"/>
        <v>333</v>
      </c>
      <c r="Z19" s="440">
        <f t="shared" si="34"/>
        <v>171</v>
      </c>
      <c r="AA19" s="439">
        <f t="shared" si="9"/>
        <v>9081</v>
      </c>
      <c r="AB19" s="439">
        <f t="shared" si="10"/>
        <v>4251</v>
      </c>
      <c r="AC19" s="194"/>
      <c r="AD19" s="703" t="s">
        <v>165</v>
      </c>
      <c r="AE19" s="440">
        <f>SUM(AE112:AE114)</f>
        <v>417</v>
      </c>
      <c r="AF19" s="440">
        <f t="shared" ref="AF19:AN19" si="35">SUM(AF112:AF114)</f>
        <v>397</v>
      </c>
      <c r="AG19" s="440">
        <f t="shared" si="35"/>
        <v>362</v>
      </c>
      <c r="AH19" s="440">
        <f t="shared" si="35"/>
        <v>231</v>
      </c>
      <c r="AI19" s="440">
        <f t="shared" si="35"/>
        <v>159</v>
      </c>
      <c r="AJ19" s="440">
        <f t="shared" si="35"/>
        <v>1566</v>
      </c>
      <c r="AK19" s="440">
        <f t="shared" si="35"/>
        <v>836</v>
      </c>
      <c r="AL19" s="440">
        <f t="shared" si="35"/>
        <v>95</v>
      </c>
      <c r="AM19" s="440">
        <f t="shared" si="35"/>
        <v>931</v>
      </c>
      <c r="AN19" s="440">
        <f t="shared" si="35"/>
        <v>1020</v>
      </c>
      <c r="AO19" s="440">
        <f>SUM(AO112:AO114)</f>
        <v>39</v>
      </c>
      <c r="AP19" s="440">
        <f>SUM(AP112:AP114)</f>
        <v>489</v>
      </c>
      <c r="AQ19" s="440">
        <f>SUM(AQ112:AQ114)</f>
        <v>367</v>
      </c>
      <c r="AR19" s="440">
        <f>SUM(AR112:AR114)</f>
        <v>122</v>
      </c>
      <c r="AT19" s="313"/>
      <c r="AV19" s="226"/>
      <c r="AW19" s="332"/>
    </row>
    <row r="20" spans="1:49" s="193" customFormat="1" ht="12.75" customHeight="1">
      <c r="B20" s="703" t="s">
        <v>169</v>
      </c>
      <c r="C20" s="440">
        <f>SUM(C115:C120)</f>
        <v>99290</v>
      </c>
      <c r="D20" s="440">
        <f t="shared" ref="D20:L20" si="36">SUM(D115:D120)</f>
        <v>48852</v>
      </c>
      <c r="E20" s="440">
        <f t="shared" si="36"/>
        <v>82202</v>
      </c>
      <c r="F20" s="440">
        <f t="shared" si="36"/>
        <v>39832</v>
      </c>
      <c r="G20" s="440">
        <f t="shared" si="36"/>
        <v>46822</v>
      </c>
      <c r="H20" s="440">
        <f t="shared" si="36"/>
        <v>22256</v>
      </c>
      <c r="I20" s="440">
        <f t="shared" si="36"/>
        <v>23134</v>
      </c>
      <c r="J20" s="440">
        <f t="shared" si="36"/>
        <v>10744</v>
      </c>
      <c r="K20" s="440">
        <f t="shared" si="36"/>
        <v>16761</v>
      </c>
      <c r="L20" s="440">
        <f t="shared" si="36"/>
        <v>7635</v>
      </c>
      <c r="M20" s="439">
        <f t="shared" si="7"/>
        <v>268209</v>
      </c>
      <c r="N20" s="439">
        <f t="shared" si="7"/>
        <v>129319</v>
      </c>
      <c r="O20" s="424"/>
      <c r="P20" s="703" t="s">
        <v>169</v>
      </c>
      <c r="Q20" s="440">
        <f t="shared" ref="Q20:Z20" si="37">SUM(Q115:Q120)</f>
        <v>14525</v>
      </c>
      <c r="R20" s="440">
        <f t="shared" si="37"/>
        <v>7105</v>
      </c>
      <c r="S20" s="440">
        <f t="shared" si="37"/>
        <v>22593</v>
      </c>
      <c r="T20" s="440">
        <f t="shared" si="37"/>
        <v>10605</v>
      </c>
      <c r="U20" s="440">
        <f t="shared" si="37"/>
        <v>11876</v>
      </c>
      <c r="V20" s="440">
        <f t="shared" si="37"/>
        <v>5523</v>
      </c>
      <c r="W20" s="440">
        <f t="shared" si="37"/>
        <v>1562</v>
      </c>
      <c r="X20" s="440">
        <f t="shared" si="37"/>
        <v>737</v>
      </c>
      <c r="Y20" s="440">
        <f t="shared" si="37"/>
        <v>3729</v>
      </c>
      <c r="Z20" s="440">
        <f t="shared" si="37"/>
        <v>1705</v>
      </c>
      <c r="AA20" s="439">
        <f t="shared" si="9"/>
        <v>54285</v>
      </c>
      <c r="AB20" s="439">
        <f t="shared" si="10"/>
        <v>25675</v>
      </c>
      <c r="AC20" s="194"/>
      <c r="AD20" s="703" t="s">
        <v>169</v>
      </c>
      <c r="AE20" s="440">
        <f>SUM(AE115:AE120)</f>
        <v>1905</v>
      </c>
      <c r="AF20" s="440">
        <f t="shared" ref="AF20:AN20" si="38">SUM(AF115:AF120)</f>
        <v>1842</v>
      </c>
      <c r="AG20" s="440">
        <f t="shared" si="38"/>
        <v>1600</v>
      </c>
      <c r="AH20" s="440">
        <f t="shared" si="38"/>
        <v>1053</v>
      </c>
      <c r="AI20" s="440">
        <f t="shared" si="38"/>
        <v>848</v>
      </c>
      <c r="AJ20" s="440">
        <f t="shared" si="38"/>
        <v>7248</v>
      </c>
      <c r="AK20" s="440">
        <f t="shared" si="38"/>
        <v>3851</v>
      </c>
      <c r="AL20" s="440">
        <f t="shared" si="38"/>
        <v>608</v>
      </c>
      <c r="AM20" s="440">
        <f t="shared" si="38"/>
        <v>4459</v>
      </c>
      <c r="AN20" s="440">
        <f t="shared" si="38"/>
        <v>4746</v>
      </c>
      <c r="AO20" s="440">
        <f>SUM(AO115:AO120)</f>
        <v>73</v>
      </c>
      <c r="AP20" s="440">
        <f>SUM(AP115:AP120)</f>
        <v>1882</v>
      </c>
      <c r="AQ20" s="440">
        <f>SUM(AQ115:AQ120)</f>
        <v>1746</v>
      </c>
      <c r="AR20" s="440">
        <f>SUM(AR115:AR120)</f>
        <v>136</v>
      </c>
      <c r="AT20" s="313"/>
      <c r="AV20" s="226"/>
      <c r="AW20" s="332"/>
    </row>
    <row r="21" spans="1:49" s="193" customFormat="1" ht="12.75" customHeight="1">
      <c r="B21" s="703" t="s">
        <v>177</v>
      </c>
      <c r="C21" s="440">
        <f>SUM(C134:C136)</f>
        <v>14183</v>
      </c>
      <c r="D21" s="440">
        <f t="shared" ref="D21:L21" si="39">SUM(D134:D136)</f>
        <v>6946</v>
      </c>
      <c r="E21" s="440">
        <f t="shared" si="39"/>
        <v>13852</v>
      </c>
      <c r="F21" s="440">
        <f t="shared" si="39"/>
        <v>6740</v>
      </c>
      <c r="G21" s="440">
        <f t="shared" si="39"/>
        <v>10994</v>
      </c>
      <c r="H21" s="440">
        <f t="shared" si="39"/>
        <v>5487</v>
      </c>
      <c r="I21" s="440">
        <f t="shared" si="39"/>
        <v>6244</v>
      </c>
      <c r="J21" s="440">
        <f t="shared" si="39"/>
        <v>3133</v>
      </c>
      <c r="K21" s="440">
        <f t="shared" si="39"/>
        <v>3592</v>
      </c>
      <c r="L21" s="440">
        <f t="shared" si="39"/>
        <v>1839</v>
      </c>
      <c r="M21" s="439">
        <f t="shared" si="7"/>
        <v>48865</v>
      </c>
      <c r="N21" s="439">
        <f t="shared" si="7"/>
        <v>24145</v>
      </c>
      <c r="O21" s="424"/>
      <c r="P21" s="703" t="s">
        <v>177</v>
      </c>
      <c r="Q21" s="440">
        <f t="shared" ref="Q21:Z21" si="40">SUM(Q134:Q136)</f>
        <v>2579</v>
      </c>
      <c r="R21" s="440">
        <f t="shared" si="40"/>
        <v>1227</v>
      </c>
      <c r="S21" s="440">
        <f t="shared" si="40"/>
        <v>4385</v>
      </c>
      <c r="T21" s="440">
        <f t="shared" si="40"/>
        <v>2099</v>
      </c>
      <c r="U21" s="440">
        <f t="shared" si="40"/>
        <v>3043</v>
      </c>
      <c r="V21" s="440">
        <f t="shared" si="40"/>
        <v>1497</v>
      </c>
      <c r="W21" s="440">
        <f t="shared" si="40"/>
        <v>469</v>
      </c>
      <c r="X21" s="440">
        <f t="shared" si="40"/>
        <v>225</v>
      </c>
      <c r="Y21" s="440">
        <f t="shared" si="40"/>
        <v>650</v>
      </c>
      <c r="Z21" s="440">
        <f t="shared" si="40"/>
        <v>346</v>
      </c>
      <c r="AA21" s="439">
        <f t="shared" si="9"/>
        <v>11126</v>
      </c>
      <c r="AB21" s="439">
        <f t="shared" si="10"/>
        <v>5394</v>
      </c>
      <c r="AC21" s="194"/>
      <c r="AD21" s="703" t="s">
        <v>177</v>
      </c>
      <c r="AE21" s="440">
        <f>SUM(AE134:AE136)</f>
        <v>381</v>
      </c>
      <c r="AF21" s="440">
        <f t="shared" ref="AF21:AN21" si="41">SUM(AF134:AF136)</f>
        <v>392</v>
      </c>
      <c r="AG21" s="440">
        <f t="shared" si="41"/>
        <v>357</v>
      </c>
      <c r="AH21" s="440">
        <f t="shared" si="41"/>
        <v>277</v>
      </c>
      <c r="AI21" s="440">
        <f t="shared" si="41"/>
        <v>214</v>
      </c>
      <c r="AJ21" s="440">
        <f t="shared" si="41"/>
        <v>1621</v>
      </c>
      <c r="AK21" s="440">
        <f t="shared" si="41"/>
        <v>808</v>
      </c>
      <c r="AL21" s="440">
        <f t="shared" si="41"/>
        <v>104</v>
      </c>
      <c r="AM21" s="440">
        <f t="shared" si="41"/>
        <v>912</v>
      </c>
      <c r="AN21" s="440">
        <f t="shared" si="41"/>
        <v>990</v>
      </c>
      <c r="AO21" s="440">
        <f>SUM(AO134:AO136)</f>
        <v>17</v>
      </c>
      <c r="AP21" s="440">
        <f>SUM(AP134:AP136)</f>
        <v>398</v>
      </c>
      <c r="AQ21" s="440">
        <f>SUM(AQ134:AQ136)</f>
        <v>356</v>
      </c>
      <c r="AR21" s="440">
        <f>SUM(AR134:AR136)</f>
        <v>42</v>
      </c>
      <c r="AT21" s="313"/>
      <c r="AV21" s="226"/>
      <c r="AW21" s="332"/>
    </row>
    <row r="22" spans="1:49" s="193" customFormat="1" ht="12.75" customHeight="1">
      <c r="A22" s="80"/>
      <c r="B22" s="703" t="s">
        <v>248</v>
      </c>
      <c r="C22" s="440">
        <f>SUM(C137:C142)</f>
        <v>32649</v>
      </c>
      <c r="D22" s="440">
        <f t="shared" ref="D22:L22" si="42">SUM(D137:D142)</f>
        <v>16049</v>
      </c>
      <c r="E22" s="440">
        <f t="shared" si="42"/>
        <v>29879</v>
      </c>
      <c r="F22" s="440">
        <f t="shared" si="42"/>
        <v>14847</v>
      </c>
      <c r="G22" s="440">
        <f t="shared" si="42"/>
        <v>24093</v>
      </c>
      <c r="H22" s="440">
        <f t="shared" si="42"/>
        <v>11964</v>
      </c>
      <c r="I22" s="440">
        <f t="shared" si="42"/>
        <v>15401</v>
      </c>
      <c r="J22" s="440">
        <f t="shared" si="42"/>
        <v>7575</v>
      </c>
      <c r="K22" s="440">
        <f t="shared" si="42"/>
        <v>11788</v>
      </c>
      <c r="L22" s="440">
        <f t="shared" si="42"/>
        <v>5852</v>
      </c>
      <c r="M22" s="439">
        <f t="shared" si="7"/>
        <v>113810</v>
      </c>
      <c r="N22" s="439">
        <f t="shared" si="7"/>
        <v>56287</v>
      </c>
      <c r="O22" s="424"/>
      <c r="P22" s="703" t="s">
        <v>248</v>
      </c>
      <c r="Q22" s="440">
        <f t="shared" ref="Q22:Z22" si="43">SUM(Q137:Q142)</f>
        <v>3864</v>
      </c>
      <c r="R22" s="440">
        <f t="shared" si="43"/>
        <v>1844</v>
      </c>
      <c r="S22" s="440">
        <f t="shared" si="43"/>
        <v>7603</v>
      </c>
      <c r="T22" s="440">
        <f t="shared" si="43"/>
        <v>3665</v>
      </c>
      <c r="U22" s="440">
        <f t="shared" si="43"/>
        <v>5071</v>
      </c>
      <c r="V22" s="440">
        <f t="shared" si="43"/>
        <v>2430</v>
      </c>
      <c r="W22" s="440">
        <f t="shared" si="43"/>
        <v>1284</v>
      </c>
      <c r="X22" s="440">
        <f t="shared" si="43"/>
        <v>592</v>
      </c>
      <c r="Y22" s="440">
        <f t="shared" si="43"/>
        <v>1877</v>
      </c>
      <c r="Z22" s="440">
        <f t="shared" si="43"/>
        <v>902</v>
      </c>
      <c r="AA22" s="439">
        <f t="shared" si="9"/>
        <v>19699</v>
      </c>
      <c r="AB22" s="439">
        <f t="shared" si="10"/>
        <v>9433</v>
      </c>
      <c r="AC22" s="194"/>
      <c r="AD22" s="703" t="s">
        <v>248</v>
      </c>
      <c r="AE22" s="440">
        <f>SUM(AE137:AE142)</f>
        <v>737</v>
      </c>
      <c r="AF22" s="440">
        <f t="shared" ref="AF22:AN22" si="44">SUM(AF137:AF142)</f>
        <v>761</v>
      </c>
      <c r="AG22" s="440">
        <f t="shared" si="44"/>
        <v>699</v>
      </c>
      <c r="AH22" s="440">
        <f t="shared" si="44"/>
        <v>556</v>
      </c>
      <c r="AI22" s="440">
        <f t="shared" si="44"/>
        <v>463</v>
      </c>
      <c r="AJ22" s="440">
        <f t="shared" si="44"/>
        <v>3216</v>
      </c>
      <c r="AK22" s="440">
        <f t="shared" si="44"/>
        <v>1838</v>
      </c>
      <c r="AL22" s="440">
        <f t="shared" si="44"/>
        <v>213</v>
      </c>
      <c r="AM22" s="440">
        <f t="shared" si="44"/>
        <v>2051</v>
      </c>
      <c r="AN22" s="440">
        <f t="shared" si="44"/>
        <v>2368</v>
      </c>
      <c r="AO22" s="440">
        <f>SUM(AO137:AO142)</f>
        <v>121</v>
      </c>
      <c r="AP22" s="440">
        <f>SUM(AP137:AP142)</f>
        <v>660</v>
      </c>
      <c r="AQ22" s="440">
        <f>SUM(AQ137:AQ142)</f>
        <v>613</v>
      </c>
      <c r="AR22" s="440">
        <f>SUM(AR137:AR142)</f>
        <v>47</v>
      </c>
      <c r="AT22" s="313"/>
      <c r="AV22" s="226"/>
      <c r="AW22" s="332"/>
    </row>
    <row r="23" spans="1:49" s="193" customFormat="1" ht="12.75" customHeight="1">
      <c r="B23" s="703" t="s">
        <v>187</v>
      </c>
      <c r="C23" s="440">
        <f>SUM(C143:C147)</f>
        <v>11564</v>
      </c>
      <c r="D23" s="440">
        <f t="shared" ref="D23:L23" si="45">SUM(D143:D147)</f>
        <v>5726</v>
      </c>
      <c r="E23" s="440">
        <f t="shared" si="45"/>
        <v>7017</v>
      </c>
      <c r="F23" s="440">
        <f t="shared" si="45"/>
        <v>3413</v>
      </c>
      <c r="G23" s="440">
        <f t="shared" si="45"/>
        <v>4693</v>
      </c>
      <c r="H23" s="440">
        <f t="shared" si="45"/>
        <v>2365</v>
      </c>
      <c r="I23" s="440">
        <f t="shared" si="45"/>
        <v>2529</v>
      </c>
      <c r="J23" s="440">
        <f t="shared" si="45"/>
        <v>1239</v>
      </c>
      <c r="K23" s="440">
        <f t="shared" si="45"/>
        <v>1593</v>
      </c>
      <c r="L23" s="440">
        <f t="shared" si="45"/>
        <v>789</v>
      </c>
      <c r="M23" s="439">
        <f t="shared" si="7"/>
        <v>27396</v>
      </c>
      <c r="N23" s="439">
        <f t="shared" si="7"/>
        <v>13532</v>
      </c>
      <c r="O23" s="424"/>
      <c r="P23" s="703" t="s">
        <v>187</v>
      </c>
      <c r="Q23" s="440">
        <f t="shared" ref="Q23:Z23" si="46">SUM(Q143:Q147)</f>
        <v>2108</v>
      </c>
      <c r="R23" s="440">
        <f t="shared" si="46"/>
        <v>1013</v>
      </c>
      <c r="S23" s="440">
        <f t="shared" si="46"/>
        <v>1549</v>
      </c>
      <c r="T23" s="440">
        <f t="shared" si="46"/>
        <v>728</v>
      </c>
      <c r="U23" s="440">
        <f t="shared" si="46"/>
        <v>972</v>
      </c>
      <c r="V23" s="440">
        <f t="shared" si="46"/>
        <v>474</v>
      </c>
      <c r="W23" s="440">
        <f t="shared" si="46"/>
        <v>252</v>
      </c>
      <c r="X23" s="440">
        <f t="shared" si="46"/>
        <v>127</v>
      </c>
      <c r="Y23" s="440">
        <f t="shared" si="46"/>
        <v>261</v>
      </c>
      <c r="Z23" s="440">
        <f t="shared" si="46"/>
        <v>123</v>
      </c>
      <c r="AA23" s="439">
        <f t="shared" si="9"/>
        <v>5142</v>
      </c>
      <c r="AB23" s="439">
        <f t="shared" si="10"/>
        <v>2465</v>
      </c>
      <c r="AC23" s="194"/>
      <c r="AD23" s="703" t="s">
        <v>187</v>
      </c>
      <c r="AE23" s="440">
        <f>SUM(AE143:AE147)</f>
        <v>232</v>
      </c>
      <c r="AF23" s="440">
        <f t="shared" ref="AF23:AN23" si="47">SUM(AF143:AF147)</f>
        <v>205</v>
      </c>
      <c r="AG23" s="440">
        <f t="shared" si="47"/>
        <v>182</v>
      </c>
      <c r="AH23" s="440">
        <f t="shared" si="47"/>
        <v>151</v>
      </c>
      <c r="AI23" s="440">
        <f t="shared" si="47"/>
        <v>112</v>
      </c>
      <c r="AJ23" s="440">
        <f t="shared" si="47"/>
        <v>882</v>
      </c>
      <c r="AK23" s="440">
        <f t="shared" si="47"/>
        <v>357</v>
      </c>
      <c r="AL23" s="440">
        <f t="shared" si="47"/>
        <v>80</v>
      </c>
      <c r="AM23" s="440">
        <f t="shared" si="47"/>
        <v>437</v>
      </c>
      <c r="AN23" s="440">
        <f t="shared" si="47"/>
        <v>477</v>
      </c>
      <c r="AO23" s="440">
        <f>SUM(AO143:AO147)</f>
        <v>12</v>
      </c>
      <c r="AP23" s="440">
        <f>SUM(AP143:AP147)</f>
        <v>262</v>
      </c>
      <c r="AQ23" s="440">
        <f>SUM(AQ143:AQ147)</f>
        <v>204</v>
      </c>
      <c r="AR23" s="440">
        <f>SUM(AR143:AR147)</f>
        <v>58</v>
      </c>
      <c r="AT23" s="313"/>
      <c r="AV23" s="226"/>
      <c r="AW23" s="332"/>
    </row>
    <row r="24" spans="1:49" s="193" customFormat="1" ht="12.75" customHeight="1">
      <c r="B24" s="703" t="s">
        <v>193</v>
      </c>
      <c r="C24" s="440">
        <f>SUM(C148:C154)</f>
        <v>82969</v>
      </c>
      <c r="D24" s="440">
        <f t="shared" ref="D24:L24" si="48">SUM(D148:D154)</f>
        <v>40571</v>
      </c>
      <c r="E24" s="440">
        <f t="shared" si="48"/>
        <v>79947</v>
      </c>
      <c r="F24" s="440">
        <f t="shared" si="48"/>
        <v>38916</v>
      </c>
      <c r="G24" s="440">
        <f t="shared" si="48"/>
        <v>62465</v>
      </c>
      <c r="H24" s="440">
        <f t="shared" si="48"/>
        <v>30819</v>
      </c>
      <c r="I24" s="440">
        <f t="shared" si="48"/>
        <v>36583</v>
      </c>
      <c r="J24" s="440">
        <f t="shared" si="48"/>
        <v>17673</v>
      </c>
      <c r="K24" s="440">
        <f t="shared" si="48"/>
        <v>27956</v>
      </c>
      <c r="L24" s="440">
        <f t="shared" si="48"/>
        <v>13345</v>
      </c>
      <c r="M24" s="439">
        <f t="shared" si="7"/>
        <v>289920</v>
      </c>
      <c r="N24" s="439">
        <f t="shared" si="7"/>
        <v>141324</v>
      </c>
      <c r="O24" s="424"/>
      <c r="P24" s="703" t="s">
        <v>193</v>
      </c>
      <c r="Q24" s="440">
        <f t="shared" ref="Q24:Z24" si="49">SUM(Q148:Q154)</f>
        <v>14061</v>
      </c>
      <c r="R24" s="440">
        <f t="shared" si="49"/>
        <v>6794</v>
      </c>
      <c r="S24" s="440">
        <f t="shared" si="49"/>
        <v>25378</v>
      </c>
      <c r="T24" s="440">
        <f t="shared" si="49"/>
        <v>12254</v>
      </c>
      <c r="U24" s="440">
        <f t="shared" si="49"/>
        <v>17199</v>
      </c>
      <c r="V24" s="440">
        <f t="shared" si="49"/>
        <v>8269</v>
      </c>
      <c r="W24" s="440">
        <f t="shared" si="49"/>
        <v>3502</v>
      </c>
      <c r="X24" s="440">
        <f t="shared" si="49"/>
        <v>1788</v>
      </c>
      <c r="Y24" s="440">
        <f t="shared" si="49"/>
        <v>5331</v>
      </c>
      <c r="Z24" s="440">
        <f t="shared" si="49"/>
        <v>2595</v>
      </c>
      <c r="AA24" s="439">
        <f t="shared" si="9"/>
        <v>65471</v>
      </c>
      <c r="AB24" s="439">
        <f t="shared" si="10"/>
        <v>31700</v>
      </c>
      <c r="AC24" s="194"/>
      <c r="AD24" s="703" t="s">
        <v>193</v>
      </c>
      <c r="AE24" s="440">
        <f>SUM(AE148:AE154)</f>
        <v>1859</v>
      </c>
      <c r="AF24" s="440">
        <f t="shared" ref="AF24:AN24" si="50">SUM(AF148:AF154)</f>
        <v>1901</v>
      </c>
      <c r="AG24" s="440">
        <f t="shared" si="50"/>
        <v>1798</v>
      </c>
      <c r="AH24" s="440">
        <f t="shared" si="50"/>
        <v>1550</v>
      </c>
      <c r="AI24" s="440">
        <f t="shared" si="50"/>
        <v>1340</v>
      </c>
      <c r="AJ24" s="440">
        <f t="shared" si="50"/>
        <v>8448</v>
      </c>
      <c r="AK24" s="440">
        <f t="shared" si="50"/>
        <v>4259</v>
      </c>
      <c r="AL24" s="440">
        <f t="shared" si="50"/>
        <v>591</v>
      </c>
      <c r="AM24" s="440">
        <f t="shared" si="50"/>
        <v>4850</v>
      </c>
      <c r="AN24" s="440">
        <f t="shared" si="50"/>
        <v>5213</v>
      </c>
      <c r="AO24" s="440">
        <f>SUM(AO148:AO154)</f>
        <v>93</v>
      </c>
      <c r="AP24" s="440">
        <f>SUM(AP148:AP154)</f>
        <v>1741</v>
      </c>
      <c r="AQ24" s="440">
        <f>SUM(AQ148:AQ154)</f>
        <v>1711</v>
      </c>
      <c r="AR24" s="440">
        <f>SUM(AR148:AR154)</f>
        <v>30</v>
      </c>
      <c r="AT24" s="313"/>
      <c r="AV24" s="226"/>
      <c r="AW24" s="332"/>
    </row>
    <row r="25" spans="1:49" s="193" customFormat="1" ht="12.75" customHeight="1">
      <c r="B25" s="703" t="s">
        <v>201</v>
      </c>
      <c r="C25" s="440">
        <f>SUM(C168:C172)</f>
        <v>44721</v>
      </c>
      <c r="D25" s="440">
        <f t="shared" ref="D25:L25" si="51">SUM(D168:D172)</f>
        <v>21888</v>
      </c>
      <c r="E25" s="440">
        <f t="shared" si="51"/>
        <v>53712</v>
      </c>
      <c r="F25" s="440">
        <f t="shared" si="51"/>
        <v>25729</v>
      </c>
      <c r="G25" s="440">
        <f t="shared" si="51"/>
        <v>44211</v>
      </c>
      <c r="H25" s="440">
        <f t="shared" si="51"/>
        <v>21746</v>
      </c>
      <c r="I25" s="440">
        <f t="shared" si="51"/>
        <v>28136</v>
      </c>
      <c r="J25" s="440">
        <f t="shared" si="51"/>
        <v>14132</v>
      </c>
      <c r="K25" s="440">
        <f t="shared" si="51"/>
        <v>24490</v>
      </c>
      <c r="L25" s="440">
        <f t="shared" si="51"/>
        <v>12559</v>
      </c>
      <c r="M25" s="439">
        <f t="shared" si="7"/>
        <v>195270</v>
      </c>
      <c r="N25" s="439">
        <f t="shared" si="7"/>
        <v>96054</v>
      </c>
      <c r="O25" s="424"/>
      <c r="P25" s="703" t="s">
        <v>201</v>
      </c>
      <c r="Q25" s="440">
        <f t="shared" ref="Q25:Z25" si="52">SUM(Q168:Q172)</f>
        <v>5979</v>
      </c>
      <c r="R25" s="440">
        <f t="shared" si="52"/>
        <v>2727</v>
      </c>
      <c r="S25" s="440">
        <f t="shared" si="52"/>
        <v>15680</v>
      </c>
      <c r="T25" s="440">
        <f t="shared" si="52"/>
        <v>6965</v>
      </c>
      <c r="U25" s="440">
        <f t="shared" si="52"/>
        <v>10312</v>
      </c>
      <c r="V25" s="440">
        <f t="shared" si="52"/>
        <v>4779</v>
      </c>
      <c r="W25" s="440">
        <f t="shared" si="52"/>
        <v>2275</v>
      </c>
      <c r="X25" s="440">
        <f t="shared" si="52"/>
        <v>1168</v>
      </c>
      <c r="Y25" s="440">
        <f t="shared" si="52"/>
        <v>6528</v>
      </c>
      <c r="Z25" s="440">
        <f t="shared" si="52"/>
        <v>3434</v>
      </c>
      <c r="AA25" s="439">
        <f t="shared" si="9"/>
        <v>40774</v>
      </c>
      <c r="AB25" s="439">
        <f t="shared" si="10"/>
        <v>19073</v>
      </c>
      <c r="AC25" s="194"/>
      <c r="AD25" s="703" t="s">
        <v>201</v>
      </c>
      <c r="AE25" s="440">
        <f>SUM(AE168:AE172)</f>
        <v>1240</v>
      </c>
      <c r="AF25" s="440">
        <f t="shared" ref="AF25:AN25" si="53">SUM(AF168:AF172)</f>
        <v>1309</v>
      </c>
      <c r="AG25" s="440">
        <f t="shared" si="53"/>
        <v>1257</v>
      </c>
      <c r="AH25" s="440">
        <f t="shared" si="53"/>
        <v>1007</v>
      </c>
      <c r="AI25" s="440">
        <f t="shared" si="53"/>
        <v>914</v>
      </c>
      <c r="AJ25" s="440">
        <f t="shared" si="53"/>
        <v>5727</v>
      </c>
      <c r="AK25" s="440">
        <f t="shared" si="53"/>
        <v>3417</v>
      </c>
      <c r="AL25" s="440">
        <f t="shared" si="53"/>
        <v>460</v>
      </c>
      <c r="AM25" s="440">
        <f t="shared" si="53"/>
        <v>3877</v>
      </c>
      <c r="AN25" s="440">
        <f t="shared" si="53"/>
        <v>4250</v>
      </c>
      <c r="AO25" s="440">
        <f>SUM(AO168:AO172)</f>
        <v>154</v>
      </c>
      <c r="AP25" s="440">
        <f>SUM(AP168:AP172)</f>
        <v>1170</v>
      </c>
      <c r="AQ25" s="440">
        <f>SUM(AQ168:AQ172)</f>
        <v>1119</v>
      </c>
      <c r="AR25" s="440">
        <f>SUM(AR168:AR172)</f>
        <v>51</v>
      </c>
      <c r="AT25" s="313"/>
      <c r="AV25" s="226"/>
      <c r="AW25" s="332"/>
    </row>
    <row r="26" spans="1:49" s="193" customFormat="1" ht="12.75" customHeight="1">
      <c r="A26" s="80"/>
      <c r="B26" s="703" t="s">
        <v>207</v>
      </c>
      <c r="C26" s="440">
        <f>SUM(C173:C178)</f>
        <v>58199</v>
      </c>
      <c r="D26" s="440">
        <f t="shared" ref="D26:L26" si="54">SUM(D173:D178)</f>
        <v>28334</v>
      </c>
      <c r="E26" s="440">
        <f t="shared" si="54"/>
        <v>69080</v>
      </c>
      <c r="F26" s="440">
        <f t="shared" si="54"/>
        <v>33163</v>
      </c>
      <c r="G26" s="440">
        <f t="shared" si="54"/>
        <v>56791</v>
      </c>
      <c r="H26" s="440">
        <f t="shared" si="54"/>
        <v>27692</v>
      </c>
      <c r="I26" s="440">
        <f t="shared" si="54"/>
        <v>27187</v>
      </c>
      <c r="J26" s="440">
        <f t="shared" si="54"/>
        <v>13389</v>
      </c>
      <c r="K26" s="440">
        <f t="shared" si="54"/>
        <v>30026</v>
      </c>
      <c r="L26" s="440">
        <f t="shared" si="54"/>
        <v>14728</v>
      </c>
      <c r="M26" s="439">
        <f t="shared" si="7"/>
        <v>241283</v>
      </c>
      <c r="N26" s="439">
        <f t="shared" si="7"/>
        <v>117306</v>
      </c>
      <c r="O26" s="424"/>
      <c r="P26" s="703" t="s">
        <v>207</v>
      </c>
      <c r="Q26" s="440">
        <f t="shared" ref="Q26:Z26" si="55">SUM(Q173:Q178)</f>
        <v>2588</v>
      </c>
      <c r="R26" s="440">
        <f t="shared" si="55"/>
        <v>1225</v>
      </c>
      <c r="S26" s="440">
        <f t="shared" si="55"/>
        <v>27173</v>
      </c>
      <c r="T26" s="440">
        <f t="shared" si="55"/>
        <v>12499</v>
      </c>
      <c r="U26" s="440">
        <f t="shared" si="55"/>
        <v>20275</v>
      </c>
      <c r="V26" s="440">
        <f t="shared" si="55"/>
        <v>9738</v>
      </c>
      <c r="W26" s="440">
        <f t="shared" si="55"/>
        <v>551</v>
      </c>
      <c r="X26" s="440">
        <f t="shared" si="55"/>
        <v>279</v>
      </c>
      <c r="Y26" s="440">
        <f t="shared" si="55"/>
        <v>10165</v>
      </c>
      <c r="Z26" s="440">
        <f t="shared" si="55"/>
        <v>4973</v>
      </c>
      <c r="AA26" s="439">
        <f t="shared" si="9"/>
        <v>60752</v>
      </c>
      <c r="AB26" s="439">
        <f t="shared" si="10"/>
        <v>28714</v>
      </c>
      <c r="AC26" s="194"/>
      <c r="AD26" s="703" t="s">
        <v>207</v>
      </c>
      <c r="AE26" s="440">
        <f>SUM(AE173:AE178)</f>
        <v>1224</v>
      </c>
      <c r="AF26" s="440">
        <f t="shared" ref="AF26:AN26" si="56">SUM(AF173:AF178)</f>
        <v>1359</v>
      </c>
      <c r="AG26" s="440">
        <f t="shared" si="56"/>
        <v>1300</v>
      </c>
      <c r="AH26" s="440">
        <f t="shared" si="56"/>
        <v>895</v>
      </c>
      <c r="AI26" s="440">
        <f t="shared" si="56"/>
        <v>886</v>
      </c>
      <c r="AJ26" s="440">
        <f t="shared" si="56"/>
        <v>5664</v>
      </c>
      <c r="AK26" s="440">
        <f t="shared" si="56"/>
        <v>3258</v>
      </c>
      <c r="AL26" s="440">
        <f t="shared" si="56"/>
        <v>620</v>
      </c>
      <c r="AM26" s="440">
        <f t="shared" si="56"/>
        <v>3878</v>
      </c>
      <c r="AN26" s="440">
        <f t="shared" si="56"/>
        <v>4154</v>
      </c>
      <c r="AO26" s="440">
        <f>SUM(AO173:AO178)</f>
        <v>111</v>
      </c>
      <c r="AP26" s="440">
        <f>SUM(AP173:AP178)</f>
        <v>1169</v>
      </c>
      <c r="AQ26" s="440">
        <f>SUM(AQ173:AQ178)</f>
        <v>1122</v>
      </c>
      <c r="AR26" s="440">
        <f>SUM(AR173:AR178)</f>
        <v>47</v>
      </c>
      <c r="AT26" s="313"/>
      <c r="AV26" s="226"/>
      <c r="AW26" s="332"/>
    </row>
    <row r="27" spans="1:49" s="193" customFormat="1" ht="12.75" customHeight="1">
      <c r="B27" s="703" t="s">
        <v>213</v>
      </c>
      <c r="C27" s="440">
        <f>SUM(C179:C185)</f>
        <v>63125</v>
      </c>
      <c r="D27" s="440">
        <f t="shared" ref="D27:L27" si="57">SUM(D179:D185)</f>
        <v>31330</v>
      </c>
      <c r="E27" s="440">
        <f t="shared" si="57"/>
        <v>87041</v>
      </c>
      <c r="F27" s="440">
        <f t="shared" si="57"/>
        <v>42264</v>
      </c>
      <c r="G27" s="440">
        <f t="shared" si="57"/>
        <v>53812</v>
      </c>
      <c r="H27" s="440">
        <f t="shared" si="57"/>
        <v>26555</v>
      </c>
      <c r="I27" s="440">
        <f t="shared" si="57"/>
        <v>27277</v>
      </c>
      <c r="J27" s="440">
        <f t="shared" si="57"/>
        <v>14029</v>
      </c>
      <c r="K27" s="440">
        <f t="shared" si="57"/>
        <v>22172</v>
      </c>
      <c r="L27" s="440">
        <f t="shared" si="57"/>
        <v>11295</v>
      </c>
      <c r="M27" s="439">
        <f t="shared" si="7"/>
        <v>253427</v>
      </c>
      <c r="N27" s="439">
        <f t="shared" si="7"/>
        <v>125473</v>
      </c>
      <c r="O27" s="424"/>
      <c r="P27" s="703" t="s">
        <v>213</v>
      </c>
      <c r="Q27" s="440">
        <f t="shared" ref="Q27:Z27" si="58">SUM(Q179:Q185)</f>
        <v>3951</v>
      </c>
      <c r="R27" s="440">
        <f t="shared" si="58"/>
        <v>1801</v>
      </c>
      <c r="S27" s="440">
        <f t="shared" si="58"/>
        <v>28451</v>
      </c>
      <c r="T27" s="440">
        <f t="shared" si="58"/>
        <v>13380</v>
      </c>
      <c r="U27" s="440">
        <f t="shared" si="58"/>
        <v>15407</v>
      </c>
      <c r="V27" s="440">
        <f t="shared" si="58"/>
        <v>7258</v>
      </c>
      <c r="W27" s="440">
        <f t="shared" si="58"/>
        <v>926</v>
      </c>
      <c r="X27" s="440">
        <f t="shared" si="58"/>
        <v>446</v>
      </c>
      <c r="Y27" s="440">
        <f t="shared" si="58"/>
        <v>5248</v>
      </c>
      <c r="Z27" s="440">
        <f t="shared" si="58"/>
        <v>2762</v>
      </c>
      <c r="AA27" s="439">
        <f t="shared" si="9"/>
        <v>53983</v>
      </c>
      <c r="AB27" s="439">
        <f t="shared" si="10"/>
        <v>25647</v>
      </c>
      <c r="AC27" s="194"/>
      <c r="AD27" s="703" t="s">
        <v>213</v>
      </c>
      <c r="AE27" s="440">
        <f>SUM(AE179:AE185)</f>
        <v>1560</v>
      </c>
      <c r="AF27" s="440">
        <f t="shared" ref="AF27:AN27" si="59">SUM(AF179:AF185)</f>
        <v>1685</v>
      </c>
      <c r="AG27" s="440">
        <f t="shared" si="59"/>
        <v>1506</v>
      </c>
      <c r="AH27" s="440">
        <f t="shared" si="59"/>
        <v>929</v>
      </c>
      <c r="AI27" s="440">
        <f t="shared" si="59"/>
        <v>841</v>
      </c>
      <c r="AJ27" s="440">
        <f t="shared" si="59"/>
        <v>6521</v>
      </c>
      <c r="AK27" s="440">
        <f t="shared" si="59"/>
        <v>4102</v>
      </c>
      <c r="AL27" s="440">
        <f t="shared" si="59"/>
        <v>390</v>
      </c>
      <c r="AM27" s="440">
        <f t="shared" si="59"/>
        <v>4492</v>
      </c>
      <c r="AN27" s="440">
        <f t="shared" si="59"/>
        <v>4666</v>
      </c>
      <c r="AO27" s="440">
        <f>SUM(AO179:AO185)</f>
        <v>150</v>
      </c>
      <c r="AP27" s="440">
        <f>SUM(AP179:AP185)</f>
        <v>1487</v>
      </c>
      <c r="AQ27" s="440">
        <f>SUM(AQ179:AQ185)</f>
        <v>1423</v>
      </c>
      <c r="AR27" s="440">
        <f>SUM(AR179:AR185)</f>
        <v>64</v>
      </c>
      <c r="AT27" s="313"/>
      <c r="AV27" s="226"/>
      <c r="AW27" s="332"/>
    </row>
    <row r="28" spans="1:49" s="193" customFormat="1" ht="12.75" customHeight="1">
      <c r="B28" s="703" t="s">
        <v>221</v>
      </c>
      <c r="C28" s="440">
        <f>SUM(C199:C202)</f>
        <v>31034</v>
      </c>
      <c r="D28" s="440">
        <f t="shared" ref="D28:L28" si="60">SUM(D199:D202)</f>
        <v>16627</v>
      </c>
      <c r="E28" s="440">
        <f t="shared" si="60"/>
        <v>23007</v>
      </c>
      <c r="F28" s="440">
        <f t="shared" si="60"/>
        <v>12426</v>
      </c>
      <c r="G28" s="440">
        <f t="shared" si="60"/>
        <v>14075</v>
      </c>
      <c r="H28" s="440">
        <f t="shared" si="60"/>
        <v>7748</v>
      </c>
      <c r="I28" s="440">
        <f t="shared" si="60"/>
        <v>7486</v>
      </c>
      <c r="J28" s="440">
        <f t="shared" si="60"/>
        <v>4111</v>
      </c>
      <c r="K28" s="440">
        <f t="shared" si="60"/>
        <v>5156</v>
      </c>
      <c r="L28" s="440">
        <f t="shared" si="60"/>
        <v>2825</v>
      </c>
      <c r="M28" s="439">
        <f t="shared" si="7"/>
        <v>80758</v>
      </c>
      <c r="N28" s="439">
        <f t="shared" si="7"/>
        <v>43737</v>
      </c>
      <c r="O28" s="424"/>
      <c r="P28" s="703" t="s">
        <v>221</v>
      </c>
      <c r="Q28" s="440">
        <f t="shared" ref="Q28:Z28" si="61">SUM(Q199:Q202)</f>
        <v>2029</v>
      </c>
      <c r="R28" s="440">
        <f t="shared" si="61"/>
        <v>1062</v>
      </c>
      <c r="S28" s="440">
        <f t="shared" si="61"/>
        <v>4424</v>
      </c>
      <c r="T28" s="440">
        <f t="shared" si="61"/>
        <v>2333</v>
      </c>
      <c r="U28" s="440">
        <f t="shared" si="61"/>
        <v>2937</v>
      </c>
      <c r="V28" s="440">
        <f t="shared" si="61"/>
        <v>1556</v>
      </c>
      <c r="W28" s="440">
        <f t="shared" si="61"/>
        <v>279</v>
      </c>
      <c r="X28" s="440">
        <f t="shared" si="61"/>
        <v>145</v>
      </c>
      <c r="Y28" s="440">
        <f t="shared" si="61"/>
        <v>923</v>
      </c>
      <c r="Z28" s="440">
        <f t="shared" si="61"/>
        <v>509</v>
      </c>
      <c r="AA28" s="439">
        <f t="shared" si="9"/>
        <v>10592</v>
      </c>
      <c r="AB28" s="439">
        <f t="shared" si="10"/>
        <v>5605</v>
      </c>
      <c r="AC28" s="194"/>
      <c r="AD28" s="703" t="s">
        <v>221</v>
      </c>
      <c r="AE28" s="440">
        <f>SUM(AE199:AE202)</f>
        <v>671</v>
      </c>
      <c r="AF28" s="440">
        <f t="shared" ref="AF28:AN28" si="62">SUM(AF199:AF202)</f>
        <v>601</v>
      </c>
      <c r="AG28" s="440">
        <f t="shared" si="62"/>
        <v>500</v>
      </c>
      <c r="AH28" s="440">
        <f t="shared" si="62"/>
        <v>292</v>
      </c>
      <c r="AI28" s="440">
        <f t="shared" si="62"/>
        <v>215</v>
      </c>
      <c r="AJ28" s="440">
        <f t="shared" si="62"/>
        <v>2279</v>
      </c>
      <c r="AK28" s="440">
        <f t="shared" si="62"/>
        <v>1023</v>
      </c>
      <c r="AL28" s="440">
        <f t="shared" si="62"/>
        <v>150</v>
      </c>
      <c r="AM28" s="440">
        <f t="shared" si="62"/>
        <v>1173</v>
      </c>
      <c r="AN28" s="440">
        <f t="shared" si="62"/>
        <v>1361</v>
      </c>
      <c r="AO28" s="440">
        <f>SUM(AO199:AO202)</f>
        <v>31</v>
      </c>
      <c r="AP28" s="440">
        <f>SUM(AP199:AP202)</f>
        <v>733</v>
      </c>
      <c r="AQ28" s="440">
        <f>SUM(AQ199:AQ202)</f>
        <v>625</v>
      </c>
      <c r="AR28" s="440">
        <f>SUM(AR199:AR202)</f>
        <v>108</v>
      </c>
      <c r="AT28" s="313"/>
      <c r="AV28" s="226"/>
      <c r="AW28" s="332"/>
    </row>
    <row r="29" spans="1:49" s="193" customFormat="1" ht="12.75" customHeight="1">
      <c r="A29" s="80"/>
      <c r="B29" s="703" t="s">
        <v>226</v>
      </c>
      <c r="C29" s="440">
        <f>SUM(C203:C205)</f>
        <v>33035</v>
      </c>
      <c r="D29" s="440">
        <f t="shared" ref="D29:L29" si="63">SUM(D203:D205)</f>
        <v>16674</v>
      </c>
      <c r="E29" s="440">
        <f t="shared" si="63"/>
        <v>22365</v>
      </c>
      <c r="F29" s="440">
        <f t="shared" si="63"/>
        <v>11584</v>
      </c>
      <c r="G29" s="440">
        <f t="shared" si="63"/>
        <v>16193</v>
      </c>
      <c r="H29" s="440">
        <f t="shared" si="63"/>
        <v>8354</v>
      </c>
      <c r="I29" s="440">
        <f t="shared" si="63"/>
        <v>8553</v>
      </c>
      <c r="J29" s="440">
        <f t="shared" si="63"/>
        <v>4397</v>
      </c>
      <c r="K29" s="440">
        <f t="shared" si="63"/>
        <v>5431</v>
      </c>
      <c r="L29" s="440">
        <f t="shared" si="63"/>
        <v>2672</v>
      </c>
      <c r="M29" s="439">
        <f t="shared" si="7"/>
        <v>85577</v>
      </c>
      <c r="N29" s="439">
        <f t="shared" si="7"/>
        <v>43681</v>
      </c>
      <c r="O29" s="424"/>
      <c r="P29" s="703" t="s">
        <v>226</v>
      </c>
      <c r="Q29" s="440">
        <f t="shared" ref="Q29:Z29" si="64">SUM(Q203:Q205)</f>
        <v>5639</v>
      </c>
      <c r="R29" s="440">
        <f t="shared" si="64"/>
        <v>2821</v>
      </c>
      <c r="S29" s="440">
        <f t="shared" si="64"/>
        <v>6334</v>
      </c>
      <c r="T29" s="440">
        <f t="shared" si="64"/>
        <v>3204</v>
      </c>
      <c r="U29" s="440">
        <f t="shared" si="64"/>
        <v>3923</v>
      </c>
      <c r="V29" s="440">
        <f t="shared" si="64"/>
        <v>1976</v>
      </c>
      <c r="W29" s="440">
        <f t="shared" si="64"/>
        <v>799</v>
      </c>
      <c r="X29" s="440">
        <f t="shared" si="64"/>
        <v>428</v>
      </c>
      <c r="Y29" s="440">
        <f t="shared" si="64"/>
        <v>725</v>
      </c>
      <c r="Z29" s="440">
        <f t="shared" si="64"/>
        <v>363</v>
      </c>
      <c r="AA29" s="439">
        <f t="shared" si="9"/>
        <v>17420</v>
      </c>
      <c r="AB29" s="439">
        <f t="shared" si="10"/>
        <v>8792</v>
      </c>
      <c r="AC29" s="613"/>
      <c r="AD29" s="703" t="s">
        <v>226</v>
      </c>
      <c r="AE29" s="440">
        <f>SUM(AE203:AE205)</f>
        <v>650</v>
      </c>
      <c r="AF29" s="440">
        <f t="shared" ref="AF29:AN29" si="65">SUM(AF203:AF205)</f>
        <v>603</v>
      </c>
      <c r="AG29" s="440">
        <f t="shared" si="65"/>
        <v>530</v>
      </c>
      <c r="AH29" s="440">
        <f t="shared" si="65"/>
        <v>383</v>
      </c>
      <c r="AI29" s="440">
        <f t="shared" si="65"/>
        <v>279</v>
      </c>
      <c r="AJ29" s="440">
        <f t="shared" si="65"/>
        <v>2445</v>
      </c>
      <c r="AK29" s="440">
        <f t="shared" si="65"/>
        <v>1173</v>
      </c>
      <c r="AL29" s="440">
        <f t="shared" si="65"/>
        <v>192</v>
      </c>
      <c r="AM29" s="440">
        <f t="shared" si="65"/>
        <v>1365</v>
      </c>
      <c r="AN29" s="440">
        <f t="shared" si="65"/>
        <v>1640</v>
      </c>
      <c r="AO29" s="440">
        <f>SUM(AO203:AO205)</f>
        <v>73</v>
      </c>
      <c r="AP29" s="440">
        <f>SUM(AP203:AP205)</f>
        <v>721</v>
      </c>
      <c r="AQ29" s="440">
        <f>SUM(AQ203:AQ205)</f>
        <v>564</v>
      </c>
      <c r="AR29" s="440">
        <f>SUM(AR203:AR205)</f>
        <v>157</v>
      </c>
      <c r="AT29" s="313"/>
      <c r="AV29" s="226"/>
      <c r="AW29" s="332"/>
    </row>
    <row r="30" spans="1:49" s="193" customFormat="1" ht="12.75" customHeight="1">
      <c r="B30" s="703" t="s">
        <v>230</v>
      </c>
      <c r="C30" s="440">
        <f>SUM(C206:C214)</f>
        <v>65203</v>
      </c>
      <c r="D30" s="440">
        <f t="shared" ref="D30:L30" si="66">SUM(D206:D214)</f>
        <v>34335</v>
      </c>
      <c r="E30" s="440">
        <f t="shared" si="66"/>
        <v>44123</v>
      </c>
      <c r="F30" s="440">
        <f t="shared" si="66"/>
        <v>23529</v>
      </c>
      <c r="G30" s="440">
        <f t="shared" si="66"/>
        <v>31332</v>
      </c>
      <c r="H30" s="440">
        <f t="shared" si="66"/>
        <v>16566</v>
      </c>
      <c r="I30" s="440">
        <f t="shared" si="66"/>
        <v>18774</v>
      </c>
      <c r="J30" s="440">
        <f t="shared" si="66"/>
        <v>9762</v>
      </c>
      <c r="K30" s="440">
        <f t="shared" si="66"/>
        <v>11931</v>
      </c>
      <c r="L30" s="440">
        <f t="shared" si="66"/>
        <v>6084</v>
      </c>
      <c r="M30" s="439">
        <f t="shared" si="7"/>
        <v>171363</v>
      </c>
      <c r="N30" s="439">
        <f t="shared" si="7"/>
        <v>90276</v>
      </c>
      <c r="O30" s="424"/>
      <c r="P30" s="703" t="s">
        <v>230</v>
      </c>
      <c r="Q30" s="440">
        <f t="shared" ref="Q30:Z30" si="67">SUM(Q206:Q214)</f>
        <v>12381</v>
      </c>
      <c r="R30" s="440">
        <f t="shared" si="67"/>
        <v>6306</v>
      </c>
      <c r="S30" s="440">
        <f t="shared" si="67"/>
        <v>9149</v>
      </c>
      <c r="T30" s="440">
        <f t="shared" si="67"/>
        <v>4915</v>
      </c>
      <c r="U30" s="440">
        <f t="shared" si="67"/>
        <v>5895</v>
      </c>
      <c r="V30" s="440">
        <f t="shared" si="67"/>
        <v>3049</v>
      </c>
      <c r="W30" s="440">
        <f t="shared" si="67"/>
        <v>1759</v>
      </c>
      <c r="X30" s="440">
        <f t="shared" si="67"/>
        <v>933</v>
      </c>
      <c r="Y30" s="440">
        <f t="shared" si="67"/>
        <v>887</v>
      </c>
      <c r="Z30" s="440">
        <f t="shared" si="67"/>
        <v>467</v>
      </c>
      <c r="AA30" s="439">
        <f t="shared" si="9"/>
        <v>30071</v>
      </c>
      <c r="AB30" s="439">
        <f t="shared" si="10"/>
        <v>15670</v>
      </c>
      <c r="AC30" s="613"/>
      <c r="AD30" s="703" t="s">
        <v>230</v>
      </c>
      <c r="AE30" s="440">
        <f>SUM(AE206:AE214)</f>
        <v>1378</v>
      </c>
      <c r="AF30" s="440">
        <f t="shared" ref="AF30:AN30" si="68">SUM(AF206:AF214)</f>
        <v>1236</v>
      </c>
      <c r="AG30" s="440">
        <f t="shared" si="68"/>
        <v>1090</v>
      </c>
      <c r="AH30" s="440">
        <f t="shared" si="68"/>
        <v>814</v>
      </c>
      <c r="AI30" s="440">
        <f t="shared" si="68"/>
        <v>614</v>
      </c>
      <c r="AJ30" s="440">
        <f t="shared" si="68"/>
        <v>5132</v>
      </c>
      <c r="AK30" s="440">
        <f t="shared" si="68"/>
        <v>2373</v>
      </c>
      <c r="AL30" s="440">
        <f t="shared" si="68"/>
        <v>348</v>
      </c>
      <c r="AM30" s="440">
        <f t="shared" si="68"/>
        <v>2721</v>
      </c>
      <c r="AN30" s="440">
        <f t="shared" si="68"/>
        <v>3446</v>
      </c>
      <c r="AO30" s="440">
        <f>SUM(AO206:AO214)</f>
        <v>279</v>
      </c>
      <c r="AP30" s="440">
        <f>SUM(AP206:AP214)</f>
        <v>1326</v>
      </c>
      <c r="AQ30" s="440">
        <f>SUM(AQ206:AQ214)</f>
        <v>1103</v>
      </c>
      <c r="AR30" s="440">
        <f>SUM(AR206:AR214)</f>
        <v>223</v>
      </c>
      <c r="AT30" s="313"/>
      <c r="AV30" s="226"/>
      <c r="AW30" s="332"/>
    </row>
    <row r="31" spans="1:49" s="193" customFormat="1" ht="12.75" customHeight="1">
      <c r="B31" s="703" t="s">
        <v>240</v>
      </c>
      <c r="C31" s="70">
        <f>SUM(C215:C219)</f>
        <v>31726</v>
      </c>
      <c r="D31" s="70">
        <f t="shared" ref="D31:L31" si="69">SUM(D215:D219)</f>
        <v>15813</v>
      </c>
      <c r="E31" s="70">
        <f t="shared" si="69"/>
        <v>21440</v>
      </c>
      <c r="F31" s="70">
        <f t="shared" si="69"/>
        <v>10751</v>
      </c>
      <c r="G31" s="70">
        <f t="shared" si="69"/>
        <v>14616</v>
      </c>
      <c r="H31" s="70">
        <f t="shared" si="69"/>
        <v>7389</v>
      </c>
      <c r="I31" s="70">
        <f t="shared" si="69"/>
        <v>8209</v>
      </c>
      <c r="J31" s="70">
        <f t="shared" si="69"/>
        <v>4203</v>
      </c>
      <c r="K31" s="70">
        <f t="shared" si="69"/>
        <v>5671</v>
      </c>
      <c r="L31" s="70">
        <f t="shared" si="69"/>
        <v>2875</v>
      </c>
      <c r="M31" s="439">
        <f t="shared" si="7"/>
        <v>81662</v>
      </c>
      <c r="N31" s="439">
        <f t="shared" si="7"/>
        <v>41031</v>
      </c>
      <c r="O31" s="424"/>
      <c r="P31" s="703" t="s">
        <v>240</v>
      </c>
      <c r="Q31" s="70">
        <f t="shared" ref="Q31:Z31" si="70">SUM(Q215:Q219)</f>
        <v>6993</v>
      </c>
      <c r="R31" s="70">
        <f t="shared" si="70"/>
        <v>3487</v>
      </c>
      <c r="S31" s="70">
        <f t="shared" si="70"/>
        <v>5752</v>
      </c>
      <c r="T31" s="70">
        <f t="shared" si="70"/>
        <v>2829</v>
      </c>
      <c r="U31" s="70">
        <f t="shared" si="70"/>
        <v>3464</v>
      </c>
      <c r="V31" s="70">
        <f t="shared" si="70"/>
        <v>1710</v>
      </c>
      <c r="W31" s="70">
        <f t="shared" si="70"/>
        <v>784</v>
      </c>
      <c r="X31" s="70">
        <f t="shared" si="70"/>
        <v>385</v>
      </c>
      <c r="Y31" s="70">
        <f t="shared" si="70"/>
        <v>935</v>
      </c>
      <c r="Z31" s="70">
        <f t="shared" si="70"/>
        <v>468</v>
      </c>
      <c r="AA31" s="439">
        <f t="shared" si="9"/>
        <v>17928</v>
      </c>
      <c r="AB31" s="439">
        <f t="shared" si="10"/>
        <v>8879</v>
      </c>
      <c r="AC31" s="613"/>
      <c r="AD31" s="703" t="s">
        <v>240</v>
      </c>
      <c r="AE31" s="70">
        <f>SUM(AE215:AE219)</f>
        <v>627</v>
      </c>
      <c r="AF31" s="70">
        <f t="shared" ref="AF31:AN31" si="71">SUM(AF215:AF219)</f>
        <v>594</v>
      </c>
      <c r="AG31" s="70">
        <f t="shared" si="71"/>
        <v>512</v>
      </c>
      <c r="AH31" s="70">
        <f t="shared" si="71"/>
        <v>359</v>
      </c>
      <c r="AI31" s="70">
        <f t="shared" si="71"/>
        <v>256</v>
      </c>
      <c r="AJ31" s="70">
        <f t="shared" si="71"/>
        <v>2348</v>
      </c>
      <c r="AK31" s="70">
        <f t="shared" si="71"/>
        <v>1107</v>
      </c>
      <c r="AL31" s="70">
        <f t="shared" si="71"/>
        <v>203</v>
      </c>
      <c r="AM31" s="70">
        <f t="shared" si="71"/>
        <v>1310</v>
      </c>
      <c r="AN31" s="70">
        <f t="shared" si="71"/>
        <v>1741</v>
      </c>
      <c r="AO31" s="70">
        <f>SUM(AO215:AO219)</f>
        <v>72</v>
      </c>
      <c r="AP31" s="70">
        <f>SUM(AP215:AP219)</f>
        <v>582</v>
      </c>
      <c r="AQ31" s="70">
        <f>SUM(AQ215:AQ219)</f>
        <v>499</v>
      </c>
      <c r="AR31" s="70">
        <f>SUM(AR215:AR219)</f>
        <v>83</v>
      </c>
      <c r="AT31" s="313"/>
      <c r="AV31" s="226"/>
      <c r="AW31" s="333"/>
    </row>
    <row r="32" spans="1:49" s="193" customFormat="1" ht="10.5" customHeight="1">
      <c r="A32" s="80"/>
      <c r="B32" s="458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P32" s="692"/>
      <c r="Q32" s="334"/>
      <c r="R32" s="250"/>
      <c r="S32" s="250"/>
      <c r="T32" s="250"/>
      <c r="U32" s="250"/>
      <c r="V32" s="250"/>
      <c r="W32" s="250"/>
      <c r="X32" s="250"/>
      <c r="Y32" s="250"/>
      <c r="Z32" s="250"/>
      <c r="AA32" s="312"/>
      <c r="AB32" s="250"/>
      <c r="AC32" s="194"/>
      <c r="AD32" s="692"/>
      <c r="AE32" s="335"/>
      <c r="AF32" s="250"/>
      <c r="AG32" s="250"/>
      <c r="AH32" s="250"/>
      <c r="AI32" s="250"/>
      <c r="AJ32" s="250"/>
      <c r="AK32" s="250"/>
      <c r="AL32" s="250"/>
      <c r="AM32" s="250"/>
      <c r="AN32" s="586"/>
      <c r="AO32" s="250"/>
      <c r="AP32" s="250"/>
      <c r="AQ32" s="250"/>
      <c r="AR32" s="250"/>
      <c r="AW32" s="336"/>
    </row>
    <row r="33" spans="1:51" s="193" customFormat="1" ht="10.5" customHeight="1">
      <c r="A33" s="80"/>
      <c r="B33" s="242"/>
      <c r="O33" s="232"/>
      <c r="Q33" s="242"/>
      <c r="AC33" s="194"/>
      <c r="AF33" s="242"/>
      <c r="AG33" s="563"/>
      <c r="AY33" s="336"/>
    </row>
    <row r="34" spans="1:51">
      <c r="B34" s="270" t="s">
        <v>549</v>
      </c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597"/>
      <c r="P34" s="270" t="s">
        <v>555</v>
      </c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614"/>
      <c r="AD34" s="270" t="s">
        <v>562</v>
      </c>
      <c r="AE34" s="271"/>
      <c r="AF34" s="271"/>
      <c r="AG34" s="271"/>
      <c r="AH34" s="271"/>
      <c r="AI34" s="271"/>
      <c r="AJ34" s="271"/>
      <c r="AK34" s="271"/>
      <c r="AL34" s="271"/>
      <c r="AM34" s="271"/>
      <c r="AN34" s="271"/>
      <c r="AO34" s="271"/>
      <c r="AP34" s="271"/>
      <c r="AQ34" s="271"/>
      <c r="AR34" s="271"/>
    </row>
    <row r="35" spans="1:51">
      <c r="B35" s="270" t="s">
        <v>111</v>
      </c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597"/>
      <c r="P35" s="270" t="s">
        <v>111</v>
      </c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614"/>
      <c r="AD35" s="270" t="s">
        <v>547</v>
      </c>
      <c r="AE35" s="271"/>
      <c r="AF35" s="271"/>
      <c r="AG35" s="271"/>
      <c r="AH35" s="271"/>
      <c r="AI35" s="271"/>
      <c r="AJ35" s="271"/>
      <c r="AK35" s="271"/>
      <c r="AL35" s="271"/>
      <c r="AM35" s="271"/>
      <c r="AN35" s="271"/>
      <c r="AO35" s="271"/>
      <c r="AP35" s="271"/>
      <c r="AQ35" s="271"/>
      <c r="AR35" s="271"/>
    </row>
    <row r="36" spans="1:51">
      <c r="B36" s="270" t="s">
        <v>281</v>
      </c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597"/>
      <c r="P36" s="270" t="s">
        <v>281</v>
      </c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614"/>
      <c r="AD36" s="270" t="s">
        <v>281</v>
      </c>
      <c r="AE36" s="271"/>
      <c r="AF36" s="271"/>
      <c r="AG36" s="271"/>
      <c r="AH36" s="271"/>
      <c r="AI36" s="271"/>
      <c r="AJ36" s="271"/>
      <c r="AK36" s="271"/>
      <c r="AL36" s="271"/>
      <c r="AM36" s="271"/>
      <c r="AN36" s="271"/>
      <c r="AO36" s="271"/>
      <c r="AP36" s="271"/>
      <c r="AQ36" s="271"/>
      <c r="AR36" s="271"/>
    </row>
    <row r="37" spans="1:51">
      <c r="B37" s="272" t="s">
        <v>112</v>
      </c>
      <c r="O37" s="600"/>
      <c r="P37" s="272" t="s">
        <v>112</v>
      </c>
      <c r="Y37" s="170" t="s">
        <v>254</v>
      </c>
      <c r="AC37" s="614"/>
      <c r="AD37" s="272" t="s">
        <v>112</v>
      </c>
    </row>
    <row r="38" spans="1:51">
      <c r="O38" s="600"/>
      <c r="AC38" s="614"/>
      <c r="AD38" s="292"/>
    </row>
    <row r="39" spans="1:51" ht="17.25" customHeight="1">
      <c r="A39" s="50"/>
      <c r="B39" s="20"/>
      <c r="C39" s="273" t="s">
        <v>272</v>
      </c>
      <c r="D39" s="274"/>
      <c r="E39" s="273" t="s">
        <v>273</v>
      </c>
      <c r="F39" s="274"/>
      <c r="G39" s="273" t="s">
        <v>274</v>
      </c>
      <c r="H39" s="274"/>
      <c r="I39" s="273" t="s">
        <v>275</v>
      </c>
      <c r="J39" s="274"/>
      <c r="K39" s="273" t="s">
        <v>276</v>
      </c>
      <c r="L39" s="274"/>
      <c r="M39" s="273" t="s">
        <v>68</v>
      </c>
      <c r="N39" s="274"/>
      <c r="O39" s="602"/>
      <c r="P39" s="20"/>
      <c r="Q39" s="273" t="s">
        <v>272</v>
      </c>
      <c r="R39" s="274"/>
      <c r="S39" s="273" t="s">
        <v>273</v>
      </c>
      <c r="T39" s="274"/>
      <c r="U39" s="273" t="s">
        <v>274</v>
      </c>
      <c r="V39" s="274"/>
      <c r="W39" s="273" t="s">
        <v>275</v>
      </c>
      <c r="X39" s="274"/>
      <c r="Y39" s="273" t="s">
        <v>276</v>
      </c>
      <c r="Z39" s="274"/>
      <c r="AA39" s="273" t="s">
        <v>68</v>
      </c>
      <c r="AB39" s="305"/>
      <c r="AC39" s="615"/>
      <c r="AD39" s="306"/>
      <c r="AE39" s="1006" t="s">
        <v>88</v>
      </c>
      <c r="AF39" s="1006"/>
      <c r="AG39" s="1006"/>
      <c r="AH39" s="1006"/>
      <c r="AI39" s="1006"/>
      <c r="AJ39" s="1007"/>
      <c r="AK39" s="3" t="s">
        <v>70</v>
      </c>
      <c r="AL39" s="54"/>
      <c r="AM39" s="54"/>
      <c r="AN39" s="862" t="s">
        <v>352</v>
      </c>
      <c r="AO39" s="237"/>
      <c r="AP39" s="3" t="s">
        <v>72</v>
      </c>
      <c r="AQ39" s="54"/>
      <c r="AR39" s="56"/>
    </row>
    <row r="40" spans="1:51" ht="33" customHeight="1">
      <c r="A40" s="60" t="s">
        <v>113</v>
      </c>
      <c r="B40" s="11" t="s">
        <v>114</v>
      </c>
      <c r="C40" s="277" t="s">
        <v>282</v>
      </c>
      <c r="D40" s="277" t="s">
        <v>269</v>
      </c>
      <c r="E40" s="277" t="s">
        <v>282</v>
      </c>
      <c r="F40" s="277" t="s">
        <v>269</v>
      </c>
      <c r="G40" s="277" t="s">
        <v>282</v>
      </c>
      <c r="H40" s="277" t="s">
        <v>269</v>
      </c>
      <c r="I40" s="277" t="s">
        <v>282</v>
      </c>
      <c r="J40" s="277" t="s">
        <v>269</v>
      </c>
      <c r="K40" s="277" t="s">
        <v>282</v>
      </c>
      <c r="L40" s="277" t="s">
        <v>269</v>
      </c>
      <c r="M40" s="277" t="s">
        <v>282</v>
      </c>
      <c r="N40" s="277" t="s">
        <v>269</v>
      </c>
      <c r="O40" s="610"/>
      <c r="P40" s="11" t="s">
        <v>114</v>
      </c>
      <c r="Q40" s="277" t="s">
        <v>282</v>
      </c>
      <c r="R40" s="277" t="s">
        <v>269</v>
      </c>
      <c r="S40" s="277" t="s">
        <v>282</v>
      </c>
      <c r="T40" s="277" t="s">
        <v>269</v>
      </c>
      <c r="U40" s="277" t="s">
        <v>282</v>
      </c>
      <c r="V40" s="277" t="s">
        <v>269</v>
      </c>
      <c r="W40" s="277" t="s">
        <v>282</v>
      </c>
      <c r="X40" s="277" t="s">
        <v>269</v>
      </c>
      <c r="Y40" s="277" t="s">
        <v>282</v>
      </c>
      <c r="Z40" s="277" t="s">
        <v>269</v>
      </c>
      <c r="AA40" s="277" t="s">
        <v>282</v>
      </c>
      <c r="AB40" s="548" t="s">
        <v>269</v>
      </c>
      <c r="AC40" s="616"/>
      <c r="AD40" s="580" t="s">
        <v>114</v>
      </c>
      <c r="AE40" s="587" t="s">
        <v>272</v>
      </c>
      <c r="AF40" s="587" t="s">
        <v>273</v>
      </c>
      <c r="AG40" s="587" t="s">
        <v>274</v>
      </c>
      <c r="AH40" s="587" t="s">
        <v>275</v>
      </c>
      <c r="AI40" s="587" t="s">
        <v>276</v>
      </c>
      <c r="AJ40" s="588" t="s">
        <v>57</v>
      </c>
      <c r="AK40" s="8" t="s">
        <v>73</v>
      </c>
      <c r="AL40" s="8" t="s">
        <v>74</v>
      </c>
      <c r="AM40" s="7" t="s">
        <v>75</v>
      </c>
      <c r="AN40" s="33" t="s">
        <v>79</v>
      </c>
      <c r="AO40" s="30" t="s">
        <v>80</v>
      </c>
      <c r="AP40" s="18" t="s">
        <v>81</v>
      </c>
      <c r="AQ40" s="12" t="s">
        <v>82</v>
      </c>
      <c r="AR40" s="18" t="s">
        <v>83</v>
      </c>
    </row>
    <row r="41" spans="1:51">
      <c r="A41" s="863"/>
      <c r="B41" s="278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80"/>
      <c r="N41" s="280"/>
      <c r="O41" s="570"/>
      <c r="P41" s="278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82"/>
      <c r="AC41" s="617"/>
      <c r="AD41" s="581"/>
      <c r="AE41" s="174"/>
      <c r="AF41" s="174"/>
      <c r="AG41" s="174"/>
      <c r="AH41" s="174"/>
      <c r="AI41" s="20"/>
      <c r="AJ41" s="174"/>
      <c r="AK41" s="175"/>
      <c r="AL41" s="175"/>
      <c r="AM41" s="174"/>
      <c r="AN41" s="174"/>
      <c r="AO41" s="20"/>
      <c r="AP41" s="283"/>
      <c r="AQ41" s="283"/>
      <c r="AR41" s="283"/>
      <c r="AS41" s="284"/>
    </row>
    <row r="42" spans="1:51" ht="10.5">
      <c r="A42" s="864"/>
      <c r="B42" s="410" t="s">
        <v>58</v>
      </c>
      <c r="C42" s="435">
        <f t="shared" ref="C42:N42" si="72">SUM(C44:C62)</f>
        <v>257184</v>
      </c>
      <c r="D42" s="435">
        <f t="shared" si="72"/>
        <v>124843</v>
      </c>
      <c r="E42" s="435">
        <f t="shared" si="72"/>
        <v>245649</v>
      </c>
      <c r="F42" s="435">
        <f t="shared" si="72"/>
        <v>117002</v>
      </c>
      <c r="G42" s="435">
        <f t="shared" si="72"/>
        <v>239290</v>
      </c>
      <c r="H42" s="435">
        <f t="shared" si="72"/>
        <v>114665</v>
      </c>
      <c r="I42" s="435">
        <f t="shared" si="72"/>
        <v>166083</v>
      </c>
      <c r="J42" s="435">
        <f t="shared" si="72"/>
        <v>81808</v>
      </c>
      <c r="K42" s="435">
        <f t="shared" si="72"/>
        <v>132163</v>
      </c>
      <c r="L42" s="435">
        <f t="shared" si="72"/>
        <v>66380</v>
      </c>
      <c r="M42" s="435">
        <f t="shared" si="72"/>
        <v>1040369</v>
      </c>
      <c r="N42" s="435">
        <f t="shared" si="72"/>
        <v>504698</v>
      </c>
      <c r="O42" s="568"/>
      <c r="P42" s="562" t="s">
        <v>58</v>
      </c>
      <c r="Q42" s="435">
        <f t="shared" ref="Q42:AB42" si="73">SUM(Q44:Q62)</f>
        <v>25175</v>
      </c>
      <c r="R42" s="435">
        <f t="shared" si="73"/>
        <v>11382</v>
      </c>
      <c r="S42" s="435">
        <f t="shared" si="73"/>
        <v>54411</v>
      </c>
      <c r="T42" s="435">
        <f t="shared" si="73"/>
        <v>23490</v>
      </c>
      <c r="U42" s="435">
        <f t="shared" si="73"/>
        <v>51908</v>
      </c>
      <c r="V42" s="435">
        <f t="shared" si="73"/>
        <v>23415</v>
      </c>
      <c r="W42" s="435">
        <f t="shared" si="73"/>
        <v>11726</v>
      </c>
      <c r="X42" s="435">
        <f t="shared" si="73"/>
        <v>5502</v>
      </c>
      <c r="Y42" s="435">
        <f t="shared" si="73"/>
        <v>18281</v>
      </c>
      <c r="Z42" s="435">
        <f t="shared" si="73"/>
        <v>9262</v>
      </c>
      <c r="AA42" s="435">
        <f t="shared" si="73"/>
        <v>161501</v>
      </c>
      <c r="AB42" s="572">
        <f t="shared" si="73"/>
        <v>73051</v>
      </c>
      <c r="AC42" s="618"/>
      <c r="AD42" s="561" t="s">
        <v>58</v>
      </c>
      <c r="AE42" s="286">
        <f>SUM(AE47:AE62)</f>
        <v>6219</v>
      </c>
      <c r="AF42" s="435">
        <f>SUM(AF47:AF62)</f>
        <v>6190</v>
      </c>
      <c r="AG42" s="435">
        <f>SUM(AG47:AG62)</f>
        <v>6228</v>
      </c>
      <c r="AH42" s="435">
        <f>SUM(AH47:AH62)</f>
        <v>5665</v>
      </c>
      <c r="AI42" s="435">
        <f>SUM(AI47:AI62)</f>
        <v>5371</v>
      </c>
      <c r="AJ42" s="435">
        <f>SUM(AJ47:AJ63)</f>
        <v>29673</v>
      </c>
      <c r="AK42" s="435">
        <f t="shared" ref="AK42:AR42" si="74">SUM(AK44:AK62)</f>
        <v>21291</v>
      </c>
      <c r="AL42" s="435">
        <f t="shared" si="74"/>
        <v>2124</v>
      </c>
      <c r="AM42" s="435">
        <f t="shared" si="74"/>
        <v>23415</v>
      </c>
      <c r="AN42" s="435">
        <f t="shared" si="74"/>
        <v>24545</v>
      </c>
      <c r="AO42" s="435">
        <f t="shared" si="74"/>
        <v>1378</v>
      </c>
      <c r="AP42" s="435">
        <f t="shared" si="74"/>
        <v>6619</v>
      </c>
      <c r="AQ42" s="435">
        <f t="shared" si="74"/>
        <v>6387</v>
      </c>
      <c r="AR42" s="435">
        <f t="shared" si="74"/>
        <v>232</v>
      </c>
      <c r="AS42" s="381"/>
      <c r="AT42" s="381"/>
      <c r="AU42" s="381"/>
      <c r="AV42" s="381"/>
    </row>
    <row r="43" spans="1:51" ht="10.5" customHeight="1">
      <c r="A43" s="864"/>
      <c r="B43" s="410"/>
      <c r="C43" s="438"/>
      <c r="D43" s="438"/>
      <c r="E43" s="438"/>
      <c r="F43" s="438"/>
      <c r="G43" s="438"/>
      <c r="H43" s="438"/>
      <c r="I43" s="438"/>
      <c r="J43" s="438"/>
      <c r="K43" s="438"/>
      <c r="L43" s="438"/>
      <c r="M43" s="438"/>
      <c r="N43" s="438"/>
      <c r="O43" s="569"/>
      <c r="P43" s="285"/>
      <c r="Q43" s="185"/>
      <c r="R43" s="438"/>
      <c r="S43" s="438"/>
      <c r="T43" s="438"/>
      <c r="U43" s="438"/>
      <c r="V43" s="438"/>
      <c r="W43" s="438"/>
      <c r="X43" s="438"/>
      <c r="Y43" s="438"/>
      <c r="Z43" s="438"/>
      <c r="AA43" s="438"/>
      <c r="AB43" s="573"/>
      <c r="AC43" s="617"/>
      <c r="AD43" s="582"/>
      <c r="AE43" s="287"/>
      <c r="AF43" s="389"/>
      <c r="AG43" s="389"/>
      <c r="AH43" s="389"/>
      <c r="AI43" s="389"/>
      <c r="AJ43" s="389"/>
      <c r="AK43" s="389"/>
      <c r="AL43" s="389"/>
      <c r="AM43" s="381"/>
      <c r="AN43" s="389"/>
      <c r="AO43" s="389"/>
      <c r="AP43" s="389"/>
      <c r="AQ43" s="389"/>
      <c r="AR43" s="389"/>
      <c r="AS43" s="381"/>
      <c r="AT43" s="381"/>
      <c r="AU43" s="381"/>
      <c r="AV43" s="381"/>
    </row>
    <row r="44" spans="1:51" s="381" customFormat="1" ht="15" customHeight="1">
      <c r="A44" s="707" t="s">
        <v>115</v>
      </c>
      <c r="B44" s="707" t="s">
        <v>116</v>
      </c>
      <c r="C44" s="441">
        <f>+'Niv1 Pub 22à45 '!C57+'Niv1 Pr 94à117'!C57</f>
        <v>13131</v>
      </c>
      <c r="D44" s="441">
        <f>+'Niv1 Pub 22à45 '!D57+'Niv1 Pr 94à117'!D57</f>
        <v>6363</v>
      </c>
      <c r="E44" s="441">
        <f>+'Niv1 Pub 22à45 '!E57+'Niv1 Pr 94à117'!E57</f>
        <v>13244</v>
      </c>
      <c r="F44" s="441">
        <f>+'Niv1 Pub 22à45 '!F57+'Niv1 Pr 94à117'!F57</f>
        <v>6219</v>
      </c>
      <c r="G44" s="441">
        <f>+'Niv1 Pub 22à45 '!G57+'Niv1 Pr 94à117'!G57</f>
        <v>14132</v>
      </c>
      <c r="H44" s="441">
        <f>+'Niv1 Pub 22à45 '!H57+'Niv1 Pr 94à117'!H57</f>
        <v>6632</v>
      </c>
      <c r="I44" s="441">
        <f>+'Niv1 Pub 22à45 '!I57+'Niv1 Pr 94à117'!I57</f>
        <v>10377</v>
      </c>
      <c r="J44" s="441">
        <f>+'Niv1 Pub 22à45 '!J57+'Niv1 Pr 94à117'!J57</f>
        <v>5037</v>
      </c>
      <c r="K44" s="441">
        <f>+'Niv1 Pub 22à45 '!K57+'Niv1 Pr 94à117'!K57</f>
        <v>9174</v>
      </c>
      <c r="L44" s="441">
        <f>+'Niv1 Pub 22à45 '!L57+'Niv1 Pr 94à117'!L57</f>
        <v>4643</v>
      </c>
      <c r="M44" s="387">
        <f t="shared" ref="M44:N62" si="75">++C44+E44+G44+I44+K44</f>
        <v>60058</v>
      </c>
      <c r="N44" s="387">
        <f t="shared" si="75"/>
        <v>28894</v>
      </c>
      <c r="O44" s="571"/>
      <c r="P44" s="707" t="s">
        <v>116</v>
      </c>
      <c r="Q44" s="441">
        <f>+'Niv1 Pub 22à45 '!Q57+'Niv1 Pr 94à117'!Q57</f>
        <v>441</v>
      </c>
      <c r="R44" s="441">
        <f>+'Niv1 Pub 22à45 '!R57+'Niv1 Pr 94à117'!R57</f>
        <v>191</v>
      </c>
      <c r="S44" s="441">
        <f>+'Niv1 Pub 22à45 '!S57+'Niv1 Pr 94à117'!S57</f>
        <v>2282</v>
      </c>
      <c r="T44" s="441">
        <f>+'Niv1 Pub 22à45 '!T57+'Niv1 Pr 94à117'!T57</f>
        <v>954</v>
      </c>
      <c r="U44" s="441">
        <f>+'Niv1 Pub 22à45 '!U57+'Niv1 Pr 94à117'!U57</f>
        <v>2990</v>
      </c>
      <c r="V44" s="441">
        <f>+'Niv1 Pub 22à45 '!V57+'Niv1 Pr 94à117'!V57</f>
        <v>1311</v>
      </c>
      <c r="W44" s="441">
        <f>+'Niv1 Pub 22à45 '!W57+'Niv1 Pr 94à117'!W57</f>
        <v>476</v>
      </c>
      <c r="X44" s="441">
        <f>+'Niv1 Pub 22à45 '!X57+'Niv1 Pr 94à117'!X57</f>
        <v>204</v>
      </c>
      <c r="Y44" s="441">
        <f>+'Niv1 Pub 22à45 '!Y57+'Niv1 Pr 94à117'!Y57</f>
        <v>1465</v>
      </c>
      <c r="Z44" s="441">
        <f>+'Niv1 Pub 22à45 '!Z57+'Niv1 Pr 94à117'!Z57</f>
        <v>736</v>
      </c>
      <c r="AA44" s="435">
        <f t="shared" ref="AA44:AB62" si="76">Q44+S44+U44+W44+Y44</f>
        <v>7654</v>
      </c>
      <c r="AB44" s="572">
        <f t="shared" si="76"/>
        <v>3396</v>
      </c>
      <c r="AC44" s="618"/>
      <c r="AD44" s="707" t="s">
        <v>116</v>
      </c>
      <c r="AE44" s="446">
        <f>+'Niv1 Pub 22à45 '!AE57+'Niv1 Pr 94à117'!AE57</f>
        <v>442</v>
      </c>
      <c r="AF44" s="446">
        <f>+'Niv1 Pub 22à45 '!AF57+'Niv1 Pr 94à117'!AF57</f>
        <v>444</v>
      </c>
      <c r="AG44" s="446">
        <f>+'Niv1 Pub 22à45 '!AG57+'Niv1 Pr 94à117'!AG57</f>
        <v>449</v>
      </c>
      <c r="AH44" s="446">
        <f>+'Niv1 Pub 22à45 '!AH57+'Niv1 Pr 94à117'!AH57</f>
        <v>402</v>
      </c>
      <c r="AI44" s="446">
        <f>+'Niv1 Pub 22à45 '!AI57+'Niv1 Pr 94à117'!AI57</f>
        <v>386</v>
      </c>
      <c r="AJ44" s="446">
        <f>+'Niv1 Pub 22à45 '!AJ57+'Niv1 Pr 94à117'!AJ57</f>
        <v>2123</v>
      </c>
      <c r="AK44" s="446">
        <f>+'Niv1 Pub 22à45 '!AK57+'Niv1 Pr 94à117'!AK57</f>
        <v>1548</v>
      </c>
      <c r="AL44" s="446">
        <f>+'Niv1 Pub 22à45 '!AL57+'Niv1 Pr 94à117'!AL57</f>
        <v>65</v>
      </c>
      <c r="AM44" s="446">
        <f>+'Niv1 Pub 22à45 '!AM57+'Niv1 Pr 94à117'!AM57</f>
        <v>1613</v>
      </c>
      <c r="AN44" s="446">
        <f>+'Niv1 Pub 22à45 '!AS57+'Niv1 Pr 94à117'!AP57</f>
        <v>1654</v>
      </c>
      <c r="AO44" s="446">
        <f>+'Niv1 Pub 22à45 '!AT57+'Niv1 Pr 94à117'!AQ57</f>
        <v>107</v>
      </c>
      <c r="AP44" s="446">
        <f>+'Niv1 Pub 22à45 '!AU57+'Niv1 Pr 94à117'!AR57</f>
        <v>435</v>
      </c>
      <c r="AQ44" s="446">
        <f>+'Niv1 Pub 22à45 '!AV57+'Niv1 Pr 94à117'!AS57</f>
        <v>405</v>
      </c>
      <c r="AR44" s="446">
        <f>+'Niv1 Pub 22à45 '!AW57+'Niv1 Pr 94à117'!AT57</f>
        <v>30</v>
      </c>
    </row>
    <row r="45" spans="1:51" s="381" customFormat="1" ht="15" customHeight="1">
      <c r="A45" s="707" t="s">
        <v>115</v>
      </c>
      <c r="B45" s="707" t="s">
        <v>117</v>
      </c>
      <c r="C45" s="441">
        <f>+'Niv1 Pub 22à45 '!C58+'Niv1 Pr 94à117'!C58</f>
        <v>8161</v>
      </c>
      <c r="D45" s="441">
        <f>+'Niv1 Pub 22à45 '!D58+'Niv1 Pr 94à117'!D58</f>
        <v>3909</v>
      </c>
      <c r="E45" s="441">
        <f>+'Niv1 Pub 22à45 '!E58+'Niv1 Pr 94à117'!E58</f>
        <v>7281</v>
      </c>
      <c r="F45" s="441">
        <f>+'Niv1 Pub 22à45 '!F58+'Niv1 Pr 94à117'!F58</f>
        <v>3466</v>
      </c>
      <c r="G45" s="441">
        <f>+'Niv1 Pub 22à45 '!G58+'Niv1 Pr 94à117'!G58</f>
        <v>8415</v>
      </c>
      <c r="H45" s="441">
        <f>+'Niv1 Pub 22à45 '!H58+'Niv1 Pr 94à117'!H58</f>
        <v>4094</v>
      </c>
      <c r="I45" s="441">
        <f>+'Niv1 Pub 22à45 '!I58+'Niv1 Pr 94à117'!I58</f>
        <v>5761</v>
      </c>
      <c r="J45" s="441">
        <f>+'Niv1 Pub 22à45 '!J58+'Niv1 Pr 94à117'!J58</f>
        <v>2888</v>
      </c>
      <c r="K45" s="441">
        <f>+'Niv1 Pub 22à45 '!K58+'Niv1 Pr 94à117'!K58</f>
        <v>3832</v>
      </c>
      <c r="L45" s="441">
        <f>+'Niv1 Pub 22à45 '!L58+'Niv1 Pr 94à117'!L58</f>
        <v>1944</v>
      </c>
      <c r="M45" s="387">
        <f t="shared" si="75"/>
        <v>33450</v>
      </c>
      <c r="N45" s="387">
        <f t="shared" si="75"/>
        <v>16301</v>
      </c>
      <c r="O45" s="571"/>
      <c r="P45" s="707" t="s">
        <v>117</v>
      </c>
      <c r="Q45" s="441">
        <f>+'Niv1 Pub 22à45 '!Q58+'Niv1 Pr 94à117'!Q58</f>
        <v>1525</v>
      </c>
      <c r="R45" s="441">
        <f>+'Niv1 Pub 22à45 '!R58+'Niv1 Pr 94à117'!R58</f>
        <v>685</v>
      </c>
      <c r="S45" s="441">
        <f>+'Niv1 Pub 22à45 '!S58+'Niv1 Pr 94à117'!S58</f>
        <v>1728</v>
      </c>
      <c r="T45" s="441">
        <f>+'Niv1 Pub 22à45 '!T58+'Niv1 Pr 94à117'!T58</f>
        <v>730</v>
      </c>
      <c r="U45" s="441">
        <f>+'Niv1 Pub 22à45 '!U58+'Niv1 Pr 94à117'!U58</f>
        <v>1930</v>
      </c>
      <c r="V45" s="441">
        <f>+'Niv1 Pub 22à45 '!V58+'Niv1 Pr 94à117'!V58</f>
        <v>823</v>
      </c>
      <c r="W45" s="441">
        <f>+'Niv1 Pub 22à45 '!W58+'Niv1 Pr 94à117'!W58</f>
        <v>775</v>
      </c>
      <c r="X45" s="441">
        <f>+'Niv1 Pub 22à45 '!X58+'Niv1 Pr 94à117'!X58</f>
        <v>401</v>
      </c>
      <c r="Y45" s="441">
        <f>+'Niv1 Pub 22à45 '!Y58+'Niv1 Pr 94à117'!Y58</f>
        <v>302</v>
      </c>
      <c r="Z45" s="441">
        <f>+'Niv1 Pub 22à45 '!Z58+'Niv1 Pr 94à117'!Z58</f>
        <v>170</v>
      </c>
      <c r="AA45" s="435">
        <f t="shared" si="76"/>
        <v>6260</v>
      </c>
      <c r="AB45" s="572">
        <f t="shared" si="76"/>
        <v>2809</v>
      </c>
      <c r="AC45" s="618"/>
      <c r="AD45" s="707" t="s">
        <v>117</v>
      </c>
      <c r="AE45" s="446">
        <f>+'Niv1 Pub 22à45 '!AE58+'Niv1 Pr 94à117'!AE58</f>
        <v>229</v>
      </c>
      <c r="AF45" s="446">
        <f>+'Niv1 Pub 22à45 '!AF58+'Niv1 Pr 94à117'!AF58</f>
        <v>227</v>
      </c>
      <c r="AG45" s="446">
        <f>+'Niv1 Pub 22à45 '!AG58+'Niv1 Pr 94à117'!AG58</f>
        <v>236</v>
      </c>
      <c r="AH45" s="446">
        <f>+'Niv1 Pub 22à45 '!AH58+'Niv1 Pr 94à117'!AH58</f>
        <v>224</v>
      </c>
      <c r="AI45" s="446">
        <f>+'Niv1 Pub 22à45 '!AI58+'Niv1 Pr 94à117'!AI58</f>
        <v>215</v>
      </c>
      <c r="AJ45" s="446">
        <f>+'Niv1 Pub 22à45 '!AJ58+'Niv1 Pr 94à117'!AJ58</f>
        <v>1131</v>
      </c>
      <c r="AK45" s="446">
        <f>+'Niv1 Pub 22à45 '!AK58+'Niv1 Pr 94à117'!AK58</f>
        <v>723</v>
      </c>
      <c r="AL45" s="446">
        <f>+'Niv1 Pub 22à45 '!AL58+'Niv1 Pr 94à117'!AL58</f>
        <v>84</v>
      </c>
      <c r="AM45" s="446">
        <f>+'Niv1 Pub 22à45 '!AM58+'Niv1 Pr 94à117'!AM58</f>
        <v>807</v>
      </c>
      <c r="AN45" s="446">
        <f>+'Niv1 Pub 22à45 '!AS58+'Niv1 Pr 94à117'!AP58</f>
        <v>787</v>
      </c>
      <c r="AO45" s="446">
        <f>+'Niv1 Pub 22à45 '!AT58+'Niv1 Pr 94à117'!AQ58</f>
        <v>7</v>
      </c>
      <c r="AP45" s="446">
        <f>+'Niv1 Pub 22à45 '!AU58+'Niv1 Pr 94à117'!AR58</f>
        <v>214</v>
      </c>
      <c r="AQ45" s="446">
        <f>+'Niv1 Pub 22à45 '!AV58+'Niv1 Pr 94à117'!AS58</f>
        <v>210</v>
      </c>
      <c r="AR45" s="446">
        <f>+'Niv1 Pub 22à45 '!AW58+'Niv1 Pr 94à117'!AT58</f>
        <v>4</v>
      </c>
    </row>
    <row r="46" spans="1:51" s="381" customFormat="1" ht="15" customHeight="1">
      <c r="A46" s="707" t="s">
        <v>115</v>
      </c>
      <c r="B46" s="707" t="s">
        <v>118</v>
      </c>
      <c r="C46" s="441">
        <f>+'Niv1 Pub 22à45 '!C59+'Niv1 Pr 94à117'!C59</f>
        <v>7925</v>
      </c>
      <c r="D46" s="441">
        <f>+'Niv1 Pub 22à45 '!D59+'Niv1 Pr 94à117'!D59</f>
        <v>3895</v>
      </c>
      <c r="E46" s="441">
        <f>+'Niv1 Pub 22à45 '!E59+'Niv1 Pr 94à117'!E59</f>
        <v>9849</v>
      </c>
      <c r="F46" s="441">
        <f>+'Niv1 Pub 22à45 '!F59+'Niv1 Pr 94à117'!F59</f>
        <v>4638</v>
      </c>
      <c r="G46" s="441">
        <f>+'Niv1 Pub 22à45 '!G59+'Niv1 Pr 94à117'!G59</f>
        <v>10025</v>
      </c>
      <c r="H46" s="441">
        <f>+'Niv1 Pub 22à45 '!H59+'Niv1 Pr 94à117'!H59</f>
        <v>4764</v>
      </c>
      <c r="I46" s="441">
        <f>+'Niv1 Pub 22à45 '!I59+'Niv1 Pr 94à117'!I59</f>
        <v>5994</v>
      </c>
      <c r="J46" s="441">
        <f>+'Niv1 Pub 22à45 '!J59+'Niv1 Pr 94à117'!J59</f>
        <v>2972</v>
      </c>
      <c r="K46" s="441">
        <f>+'Niv1 Pub 22à45 '!K59+'Niv1 Pr 94à117'!K59</f>
        <v>5306</v>
      </c>
      <c r="L46" s="441">
        <f>+'Niv1 Pub 22à45 '!L59+'Niv1 Pr 94à117'!L59</f>
        <v>2770</v>
      </c>
      <c r="M46" s="387">
        <f t="shared" si="75"/>
        <v>39099</v>
      </c>
      <c r="N46" s="387">
        <f t="shared" si="75"/>
        <v>19039</v>
      </c>
      <c r="O46" s="571"/>
      <c r="P46" s="707" t="s">
        <v>118</v>
      </c>
      <c r="Q46" s="441">
        <f>+'Niv1 Pub 22à45 '!Q59+'Niv1 Pr 94à117'!Q59</f>
        <v>397</v>
      </c>
      <c r="R46" s="441">
        <f>+'Niv1 Pub 22à45 '!R59+'Niv1 Pr 94à117'!R59</f>
        <v>175</v>
      </c>
      <c r="S46" s="441">
        <f>+'Niv1 Pub 22à45 '!S59+'Niv1 Pr 94à117'!S59</f>
        <v>3335</v>
      </c>
      <c r="T46" s="441">
        <f>+'Niv1 Pub 22à45 '!T59+'Niv1 Pr 94à117'!T59</f>
        <v>1457</v>
      </c>
      <c r="U46" s="441">
        <f>+'Niv1 Pub 22à45 '!U59+'Niv1 Pr 94à117'!U59</f>
        <v>2826</v>
      </c>
      <c r="V46" s="441">
        <f>+'Niv1 Pub 22à45 '!V59+'Niv1 Pr 94à117'!V59</f>
        <v>1262</v>
      </c>
      <c r="W46" s="441">
        <f>+'Niv1 Pub 22à45 '!W59+'Niv1 Pr 94à117'!W59</f>
        <v>188</v>
      </c>
      <c r="X46" s="441">
        <f>+'Niv1 Pub 22à45 '!X59+'Niv1 Pr 94à117'!X59</f>
        <v>97</v>
      </c>
      <c r="Y46" s="441">
        <f>+'Niv1 Pub 22à45 '!Y59+'Niv1 Pr 94à117'!Y59</f>
        <v>1057</v>
      </c>
      <c r="Z46" s="441">
        <f>+'Niv1 Pub 22à45 '!Z59+'Niv1 Pr 94à117'!Z59</f>
        <v>552</v>
      </c>
      <c r="AA46" s="435">
        <f t="shared" si="76"/>
        <v>7803</v>
      </c>
      <c r="AB46" s="572">
        <f t="shared" si="76"/>
        <v>3543</v>
      </c>
      <c r="AC46" s="618"/>
      <c r="AD46" s="707" t="s">
        <v>118</v>
      </c>
      <c r="AE46" s="446">
        <f>+'Niv1 Pub 22à45 '!AE59+'Niv1 Pr 94à117'!AE59</f>
        <v>331</v>
      </c>
      <c r="AF46" s="446">
        <f>+'Niv1 Pub 22à45 '!AF59+'Niv1 Pr 94à117'!AF59</f>
        <v>344</v>
      </c>
      <c r="AG46" s="446">
        <f>+'Niv1 Pub 22à45 '!AG59+'Niv1 Pr 94à117'!AG59</f>
        <v>349</v>
      </c>
      <c r="AH46" s="446">
        <f>+'Niv1 Pub 22à45 '!AH59+'Niv1 Pr 94à117'!AH59</f>
        <v>332</v>
      </c>
      <c r="AI46" s="446">
        <f>+'Niv1 Pub 22à45 '!AI59+'Niv1 Pr 94à117'!AI59</f>
        <v>319</v>
      </c>
      <c r="AJ46" s="446">
        <f>+'Niv1 Pub 22à45 '!AJ59+'Niv1 Pr 94à117'!AJ59</f>
        <v>1675</v>
      </c>
      <c r="AK46" s="446">
        <f>+'Niv1 Pub 22à45 '!AK59+'Niv1 Pr 94à117'!AK59</f>
        <v>891</v>
      </c>
      <c r="AL46" s="446">
        <f>+'Niv1 Pub 22à45 '!AL59+'Niv1 Pr 94à117'!AL59</f>
        <v>57</v>
      </c>
      <c r="AM46" s="446">
        <f>+'Niv1 Pub 22à45 '!AM59+'Niv1 Pr 94à117'!AM59</f>
        <v>948</v>
      </c>
      <c r="AN46" s="446">
        <f>+'Niv1 Pub 22à45 '!AS59+'Niv1 Pr 94à117'!AP59</f>
        <v>996</v>
      </c>
      <c r="AO46" s="446">
        <f>+'Niv1 Pub 22à45 '!AT59+'Niv1 Pr 94à117'!AQ59</f>
        <v>18</v>
      </c>
      <c r="AP46" s="446">
        <f>+'Niv1 Pub 22à45 '!AU59+'Niv1 Pr 94à117'!AR59</f>
        <v>327</v>
      </c>
      <c r="AQ46" s="446">
        <f>+'Niv1 Pub 22à45 '!AV59+'Niv1 Pr 94à117'!AS59</f>
        <v>326</v>
      </c>
      <c r="AR46" s="446">
        <f>+'Niv1 Pub 22à45 '!AW59+'Niv1 Pr 94à117'!AT59</f>
        <v>1</v>
      </c>
    </row>
    <row r="47" spans="1:51" s="381" customFormat="1" ht="15" customHeight="1">
      <c r="A47" s="707" t="s">
        <v>115</v>
      </c>
      <c r="B47" s="707" t="s">
        <v>119</v>
      </c>
      <c r="C47" s="441">
        <f>+'Niv1 Pub 22à45 '!C60+'Niv1 Pr 94à117'!C60</f>
        <v>8355</v>
      </c>
      <c r="D47" s="441">
        <f>+'Niv1 Pub 22à45 '!D60+'Niv1 Pr 94à117'!D60</f>
        <v>4018</v>
      </c>
      <c r="E47" s="441">
        <f>+'Niv1 Pub 22à45 '!E60+'Niv1 Pr 94à117'!E60</f>
        <v>8085</v>
      </c>
      <c r="F47" s="441">
        <f>+'Niv1 Pub 22à45 '!F60+'Niv1 Pr 94à117'!F60</f>
        <v>3843</v>
      </c>
      <c r="G47" s="441">
        <f>+'Niv1 Pub 22à45 '!G60+'Niv1 Pr 94à117'!G60</f>
        <v>6623</v>
      </c>
      <c r="H47" s="441">
        <f>+'Niv1 Pub 22à45 '!H60+'Niv1 Pr 94à117'!H60</f>
        <v>3141</v>
      </c>
      <c r="I47" s="441">
        <f>+'Niv1 Pub 22à45 '!I60+'Niv1 Pr 94à117'!I60</f>
        <v>4210</v>
      </c>
      <c r="J47" s="441">
        <f>+'Niv1 Pub 22à45 '!J60+'Niv1 Pr 94à117'!J60</f>
        <v>2108</v>
      </c>
      <c r="K47" s="441">
        <f>+'Niv1 Pub 22à45 '!K60+'Niv1 Pr 94à117'!K60</f>
        <v>3148</v>
      </c>
      <c r="L47" s="441">
        <f>+'Niv1 Pub 22à45 '!L60+'Niv1 Pr 94à117'!L60</f>
        <v>1574</v>
      </c>
      <c r="M47" s="387">
        <f t="shared" si="75"/>
        <v>30421</v>
      </c>
      <c r="N47" s="387">
        <f t="shared" si="75"/>
        <v>14684</v>
      </c>
      <c r="O47" s="571"/>
      <c r="P47" s="707" t="s">
        <v>119</v>
      </c>
      <c r="Q47" s="441">
        <f>+'Niv1 Pub 22à45 '!Q60+'Niv1 Pr 94à117'!Q60</f>
        <v>1027</v>
      </c>
      <c r="R47" s="441">
        <f>+'Niv1 Pub 22à45 '!R60+'Niv1 Pr 94à117'!R60</f>
        <v>481</v>
      </c>
      <c r="S47" s="441">
        <f>+'Niv1 Pub 22à45 '!S60+'Niv1 Pr 94à117'!S60</f>
        <v>2284</v>
      </c>
      <c r="T47" s="441">
        <f>+'Niv1 Pub 22à45 '!T60+'Niv1 Pr 94à117'!T60</f>
        <v>1013</v>
      </c>
      <c r="U47" s="441">
        <f>+'Niv1 Pub 22à45 '!U60+'Niv1 Pr 94à117'!U60</f>
        <v>1806</v>
      </c>
      <c r="V47" s="441">
        <f>+'Niv1 Pub 22à45 '!V60+'Niv1 Pr 94à117'!V60</f>
        <v>794</v>
      </c>
      <c r="W47" s="441">
        <f>+'Niv1 Pub 22à45 '!W60+'Niv1 Pr 94à117'!W60</f>
        <v>264</v>
      </c>
      <c r="X47" s="441">
        <f>+'Niv1 Pub 22à45 '!X60+'Niv1 Pr 94à117'!X60</f>
        <v>122</v>
      </c>
      <c r="Y47" s="441">
        <f>+'Niv1 Pub 22à45 '!Y60+'Niv1 Pr 94à117'!Y60</f>
        <v>537</v>
      </c>
      <c r="Z47" s="441">
        <f>+'Niv1 Pub 22à45 '!Z60+'Niv1 Pr 94à117'!Z60</f>
        <v>271</v>
      </c>
      <c r="AA47" s="435">
        <f t="shared" si="76"/>
        <v>5918</v>
      </c>
      <c r="AB47" s="572">
        <f t="shared" si="76"/>
        <v>2681</v>
      </c>
      <c r="AC47" s="618"/>
      <c r="AD47" s="707" t="s">
        <v>119</v>
      </c>
      <c r="AE47" s="446">
        <f>+'Niv1 Pub 22à45 '!AE60+'Niv1 Pr 94à117'!AE60</f>
        <v>258</v>
      </c>
      <c r="AF47" s="446">
        <f>+'Niv1 Pub 22à45 '!AF60+'Niv1 Pr 94à117'!AF60</f>
        <v>258</v>
      </c>
      <c r="AG47" s="446">
        <f>+'Niv1 Pub 22à45 '!AG60+'Niv1 Pr 94à117'!AG60</f>
        <v>252</v>
      </c>
      <c r="AH47" s="446">
        <f>+'Niv1 Pub 22à45 '!AH60+'Niv1 Pr 94à117'!AH60</f>
        <v>224</v>
      </c>
      <c r="AI47" s="446">
        <f>+'Niv1 Pub 22à45 '!AI60+'Niv1 Pr 94à117'!AI60</f>
        <v>201</v>
      </c>
      <c r="AJ47" s="446">
        <f>+'Niv1 Pub 22à45 '!AJ60+'Niv1 Pr 94à117'!AJ60</f>
        <v>1193</v>
      </c>
      <c r="AK47" s="446">
        <f>+'Niv1 Pub 22à45 '!AK60+'Niv1 Pr 94à117'!AK60</f>
        <v>596</v>
      </c>
      <c r="AL47" s="446">
        <f>+'Niv1 Pub 22à45 '!AL60+'Niv1 Pr 94à117'!AL60</f>
        <v>96</v>
      </c>
      <c r="AM47" s="446">
        <f>+'Niv1 Pub 22à45 '!AM60+'Niv1 Pr 94à117'!AM60</f>
        <v>692</v>
      </c>
      <c r="AN47" s="446">
        <f>+'Niv1 Pub 22à45 '!AS60+'Niv1 Pr 94à117'!AP60</f>
        <v>661</v>
      </c>
      <c r="AO47" s="446">
        <f>+'Niv1 Pub 22à45 '!AT60+'Niv1 Pr 94à117'!AQ60</f>
        <v>12</v>
      </c>
      <c r="AP47" s="446">
        <f>+'Niv1 Pub 22à45 '!AU60+'Niv1 Pr 94à117'!AR60</f>
        <v>262</v>
      </c>
      <c r="AQ47" s="446">
        <f>+'Niv1 Pub 22à45 '!AV60+'Niv1 Pr 94à117'!AS60</f>
        <v>248</v>
      </c>
      <c r="AR47" s="446">
        <f>+'Niv1 Pub 22à45 '!AW60+'Niv1 Pr 94à117'!AT60</f>
        <v>14</v>
      </c>
    </row>
    <row r="48" spans="1:51" s="381" customFormat="1" ht="15" customHeight="1">
      <c r="A48" s="707" t="s">
        <v>115</v>
      </c>
      <c r="B48" s="707" t="s">
        <v>255</v>
      </c>
      <c r="C48" s="441">
        <f>+'Niv1 Pub 22à45 '!C61+'Niv1 Pr 94à117'!C61</f>
        <v>17196</v>
      </c>
      <c r="D48" s="441">
        <f>+'Niv1 Pub 22à45 '!D61+'Niv1 Pr 94à117'!D61</f>
        <v>8297</v>
      </c>
      <c r="E48" s="441">
        <f>+'Niv1 Pub 22à45 '!E61+'Niv1 Pr 94à117'!E61</f>
        <v>15581</v>
      </c>
      <c r="F48" s="441">
        <f>+'Niv1 Pub 22à45 '!F61+'Niv1 Pr 94à117'!F61</f>
        <v>7346</v>
      </c>
      <c r="G48" s="441">
        <f>+'Niv1 Pub 22à45 '!G61+'Niv1 Pr 94à117'!G61</f>
        <v>16611</v>
      </c>
      <c r="H48" s="441">
        <f>+'Niv1 Pub 22à45 '!H61+'Niv1 Pr 94à117'!H61</f>
        <v>7860</v>
      </c>
      <c r="I48" s="441">
        <f>+'Niv1 Pub 22à45 '!I61+'Niv1 Pr 94à117'!I61</f>
        <v>14086</v>
      </c>
      <c r="J48" s="441">
        <f>+'Niv1 Pub 22à45 '!J61+'Niv1 Pr 94à117'!J61</f>
        <v>6915</v>
      </c>
      <c r="K48" s="441">
        <f>+'Niv1 Pub 22à45 '!K61+'Niv1 Pr 94à117'!K61</f>
        <v>11103</v>
      </c>
      <c r="L48" s="441">
        <f>+'Niv1 Pub 22à45 '!L61+'Niv1 Pr 94à117'!L61</f>
        <v>5605</v>
      </c>
      <c r="M48" s="387">
        <f t="shared" si="75"/>
        <v>74577</v>
      </c>
      <c r="N48" s="387">
        <f t="shared" si="75"/>
        <v>36023</v>
      </c>
      <c r="O48" s="571"/>
      <c r="P48" s="707" t="s">
        <v>255</v>
      </c>
      <c r="Q48" s="441">
        <f>+'Niv1 Pub 22à45 '!Q61+'Niv1 Pr 94à117'!Q61</f>
        <v>1711</v>
      </c>
      <c r="R48" s="441">
        <f>+'Niv1 Pub 22à45 '!R61+'Niv1 Pr 94à117'!R61</f>
        <v>735</v>
      </c>
      <c r="S48" s="441">
        <f>+'Niv1 Pub 22à45 '!S61+'Niv1 Pr 94à117'!S61</f>
        <v>2210</v>
      </c>
      <c r="T48" s="441">
        <f>+'Niv1 Pub 22à45 '!T61+'Niv1 Pr 94à117'!T61</f>
        <v>907</v>
      </c>
      <c r="U48" s="441">
        <f>+'Niv1 Pub 22à45 '!U61+'Niv1 Pr 94à117'!U61</f>
        <v>2794</v>
      </c>
      <c r="V48" s="441">
        <f>+'Niv1 Pub 22à45 '!V61+'Niv1 Pr 94à117'!V61</f>
        <v>1218</v>
      </c>
      <c r="W48" s="441">
        <f>+'Niv1 Pub 22à45 '!W61+'Niv1 Pr 94à117'!W61</f>
        <v>1580</v>
      </c>
      <c r="X48" s="441">
        <f>+'Niv1 Pub 22à45 '!X61+'Niv1 Pr 94à117'!X61</f>
        <v>743</v>
      </c>
      <c r="Y48" s="441">
        <f>+'Niv1 Pub 22à45 '!Y61+'Niv1 Pr 94à117'!Y61</f>
        <v>1178</v>
      </c>
      <c r="Z48" s="441">
        <f>+'Niv1 Pub 22à45 '!Z61+'Niv1 Pr 94à117'!Z61</f>
        <v>580</v>
      </c>
      <c r="AA48" s="435">
        <f t="shared" si="76"/>
        <v>9473</v>
      </c>
      <c r="AB48" s="572">
        <f t="shared" si="76"/>
        <v>4183</v>
      </c>
      <c r="AC48" s="618"/>
      <c r="AD48" s="707" t="s">
        <v>255</v>
      </c>
      <c r="AE48" s="446">
        <f>+'Niv1 Pub 22à45 '!AE61+'Niv1 Pr 94à117'!AE61</f>
        <v>460</v>
      </c>
      <c r="AF48" s="446">
        <f>+'Niv1 Pub 22à45 '!AF61+'Niv1 Pr 94à117'!AF61</f>
        <v>442</v>
      </c>
      <c r="AG48" s="446">
        <f>+'Niv1 Pub 22à45 '!AG61+'Niv1 Pr 94à117'!AG61</f>
        <v>458</v>
      </c>
      <c r="AH48" s="446">
        <f>+'Niv1 Pub 22à45 '!AH61+'Niv1 Pr 94à117'!AH61</f>
        <v>421</v>
      </c>
      <c r="AI48" s="446">
        <f>+'Niv1 Pub 22à45 '!AI61+'Niv1 Pr 94à117'!AI61</f>
        <v>399</v>
      </c>
      <c r="AJ48" s="446">
        <f>+'Niv1 Pub 22à45 '!AJ61+'Niv1 Pr 94à117'!AJ61</f>
        <v>2180</v>
      </c>
      <c r="AK48" s="446">
        <f>+'Niv1 Pub 22à45 '!AK61+'Niv1 Pr 94à117'!AK61</f>
        <v>1520</v>
      </c>
      <c r="AL48" s="446">
        <f>+'Niv1 Pub 22à45 '!AL61+'Niv1 Pr 94à117'!AL61</f>
        <v>266</v>
      </c>
      <c r="AM48" s="446">
        <f>+'Niv1 Pub 22à45 '!AM61+'Niv1 Pr 94à117'!AM61</f>
        <v>1786</v>
      </c>
      <c r="AN48" s="446">
        <f>+'Niv1 Pub 22à45 '!AS61+'Niv1 Pr 94à117'!AP61</f>
        <v>1972</v>
      </c>
      <c r="AO48" s="446">
        <f>+'Niv1 Pub 22à45 '!AT61+'Niv1 Pr 94à117'!AQ61</f>
        <v>162</v>
      </c>
      <c r="AP48" s="446">
        <f>+'Niv1 Pub 22à45 '!AU61+'Niv1 Pr 94à117'!AR61</f>
        <v>368</v>
      </c>
      <c r="AQ48" s="446">
        <f>+'Niv1 Pub 22à45 '!AV61+'Niv1 Pr 94à117'!AS61</f>
        <v>368</v>
      </c>
      <c r="AR48" s="446">
        <f>+'Niv1 Pub 22à45 '!AW61+'Niv1 Pr 94à117'!AT61</f>
        <v>0</v>
      </c>
    </row>
    <row r="49" spans="1:48" s="381" customFormat="1" ht="15" customHeight="1">
      <c r="A49" s="707" t="s">
        <v>115</v>
      </c>
      <c r="B49" s="707" t="s">
        <v>256</v>
      </c>
      <c r="C49" s="441">
        <f>+'Niv1 Pub 22à45 '!C62+'Niv1 Pr 94à117'!C62</f>
        <v>11913</v>
      </c>
      <c r="D49" s="441">
        <f>+'Niv1 Pub 22à45 '!D62+'Niv1 Pr 94à117'!D62</f>
        <v>5723</v>
      </c>
      <c r="E49" s="441">
        <f>+'Niv1 Pub 22à45 '!E62+'Niv1 Pr 94à117'!E62</f>
        <v>12321</v>
      </c>
      <c r="F49" s="441">
        <f>+'Niv1 Pub 22à45 '!F62+'Niv1 Pr 94à117'!F62</f>
        <v>5738</v>
      </c>
      <c r="G49" s="441">
        <f>+'Niv1 Pub 22à45 '!G62+'Niv1 Pr 94à117'!G62</f>
        <v>13020</v>
      </c>
      <c r="H49" s="441">
        <f>+'Niv1 Pub 22à45 '!H62+'Niv1 Pr 94à117'!H62</f>
        <v>6216</v>
      </c>
      <c r="I49" s="441">
        <f>+'Niv1 Pub 22à45 '!I62+'Niv1 Pr 94à117'!I62</f>
        <v>9220</v>
      </c>
      <c r="J49" s="441">
        <f>+'Niv1 Pub 22à45 '!J62+'Niv1 Pr 94à117'!J62</f>
        <v>4505</v>
      </c>
      <c r="K49" s="441">
        <f>+'Niv1 Pub 22à45 '!K62+'Niv1 Pr 94à117'!K62</f>
        <v>8265</v>
      </c>
      <c r="L49" s="441">
        <f>+'Niv1 Pub 22à45 '!L62+'Niv1 Pr 94à117'!L62</f>
        <v>4135</v>
      </c>
      <c r="M49" s="387">
        <f t="shared" si="75"/>
        <v>54739</v>
      </c>
      <c r="N49" s="387">
        <f t="shared" si="75"/>
        <v>26317</v>
      </c>
      <c r="O49" s="571"/>
      <c r="P49" s="707" t="s">
        <v>256</v>
      </c>
      <c r="Q49" s="441">
        <f>+'Niv1 Pub 22à45 '!Q62+'Niv1 Pr 94à117'!Q62</f>
        <v>262</v>
      </c>
      <c r="R49" s="441">
        <f>+'Niv1 Pub 22à45 '!R62+'Niv1 Pr 94à117'!R62</f>
        <v>115</v>
      </c>
      <c r="S49" s="441">
        <f>+'Niv1 Pub 22à45 '!S62+'Niv1 Pr 94à117'!S62</f>
        <v>2492</v>
      </c>
      <c r="T49" s="441">
        <f>+'Niv1 Pub 22à45 '!T62+'Niv1 Pr 94à117'!T62</f>
        <v>1008</v>
      </c>
      <c r="U49" s="441">
        <f>+'Niv1 Pub 22à45 '!U62+'Niv1 Pr 94à117'!U62</f>
        <v>2686</v>
      </c>
      <c r="V49" s="441">
        <f>+'Niv1 Pub 22à45 '!V62+'Niv1 Pr 94à117'!V62</f>
        <v>1203</v>
      </c>
      <c r="W49" s="441">
        <f>+'Niv1 Pub 22à45 '!W62+'Niv1 Pr 94à117'!W62</f>
        <v>263</v>
      </c>
      <c r="X49" s="441">
        <f>+'Niv1 Pub 22à45 '!X62+'Niv1 Pr 94à117'!X62</f>
        <v>121</v>
      </c>
      <c r="Y49" s="441">
        <f>+'Niv1 Pub 22à45 '!Y62+'Niv1 Pr 94à117'!Y62</f>
        <v>917</v>
      </c>
      <c r="Z49" s="441">
        <f>+'Niv1 Pub 22à45 '!Z62+'Niv1 Pr 94à117'!Z62</f>
        <v>474</v>
      </c>
      <c r="AA49" s="435">
        <f t="shared" si="76"/>
        <v>6620</v>
      </c>
      <c r="AB49" s="572">
        <f t="shared" si="76"/>
        <v>2921</v>
      </c>
      <c r="AC49" s="618"/>
      <c r="AD49" s="707" t="s">
        <v>256</v>
      </c>
      <c r="AE49" s="446">
        <f>+'Niv1 Pub 22à45 '!AE62+'Niv1 Pr 94à117'!AE62</f>
        <v>418</v>
      </c>
      <c r="AF49" s="446">
        <f>+'Niv1 Pub 22à45 '!AF62+'Niv1 Pr 94à117'!AF62</f>
        <v>413</v>
      </c>
      <c r="AG49" s="446">
        <f>+'Niv1 Pub 22à45 '!AG62+'Niv1 Pr 94à117'!AG62</f>
        <v>427</v>
      </c>
      <c r="AH49" s="446">
        <f>+'Niv1 Pub 22à45 '!AH62+'Niv1 Pr 94à117'!AH62</f>
        <v>377</v>
      </c>
      <c r="AI49" s="446">
        <f>+'Niv1 Pub 22à45 '!AI62+'Niv1 Pr 94à117'!AI62</f>
        <v>376</v>
      </c>
      <c r="AJ49" s="446">
        <f>+'Niv1 Pub 22à45 '!AJ62+'Niv1 Pr 94à117'!AJ62</f>
        <v>2011</v>
      </c>
      <c r="AK49" s="446">
        <f>+'Niv1 Pub 22à45 '!AK62+'Niv1 Pr 94à117'!AK62</f>
        <v>1510</v>
      </c>
      <c r="AL49" s="446">
        <f>+'Niv1 Pub 22à45 '!AL62+'Niv1 Pr 94à117'!AL62</f>
        <v>107</v>
      </c>
      <c r="AM49" s="446">
        <f>+'Niv1 Pub 22à45 '!AM62+'Niv1 Pr 94à117'!AM62</f>
        <v>1617</v>
      </c>
      <c r="AN49" s="446">
        <f>+'Niv1 Pub 22à45 '!AS62+'Niv1 Pr 94à117'!AP62</f>
        <v>1654</v>
      </c>
      <c r="AO49" s="446">
        <f>+'Niv1 Pub 22à45 '!AT62+'Niv1 Pr 94à117'!AQ62</f>
        <v>85</v>
      </c>
      <c r="AP49" s="446">
        <f>+'Niv1 Pub 22à45 '!AU62+'Niv1 Pr 94à117'!AR62</f>
        <v>375</v>
      </c>
      <c r="AQ49" s="446">
        <f>+'Niv1 Pub 22à45 '!AV62+'Niv1 Pr 94à117'!AS62</f>
        <v>362</v>
      </c>
      <c r="AR49" s="446">
        <f>+'Niv1 Pub 22à45 '!AW62+'Niv1 Pr 94à117'!AT62</f>
        <v>13</v>
      </c>
    </row>
    <row r="50" spans="1:48" s="381" customFormat="1" ht="15" customHeight="1">
      <c r="A50" s="707" t="s">
        <v>115</v>
      </c>
      <c r="B50" s="707" t="s">
        <v>257</v>
      </c>
      <c r="C50" s="441">
        <f>+'Niv1 Pub 22à45 '!C63+'Niv1 Pr 94à117'!C63</f>
        <v>32583</v>
      </c>
      <c r="D50" s="441">
        <f>+'Niv1 Pub 22à45 '!D63+'Niv1 Pr 94à117'!D63</f>
        <v>15900</v>
      </c>
      <c r="E50" s="441">
        <f>+'Niv1 Pub 22à45 '!E63+'Niv1 Pr 94à117'!E63</f>
        <v>30823</v>
      </c>
      <c r="F50" s="441">
        <f>+'Niv1 Pub 22à45 '!F63+'Niv1 Pr 94à117'!F63</f>
        <v>14930</v>
      </c>
      <c r="G50" s="441">
        <f>+'Niv1 Pub 22à45 '!G63+'Niv1 Pr 94à117'!G63</f>
        <v>32174</v>
      </c>
      <c r="H50" s="441">
        <f>+'Niv1 Pub 22à45 '!H63+'Niv1 Pr 94à117'!H63</f>
        <v>15622</v>
      </c>
      <c r="I50" s="441">
        <f>+'Niv1 Pub 22à45 '!I63+'Niv1 Pr 94à117'!I63</f>
        <v>26387</v>
      </c>
      <c r="J50" s="441">
        <f>+'Niv1 Pub 22à45 '!J63+'Niv1 Pr 94à117'!J63</f>
        <v>13094</v>
      </c>
      <c r="K50" s="441">
        <f>+'Niv1 Pub 22à45 '!K63+'Niv1 Pr 94à117'!K63</f>
        <v>23596</v>
      </c>
      <c r="L50" s="441">
        <f>+'Niv1 Pub 22à45 '!L63+'Niv1 Pr 94à117'!L63</f>
        <v>11697</v>
      </c>
      <c r="M50" s="387">
        <f t="shared" si="75"/>
        <v>145563</v>
      </c>
      <c r="N50" s="387">
        <f t="shared" si="75"/>
        <v>71243</v>
      </c>
      <c r="O50" s="571"/>
      <c r="P50" s="707" t="s">
        <v>257</v>
      </c>
      <c r="Q50" s="441">
        <f>+'Niv1 Pub 22à45 '!Q63+'Niv1 Pr 94à117'!Q63</f>
        <v>1216</v>
      </c>
      <c r="R50" s="441">
        <f>+'Niv1 Pub 22à45 '!R63+'Niv1 Pr 94à117'!R63</f>
        <v>509</v>
      </c>
      <c r="S50" s="441">
        <f>+'Niv1 Pub 22à45 '!S63+'Niv1 Pr 94à117'!S63</f>
        <v>3638</v>
      </c>
      <c r="T50" s="441">
        <f>+'Niv1 Pub 22à45 '!T63+'Niv1 Pr 94à117'!T63</f>
        <v>1537</v>
      </c>
      <c r="U50" s="441">
        <f>+'Niv1 Pub 22à45 '!U63+'Niv1 Pr 94à117'!U63</f>
        <v>4386</v>
      </c>
      <c r="V50" s="441">
        <f>+'Niv1 Pub 22à45 '!V63+'Niv1 Pr 94à117'!V63</f>
        <v>1929</v>
      </c>
      <c r="W50" s="441">
        <f>+'Niv1 Pub 22à45 '!W63+'Niv1 Pr 94à117'!W63</f>
        <v>1121</v>
      </c>
      <c r="X50" s="441">
        <f>+'Niv1 Pub 22à45 '!X63+'Niv1 Pr 94à117'!X63</f>
        <v>500</v>
      </c>
      <c r="Y50" s="441">
        <f>+'Niv1 Pub 22à45 '!Y63+'Niv1 Pr 94à117'!Y63</f>
        <v>2785</v>
      </c>
      <c r="Z50" s="441">
        <f>+'Niv1 Pub 22à45 '!Z63+'Niv1 Pr 94à117'!Z63</f>
        <v>1312</v>
      </c>
      <c r="AA50" s="435">
        <f t="shared" si="76"/>
        <v>13146</v>
      </c>
      <c r="AB50" s="572">
        <f t="shared" si="76"/>
        <v>5787</v>
      </c>
      <c r="AC50" s="618"/>
      <c r="AD50" s="707" t="s">
        <v>257</v>
      </c>
      <c r="AE50" s="446">
        <f>+'Niv1 Pub 22à45 '!AE63+'Niv1 Pr 94à117'!AE63</f>
        <v>837</v>
      </c>
      <c r="AF50" s="446">
        <f>+'Niv1 Pub 22à45 '!AF63+'Niv1 Pr 94à117'!AF63</f>
        <v>811</v>
      </c>
      <c r="AG50" s="446">
        <f>+'Niv1 Pub 22à45 '!AG63+'Niv1 Pr 94à117'!AG63</f>
        <v>852</v>
      </c>
      <c r="AH50" s="446">
        <f>+'Niv1 Pub 22à45 '!AH63+'Niv1 Pr 94à117'!AH63</f>
        <v>742</v>
      </c>
      <c r="AI50" s="446">
        <f>+'Niv1 Pub 22à45 '!AI63+'Niv1 Pr 94à117'!AI63</f>
        <v>721</v>
      </c>
      <c r="AJ50" s="446">
        <f>+'Niv1 Pub 22à45 '!AJ63+'Niv1 Pr 94à117'!AJ63</f>
        <v>3963</v>
      </c>
      <c r="AK50" s="446">
        <f>+'Niv1 Pub 22à45 '!AK63+'Niv1 Pr 94à117'!AK63</f>
        <v>3299</v>
      </c>
      <c r="AL50" s="446">
        <f>+'Niv1 Pub 22à45 '!AL63+'Niv1 Pr 94à117'!AL63</f>
        <v>64</v>
      </c>
      <c r="AM50" s="446">
        <f>+'Niv1 Pub 22à45 '!AM63+'Niv1 Pr 94à117'!AM63</f>
        <v>3363</v>
      </c>
      <c r="AN50" s="446">
        <f>+'Niv1 Pub 22à45 '!AS63+'Niv1 Pr 94à117'!AP63</f>
        <v>3844</v>
      </c>
      <c r="AO50" s="446">
        <f>+'Niv1 Pub 22à45 '!AT63+'Niv1 Pr 94à117'!AQ63</f>
        <v>611</v>
      </c>
      <c r="AP50" s="446">
        <f>+'Niv1 Pub 22à45 '!AU63+'Niv1 Pr 94à117'!AR63</f>
        <v>545</v>
      </c>
      <c r="AQ50" s="446">
        <f>+'Niv1 Pub 22à45 '!AV63+'Niv1 Pr 94à117'!AS63</f>
        <v>543</v>
      </c>
      <c r="AR50" s="446">
        <f>+'Niv1 Pub 22à45 '!AW63+'Niv1 Pr 94à117'!AT63</f>
        <v>2</v>
      </c>
    </row>
    <row r="51" spans="1:48" s="381" customFormat="1" ht="15" customHeight="1">
      <c r="A51" s="707" t="s">
        <v>115</v>
      </c>
      <c r="B51" s="707" t="s">
        <v>123</v>
      </c>
      <c r="C51" s="441">
        <f>+'Niv1 Pub 22à45 '!C64+'Niv1 Pr 94à117'!C64</f>
        <v>8393</v>
      </c>
      <c r="D51" s="441">
        <f>+'Niv1 Pub 22à45 '!D64+'Niv1 Pr 94à117'!D64</f>
        <v>4076</v>
      </c>
      <c r="E51" s="441">
        <f>+'Niv1 Pub 22à45 '!E64+'Niv1 Pr 94à117'!E64</f>
        <v>8768</v>
      </c>
      <c r="F51" s="441">
        <f>+'Niv1 Pub 22à45 '!F64+'Niv1 Pr 94à117'!F64</f>
        <v>3991</v>
      </c>
      <c r="G51" s="441">
        <f>+'Niv1 Pub 22à45 '!G64+'Niv1 Pr 94à117'!G64</f>
        <v>9545</v>
      </c>
      <c r="H51" s="441">
        <f>+'Niv1 Pub 22à45 '!H64+'Niv1 Pr 94à117'!H64</f>
        <v>4421</v>
      </c>
      <c r="I51" s="441">
        <f>+'Niv1 Pub 22à45 '!I64+'Niv1 Pr 94à117'!I64</f>
        <v>7112</v>
      </c>
      <c r="J51" s="441">
        <f>+'Niv1 Pub 22à45 '!J64+'Niv1 Pr 94à117'!J64</f>
        <v>3457</v>
      </c>
      <c r="K51" s="441">
        <f>+'Niv1 Pub 22à45 '!K64+'Niv1 Pr 94à117'!K64</f>
        <v>6170</v>
      </c>
      <c r="L51" s="441">
        <f>+'Niv1 Pub 22à45 '!L64+'Niv1 Pr 94à117'!L64</f>
        <v>3067</v>
      </c>
      <c r="M51" s="387">
        <f t="shared" si="75"/>
        <v>39988</v>
      </c>
      <c r="N51" s="387">
        <f t="shared" si="75"/>
        <v>19012</v>
      </c>
      <c r="O51" s="571"/>
      <c r="P51" s="707" t="s">
        <v>123</v>
      </c>
      <c r="Q51" s="441">
        <f>+'Niv1 Pub 22à45 '!Q64+'Niv1 Pr 94à117'!Q64</f>
        <v>389</v>
      </c>
      <c r="R51" s="441">
        <f>+'Niv1 Pub 22à45 '!R64+'Niv1 Pr 94à117'!R64</f>
        <v>141</v>
      </c>
      <c r="S51" s="441">
        <f>+'Niv1 Pub 22à45 '!S64+'Niv1 Pr 94à117'!S64</f>
        <v>2093</v>
      </c>
      <c r="T51" s="441">
        <f>+'Niv1 Pub 22à45 '!T64+'Niv1 Pr 94à117'!T64</f>
        <v>777</v>
      </c>
      <c r="U51" s="441">
        <f>+'Niv1 Pub 22à45 '!U64+'Niv1 Pr 94à117'!U64</f>
        <v>2798</v>
      </c>
      <c r="V51" s="441">
        <f>+'Niv1 Pub 22à45 '!V64+'Niv1 Pr 94à117'!V64</f>
        <v>1211</v>
      </c>
      <c r="W51" s="441">
        <f>+'Niv1 Pub 22à45 '!W64+'Niv1 Pr 94à117'!W64</f>
        <v>360</v>
      </c>
      <c r="X51" s="441">
        <f>+'Niv1 Pub 22à45 '!X64+'Niv1 Pr 94à117'!X64</f>
        <v>157</v>
      </c>
      <c r="Y51" s="441">
        <f>+'Niv1 Pub 22à45 '!Y64+'Niv1 Pr 94à117'!Y64</f>
        <v>892</v>
      </c>
      <c r="Z51" s="441">
        <f>+'Niv1 Pub 22à45 '!Z64+'Niv1 Pr 94à117'!Z64</f>
        <v>462</v>
      </c>
      <c r="AA51" s="435">
        <f t="shared" si="76"/>
        <v>6532</v>
      </c>
      <c r="AB51" s="572">
        <f t="shared" si="76"/>
        <v>2748</v>
      </c>
      <c r="AC51" s="618"/>
      <c r="AD51" s="707" t="s">
        <v>123</v>
      </c>
      <c r="AE51" s="446">
        <f>+'Niv1 Pub 22à45 '!AE64+'Niv1 Pr 94à117'!AE64</f>
        <v>332</v>
      </c>
      <c r="AF51" s="446">
        <f>+'Niv1 Pub 22à45 '!AF64+'Niv1 Pr 94à117'!AF64</f>
        <v>334</v>
      </c>
      <c r="AG51" s="446">
        <f>+'Niv1 Pub 22à45 '!AG64+'Niv1 Pr 94à117'!AG64</f>
        <v>335</v>
      </c>
      <c r="AH51" s="446">
        <f>+'Niv1 Pub 22à45 '!AH64+'Niv1 Pr 94à117'!AH64</f>
        <v>317</v>
      </c>
      <c r="AI51" s="446">
        <f>+'Niv1 Pub 22à45 '!AI64+'Niv1 Pr 94à117'!AI64</f>
        <v>314</v>
      </c>
      <c r="AJ51" s="446">
        <f>+'Niv1 Pub 22à45 '!AJ64+'Niv1 Pr 94à117'!AJ64</f>
        <v>1632</v>
      </c>
      <c r="AK51" s="446">
        <f>+'Niv1 Pub 22à45 '!AK64+'Niv1 Pr 94à117'!AK64</f>
        <v>1171</v>
      </c>
      <c r="AL51" s="446">
        <f>+'Niv1 Pub 22à45 '!AL64+'Niv1 Pr 94à117'!AL64</f>
        <v>62</v>
      </c>
      <c r="AM51" s="446">
        <f>+'Niv1 Pub 22à45 '!AM64+'Niv1 Pr 94à117'!AM64</f>
        <v>1233</v>
      </c>
      <c r="AN51" s="446">
        <f>+'Niv1 Pub 22à45 '!AS64+'Niv1 Pr 94à117'!AP64</f>
        <v>1148</v>
      </c>
      <c r="AO51" s="446">
        <f>+'Niv1 Pub 22à45 '!AT64+'Niv1 Pr 94à117'!AQ64</f>
        <v>20</v>
      </c>
      <c r="AP51" s="446">
        <f>+'Niv1 Pub 22à45 '!AU64+'Niv1 Pr 94à117'!AR64</f>
        <v>344</v>
      </c>
      <c r="AQ51" s="446">
        <f>+'Niv1 Pub 22à45 '!AV64+'Niv1 Pr 94à117'!AS64</f>
        <v>328</v>
      </c>
      <c r="AR51" s="446">
        <f>+'Niv1 Pub 22à45 '!AW64+'Niv1 Pr 94à117'!AT64</f>
        <v>16</v>
      </c>
    </row>
    <row r="52" spans="1:48" s="381" customFormat="1" ht="15" customHeight="1">
      <c r="A52" s="707" t="s">
        <v>124</v>
      </c>
      <c r="B52" s="707" t="s">
        <v>258</v>
      </c>
      <c r="C52" s="441">
        <f>+'Niv1 Pub 22à45 '!C65+'Niv1 Pr 94à117'!C65</f>
        <v>7394</v>
      </c>
      <c r="D52" s="441">
        <f>+'Niv1 Pub 22à45 '!D65+'Niv1 Pr 94à117'!D65</f>
        <v>3666</v>
      </c>
      <c r="E52" s="441">
        <f>+'Niv1 Pub 22à45 '!E65+'Niv1 Pr 94à117'!E65</f>
        <v>6023</v>
      </c>
      <c r="F52" s="441">
        <f>+'Niv1 Pub 22à45 '!F65+'Niv1 Pr 94à117'!F65</f>
        <v>2903</v>
      </c>
      <c r="G52" s="441">
        <f>+'Niv1 Pub 22à45 '!G65+'Niv1 Pr 94à117'!G65</f>
        <v>4901</v>
      </c>
      <c r="H52" s="441">
        <f>+'Niv1 Pub 22à45 '!H65+'Niv1 Pr 94à117'!H65</f>
        <v>2416</v>
      </c>
      <c r="I52" s="441">
        <f>+'Niv1 Pub 22à45 '!I65+'Niv1 Pr 94à117'!I65</f>
        <v>2663</v>
      </c>
      <c r="J52" s="441">
        <f>+'Niv1 Pub 22à45 '!J65+'Niv1 Pr 94à117'!J65</f>
        <v>1297</v>
      </c>
      <c r="K52" s="441">
        <f>+'Niv1 Pub 22à45 '!K65+'Niv1 Pr 94à117'!K65</f>
        <v>1842</v>
      </c>
      <c r="L52" s="441">
        <f>+'Niv1 Pub 22à45 '!L65+'Niv1 Pr 94à117'!L65</f>
        <v>925</v>
      </c>
      <c r="M52" s="387">
        <f t="shared" si="75"/>
        <v>22823</v>
      </c>
      <c r="N52" s="387">
        <f t="shared" si="75"/>
        <v>11207</v>
      </c>
      <c r="O52" s="571"/>
      <c r="P52" s="707" t="s">
        <v>258</v>
      </c>
      <c r="Q52" s="441">
        <f>+'Niv1 Pub 22à45 '!Q65+'Niv1 Pr 94à117'!Q65</f>
        <v>1275</v>
      </c>
      <c r="R52" s="441">
        <f>+'Niv1 Pub 22à45 '!R65+'Niv1 Pr 94à117'!R65</f>
        <v>599</v>
      </c>
      <c r="S52" s="441">
        <f>+'Niv1 Pub 22à45 '!S65+'Niv1 Pr 94à117'!S65</f>
        <v>1519</v>
      </c>
      <c r="T52" s="441">
        <f>+'Niv1 Pub 22à45 '!T65+'Niv1 Pr 94à117'!T65</f>
        <v>682</v>
      </c>
      <c r="U52" s="441">
        <f>+'Niv1 Pub 22à45 '!U65+'Niv1 Pr 94à117'!U65</f>
        <v>1083</v>
      </c>
      <c r="V52" s="441">
        <f>+'Niv1 Pub 22à45 '!V65+'Niv1 Pr 94à117'!V65</f>
        <v>493</v>
      </c>
      <c r="W52" s="441">
        <f>+'Niv1 Pub 22à45 '!W65+'Niv1 Pr 94à117'!W65</f>
        <v>320</v>
      </c>
      <c r="X52" s="441">
        <f>+'Niv1 Pub 22à45 '!X65+'Niv1 Pr 94à117'!X65</f>
        <v>164</v>
      </c>
      <c r="Y52" s="441">
        <f>+'Niv1 Pub 22à45 '!Y65+'Niv1 Pr 94à117'!Y65</f>
        <v>412</v>
      </c>
      <c r="Z52" s="441">
        <f>+'Niv1 Pub 22à45 '!Z65+'Niv1 Pr 94à117'!Z65</f>
        <v>216</v>
      </c>
      <c r="AA52" s="435">
        <f t="shared" si="76"/>
        <v>4609</v>
      </c>
      <c r="AB52" s="572">
        <f t="shared" si="76"/>
        <v>2154</v>
      </c>
      <c r="AC52" s="618"/>
      <c r="AD52" s="707" t="s">
        <v>258</v>
      </c>
      <c r="AE52" s="446">
        <f>+'Niv1 Pub 22à45 '!AE65+'Niv1 Pr 94à117'!AE65</f>
        <v>216</v>
      </c>
      <c r="AF52" s="446">
        <f>+'Niv1 Pub 22à45 '!AF65+'Niv1 Pr 94à117'!AF65</f>
        <v>216</v>
      </c>
      <c r="AG52" s="446">
        <f>+'Niv1 Pub 22à45 '!AG65+'Niv1 Pr 94à117'!AG65</f>
        <v>201</v>
      </c>
      <c r="AH52" s="446">
        <f>+'Niv1 Pub 22à45 '!AH65+'Niv1 Pr 94à117'!AH65</f>
        <v>164</v>
      </c>
      <c r="AI52" s="446">
        <f>+'Niv1 Pub 22à45 '!AI65+'Niv1 Pr 94à117'!AI65</f>
        <v>134</v>
      </c>
      <c r="AJ52" s="446">
        <f>+'Niv1 Pub 22à45 '!AJ65+'Niv1 Pr 94à117'!AJ65</f>
        <v>931</v>
      </c>
      <c r="AK52" s="446">
        <f>+'Niv1 Pub 22à45 '!AK65+'Niv1 Pr 94à117'!AK65</f>
        <v>416</v>
      </c>
      <c r="AL52" s="446">
        <f>+'Niv1 Pub 22à45 '!AL65+'Niv1 Pr 94à117'!AL65</f>
        <v>80</v>
      </c>
      <c r="AM52" s="446">
        <f>+'Niv1 Pub 22à45 '!AM65+'Niv1 Pr 94à117'!AM65</f>
        <v>496</v>
      </c>
      <c r="AN52" s="446">
        <f>+'Niv1 Pub 22à45 '!AS65+'Niv1 Pr 94à117'!AP65</f>
        <v>507</v>
      </c>
      <c r="AO52" s="446">
        <f>+'Niv1 Pub 22à45 '!AT65+'Niv1 Pr 94à117'!AQ65</f>
        <v>2</v>
      </c>
      <c r="AP52" s="446">
        <f>+'Niv1 Pub 22à45 '!AU65+'Niv1 Pr 94à117'!AR65</f>
        <v>227</v>
      </c>
      <c r="AQ52" s="446">
        <f>+'Niv1 Pub 22à45 '!AV65+'Niv1 Pr 94à117'!AS65</f>
        <v>209</v>
      </c>
      <c r="AR52" s="446">
        <f>+'Niv1 Pub 22à45 '!AW65+'Niv1 Pr 94à117'!AT65</f>
        <v>18</v>
      </c>
    </row>
    <row r="53" spans="1:48" s="381" customFormat="1" ht="15" customHeight="1">
      <c r="A53" s="707" t="s">
        <v>124</v>
      </c>
      <c r="B53" s="707" t="s">
        <v>247</v>
      </c>
      <c r="C53" s="441">
        <f>+'Niv1 Pub 22à45 '!C66+'Niv1 Pr 94à117'!C66</f>
        <v>18773</v>
      </c>
      <c r="D53" s="441">
        <f>+'Niv1 Pub 22à45 '!D66+'Niv1 Pr 94à117'!D66</f>
        <v>9281</v>
      </c>
      <c r="E53" s="441">
        <f>+'Niv1 Pub 22à45 '!E66+'Niv1 Pr 94à117'!E66</f>
        <v>15531</v>
      </c>
      <c r="F53" s="441">
        <f>+'Niv1 Pub 22à45 '!F66+'Niv1 Pr 94à117'!F66</f>
        <v>7617</v>
      </c>
      <c r="G53" s="441">
        <f>+'Niv1 Pub 22à45 '!G66+'Niv1 Pr 94à117'!G66</f>
        <v>13931</v>
      </c>
      <c r="H53" s="441">
        <f>+'Niv1 Pub 22à45 '!H66+'Niv1 Pr 94à117'!H66</f>
        <v>6769</v>
      </c>
      <c r="I53" s="441">
        <f>+'Niv1 Pub 22à45 '!I66+'Niv1 Pr 94à117'!I66</f>
        <v>10096</v>
      </c>
      <c r="J53" s="441">
        <f>+'Niv1 Pub 22à45 '!J66+'Niv1 Pr 94à117'!J66</f>
        <v>4927</v>
      </c>
      <c r="K53" s="441">
        <f>+'Niv1 Pub 22à45 '!K66+'Niv1 Pr 94à117'!K66</f>
        <v>6620</v>
      </c>
      <c r="L53" s="441">
        <f>+'Niv1 Pub 22à45 '!L66+'Niv1 Pr 94à117'!L66</f>
        <v>3322</v>
      </c>
      <c r="M53" s="387">
        <f t="shared" si="75"/>
        <v>64951</v>
      </c>
      <c r="N53" s="387">
        <f t="shared" si="75"/>
        <v>31916</v>
      </c>
      <c r="O53" s="571"/>
      <c r="P53" s="707" t="s">
        <v>247</v>
      </c>
      <c r="Q53" s="441">
        <f>+'Niv1 Pub 22à45 '!Q66+'Niv1 Pr 94à117'!Q66</f>
        <v>2619</v>
      </c>
      <c r="R53" s="441">
        <f>+'Niv1 Pub 22à45 '!R66+'Niv1 Pr 94à117'!R66</f>
        <v>1234</v>
      </c>
      <c r="S53" s="441">
        <f>+'Niv1 Pub 22à45 '!S66+'Niv1 Pr 94à117'!S66</f>
        <v>3056</v>
      </c>
      <c r="T53" s="441">
        <f>+'Niv1 Pub 22à45 '!T66+'Niv1 Pr 94à117'!T66</f>
        <v>1389</v>
      </c>
      <c r="U53" s="441">
        <f>+'Niv1 Pub 22à45 '!U66+'Niv1 Pr 94à117'!U66</f>
        <v>2803</v>
      </c>
      <c r="V53" s="441">
        <f>+'Niv1 Pub 22à45 '!V66+'Niv1 Pr 94à117'!V66</f>
        <v>1267</v>
      </c>
      <c r="W53" s="441">
        <f>+'Niv1 Pub 22à45 '!W66+'Niv1 Pr 94à117'!W66</f>
        <v>1022</v>
      </c>
      <c r="X53" s="441">
        <f>+'Niv1 Pub 22à45 '!X66+'Niv1 Pr 94à117'!X66</f>
        <v>447</v>
      </c>
      <c r="Y53" s="441">
        <f>+'Niv1 Pub 22à45 '!Y66+'Niv1 Pr 94à117'!Y66</f>
        <v>896</v>
      </c>
      <c r="Z53" s="441">
        <f>+'Niv1 Pub 22à45 '!Z66+'Niv1 Pr 94à117'!Z66</f>
        <v>461</v>
      </c>
      <c r="AA53" s="435">
        <f t="shared" si="76"/>
        <v>10396</v>
      </c>
      <c r="AB53" s="572">
        <f t="shared" si="76"/>
        <v>4798</v>
      </c>
      <c r="AC53" s="618"/>
      <c r="AD53" s="707" t="s">
        <v>247</v>
      </c>
      <c r="AE53" s="446">
        <f>+'Niv1 Pub 22à45 '!AE66+'Niv1 Pr 94à117'!AE66</f>
        <v>496</v>
      </c>
      <c r="AF53" s="446">
        <f>+'Niv1 Pub 22à45 '!AF66+'Niv1 Pr 94à117'!AF66</f>
        <v>486</v>
      </c>
      <c r="AG53" s="446">
        <f>+'Niv1 Pub 22à45 '!AG66+'Niv1 Pr 94à117'!AG66</f>
        <v>477</v>
      </c>
      <c r="AH53" s="446">
        <f>+'Niv1 Pub 22à45 '!AH66+'Niv1 Pr 94à117'!AH66</f>
        <v>436</v>
      </c>
      <c r="AI53" s="446">
        <f>+'Niv1 Pub 22à45 '!AI66+'Niv1 Pr 94à117'!AI66</f>
        <v>383</v>
      </c>
      <c r="AJ53" s="446">
        <f>+'Niv1 Pub 22à45 '!AJ66+'Niv1 Pr 94à117'!AJ66</f>
        <v>2278</v>
      </c>
      <c r="AK53" s="446">
        <f>+'Niv1 Pub 22à45 '!AK66+'Niv1 Pr 94à117'!AK66</f>
        <v>1047</v>
      </c>
      <c r="AL53" s="446">
        <f>+'Niv1 Pub 22à45 '!AL66+'Niv1 Pr 94à117'!AL66</f>
        <v>200</v>
      </c>
      <c r="AM53" s="446">
        <f>+'Niv1 Pub 22à45 '!AM66+'Niv1 Pr 94à117'!AM66</f>
        <v>1247</v>
      </c>
      <c r="AN53" s="446">
        <f>+'Niv1 Pub 22à45 '!AS66+'Niv1 Pr 94à117'!AP66</f>
        <v>1369</v>
      </c>
      <c r="AO53" s="446">
        <f>+'Niv1 Pub 22à45 '!AT66+'Niv1 Pr 94à117'!AQ66</f>
        <v>33</v>
      </c>
      <c r="AP53" s="446">
        <f>+'Niv1 Pub 22à45 '!AU66+'Niv1 Pr 94à117'!AR66</f>
        <v>468</v>
      </c>
      <c r="AQ53" s="446">
        <f>+'Niv1 Pub 22à45 '!AV66+'Niv1 Pr 94à117'!AS66</f>
        <v>446</v>
      </c>
      <c r="AR53" s="446">
        <f>+'Niv1 Pub 22à45 '!AW66+'Niv1 Pr 94à117'!AT66</f>
        <v>22</v>
      </c>
    </row>
    <row r="54" spans="1:48" s="381" customFormat="1" ht="15" customHeight="1">
      <c r="A54" s="707" t="s">
        <v>125</v>
      </c>
      <c r="B54" s="707" t="s">
        <v>126</v>
      </c>
      <c r="C54" s="441">
        <f>+'Niv1 Pub 22à45 '!C67+'Niv1 Pr 94à117'!C67</f>
        <v>14273</v>
      </c>
      <c r="D54" s="441">
        <f>+'Niv1 Pub 22à45 '!D67+'Niv1 Pr 94à117'!D67</f>
        <v>7023</v>
      </c>
      <c r="E54" s="441">
        <f>+'Niv1 Pub 22à45 '!E67+'Niv1 Pr 94à117'!E67</f>
        <v>17001</v>
      </c>
      <c r="F54" s="441">
        <f>+'Niv1 Pub 22à45 '!F67+'Niv1 Pr 94à117'!F67</f>
        <v>7937</v>
      </c>
      <c r="G54" s="441">
        <f>+'Niv1 Pub 22à45 '!G67+'Niv1 Pr 94à117'!G67</f>
        <v>15252</v>
      </c>
      <c r="H54" s="441">
        <f>+'Niv1 Pub 22à45 '!H67+'Niv1 Pr 94à117'!H67</f>
        <v>7329</v>
      </c>
      <c r="I54" s="441">
        <f>+'Niv1 Pub 22à45 '!I67+'Niv1 Pr 94à117'!I67</f>
        <v>9239</v>
      </c>
      <c r="J54" s="441">
        <f>+'Niv1 Pub 22à45 '!J67+'Niv1 Pr 94à117'!J67</f>
        <v>4627</v>
      </c>
      <c r="K54" s="441">
        <f>+'Niv1 Pub 22à45 '!K67+'Niv1 Pr 94à117'!K67</f>
        <v>7068</v>
      </c>
      <c r="L54" s="441">
        <f>+'Niv1 Pub 22à45 '!L67+'Niv1 Pr 94à117'!L67</f>
        <v>3685</v>
      </c>
      <c r="M54" s="387">
        <f t="shared" si="75"/>
        <v>62833</v>
      </c>
      <c r="N54" s="387">
        <f t="shared" si="75"/>
        <v>30601</v>
      </c>
      <c r="O54" s="571"/>
      <c r="P54" s="707" t="s">
        <v>126</v>
      </c>
      <c r="Q54" s="441">
        <f>+'Niv1 Pub 22à45 '!Q67+'Niv1 Pr 94à117'!Q67</f>
        <v>834</v>
      </c>
      <c r="R54" s="441">
        <f>+'Niv1 Pub 22à45 '!R67+'Niv1 Pr 94à117'!R67</f>
        <v>377</v>
      </c>
      <c r="S54" s="441">
        <f>+'Niv1 Pub 22à45 '!S67+'Niv1 Pr 94à117'!S67</f>
        <v>5348</v>
      </c>
      <c r="T54" s="441">
        <f>+'Niv1 Pub 22à45 '!T67+'Niv1 Pr 94à117'!T67</f>
        <v>2304</v>
      </c>
      <c r="U54" s="441">
        <f>+'Niv1 Pub 22à45 '!U67+'Niv1 Pr 94à117'!U67</f>
        <v>4222</v>
      </c>
      <c r="V54" s="441">
        <f>+'Niv1 Pub 22à45 '!V67+'Niv1 Pr 94à117'!V67</f>
        <v>1983</v>
      </c>
      <c r="W54" s="441">
        <f>+'Niv1 Pub 22à45 '!W67+'Niv1 Pr 94à117'!W67</f>
        <v>422</v>
      </c>
      <c r="X54" s="441">
        <f>+'Niv1 Pub 22à45 '!X67+'Niv1 Pr 94à117'!X67</f>
        <v>194</v>
      </c>
      <c r="Y54" s="441">
        <f>+'Niv1 Pub 22à45 '!Y67+'Niv1 Pr 94à117'!Y67</f>
        <v>1139</v>
      </c>
      <c r="Z54" s="441">
        <f>+'Niv1 Pub 22à45 '!Z67+'Niv1 Pr 94à117'!Z67</f>
        <v>604</v>
      </c>
      <c r="AA54" s="435">
        <f t="shared" si="76"/>
        <v>11965</v>
      </c>
      <c r="AB54" s="572">
        <f t="shared" si="76"/>
        <v>5462</v>
      </c>
      <c r="AC54" s="618"/>
      <c r="AD54" s="707" t="s">
        <v>126</v>
      </c>
      <c r="AE54" s="446">
        <f>+'Niv1 Pub 22à45 '!AE67+'Niv1 Pr 94à117'!AE67</f>
        <v>420</v>
      </c>
      <c r="AF54" s="446">
        <f>+'Niv1 Pub 22à45 '!AF67+'Niv1 Pr 94à117'!AF67</f>
        <v>436</v>
      </c>
      <c r="AG54" s="446">
        <f>+'Niv1 Pub 22à45 '!AG67+'Niv1 Pr 94à117'!AG67</f>
        <v>428</v>
      </c>
      <c r="AH54" s="446">
        <f>+'Niv1 Pub 22à45 '!AH67+'Niv1 Pr 94à117'!AH67</f>
        <v>396</v>
      </c>
      <c r="AI54" s="446">
        <f>+'Niv1 Pub 22à45 '!AI67+'Niv1 Pr 94à117'!AI67</f>
        <v>381</v>
      </c>
      <c r="AJ54" s="446">
        <f>+'Niv1 Pub 22à45 '!AJ67+'Niv1 Pr 94à117'!AJ67</f>
        <v>2061</v>
      </c>
      <c r="AK54" s="446">
        <f>+'Niv1 Pub 22à45 '!AK67+'Niv1 Pr 94à117'!AK67</f>
        <v>1135</v>
      </c>
      <c r="AL54" s="446">
        <f>+'Niv1 Pub 22à45 '!AL67+'Niv1 Pr 94à117'!AL67</f>
        <v>110</v>
      </c>
      <c r="AM54" s="446">
        <f>+'Niv1 Pub 22à45 '!AM67+'Niv1 Pr 94à117'!AM67</f>
        <v>1245</v>
      </c>
      <c r="AN54" s="446">
        <f>+'Niv1 Pub 22à45 '!AS67+'Niv1 Pr 94à117'!AP67</f>
        <v>1224</v>
      </c>
      <c r="AO54" s="446">
        <f>+'Niv1 Pub 22à45 '!AT67+'Niv1 Pr 94à117'!AQ67</f>
        <v>20</v>
      </c>
      <c r="AP54" s="446">
        <f>+'Niv1 Pub 22à45 '!AU67+'Niv1 Pr 94à117'!AR67</f>
        <v>389</v>
      </c>
      <c r="AQ54" s="446">
        <f>+'Niv1 Pub 22à45 '!AV67+'Niv1 Pr 94à117'!AS67</f>
        <v>387</v>
      </c>
      <c r="AR54" s="446">
        <f>+'Niv1 Pub 22à45 '!AW67+'Niv1 Pr 94à117'!AT67</f>
        <v>2</v>
      </c>
    </row>
    <row r="55" spans="1:48" s="381" customFormat="1" ht="15" customHeight="1">
      <c r="A55" s="707" t="s">
        <v>125</v>
      </c>
      <c r="B55" s="707" t="s">
        <v>127</v>
      </c>
      <c r="C55" s="441">
        <f>+'Niv1 Pub 22à45 '!C68+'Niv1 Pr 94à117'!C68</f>
        <v>12447</v>
      </c>
      <c r="D55" s="441">
        <f>+'Niv1 Pub 22à45 '!D68+'Niv1 Pr 94à117'!D68</f>
        <v>5966</v>
      </c>
      <c r="E55" s="441">
        <f>+'Niv1 Pub 22à45 '!E68+'Niv1 Pr 94à117'!E68</f>
        <v>11553</v>
      </c>
      <c r="F55" s="441">
        <f>+'Niv1 Pub 22à45 '!F68+'Niv1 Pr 94à117'!F68</f>
        <v>5457</v>
      </c>
      <c r="G55" s="441">
        <f>+'Niv1 Pub 22à45 '!G68+'Niv1 Pr 94à117'!G68</f>
        <v>11320</v>
      </c>
      <c r="H55" s="441">
        <f>+'Niv1 Pub 22à45 '!H68+'Niv1 Pr 94à117'!H68</f>
        <v>5509</v>
      </c>
      <c r="I55" s="441">
        <f>+'Niv1 Pub 22à45 '!I68+'Niv1 Pr 94à117'!I68</f>
        <v>7434</v>
      </c>
      <c r="J55" s="441">
        <f>+'Niv1 Pub 22à45 '!J68+'Niv1 Pr 94à117'!J68</f>
        <v>3717</v>
      </c>
      <c r="K55" s="441">
        <f>+'Niv1 Pub 22à45 '!K68+'Niv1 Pr 94à117'!K68</f>
        <v>4975</v>
      </c>
      <c r="L55" s="441">
        <f>+'Niv1 Pub 22à45 '!L68+'Niv1 Pr 94à117'!L68</f>
        <v>2575</v>
      </c>
      <c r="M55" s="387">
        <f t="shared" si="75"/>
        <v>47729</v>
      </c>
      <c r="N55" s="387">
        <f t="shared" si="75"/>
        <v>23224</v>
      </c>
      <c r="O55" s="571"/>
      <c r="P55" s="707" t="s">
        <v>127</v>
      </c>
      <c r="Q55" s="441">
        <f>+'Niv1 Pub 22à45 '!Q68+'Niv1 Pr 94à117'!Q68</f>
        <v>2317</v>
      </c>
      <c r="R55" s="441">
        <f>+'Niv1 Pub 22à45 '!R68+'Niv1 Pr 94à117'!R68</f>
        <v>1032</v>
      </c>
      <c r="S55" s="441">
        <f>+'Niv1 Pub 22à45 '!S68+'Niv1 Pr 94à117'!S68</f>
        <v>2781</v>
      </c>
      <c r="T55" s="441">
        <f>+'Niv1 Pub 22à45 '!T68+'Niv1 Pr 94à117'!T68</f>
        <v>1163</v>
      </c>
      <c r="U55" s="441">
        <f>+'Niv1 Pub 22à45 '!U68+'Niv1 Pr 94à117'!U68</f>
        <v>2610</v>
      </c>
      <c r="V55" s="441">
        <f>+'Niv1 Pub 22à45 '!V68+'Niv1 Pr 94à117'!V68</f>
        <v>1225</v>
      </c>
      <c r="W55" s="441">
        <f>+'Niv1 Pub 22à45 '!W68+'Niv1 Pr 94à117'!W68</f>
        <v>994</v>
      </c>
      <c r="X55" s="441">
        <f>+'Niv1 Pub 22à45 '!X68+'Niv1 Pr 94à117'!X68</f>
        <v>499</v>
      </c>
      <c r="Y55" s="441">
        <f>+'Niv1 Pub 22à45 '!Y68+'Niv1 Pr 94à117'!Y68</f>
        <v>736</v>
      </c>
      <c r="Z55" s="441">
        <f>+'Niv1 Pub 22à45 '!Z68+'Niv1 Pr 94à117'!Z68</f>
        <v>388</v>
      </c>
      <c r="AA55" s="435">
        <f t="shared" si="76"/>
        <v>9438</v>
      </c>
      <c r="AB55" s="572">
        <f t="shared" si="76"/>
        <v>4307</v>
      </c>
      <c r="AC55" s="618"/>
      <c r="AD55" s="707" t="s">
        <v>127</v>
      </c>
      <c r="AE55" s="446">
        <f>+'Niv1 Pub 22à45 '!AE68+'Niv1 Pr 94à117'!AE68</f>
        <v>353</v>
      </c>
      <c r="AF55" s="446">
        <f>+'Niv1 Pub 22à45 '!AF68+'Niv1 Pr 94à117'!AF68</f>
        <v>359</v>
      </c>
      <c r="AG55" s="446">
        <f>+'Niv1 Pub 22à45 '!AG68+'Niv1 Pr 94à117'!AG68</f>
        <v>359</v>
      </c>
      <c r="AH55" s="446">
        <f>+'Niv1 Pub 22à45 '!AH68+'Niv1 Pr 94à117'!AH68</f>
        <v>326</v>
      </c>
      <c r="AI55" s="446">
        <f>+'Niv1 Pub 22à45 '!AI68+'Niv1 Pr 94à117'!AI68</f>
        <v>307</v>
      </c>
      <c r="AJ55" s="446">
        <f>+'Niv1 Pub 22à45 '!AJ68+'Niv1 Pr 94à117'!AJ68</f>
        <v>1704</v>
      </c>
      <c r="AK55" s="446">
        <f>+'Niv1 Pub 22à45 '!AK68+'Niv1 Pr 94à117'!AK68</f>
        <v>872</v>
      </c>
      <c r="AL55" s="446">
        <f>+'Niv1 Pub 22à45 '!AL68+'Niv1 Pr 94à117'!AL68</f>
        <v>141</v>
      </c>
      <c r="AM55" s="446">
        <f>+'Niv1 Pub 22à45 '!AM68+'Niv1 Pr 94à117'!AM68</f>
        <v>1013</v>
      </c>
      <c r="AN55" s="446">
        <f>+'Niv1 Pub 22à45 '!AS68+'Niv1 Pr 94à117'!AP68</f>
        <v>1076</v>
      </c>
      <c r="AO55" s="446">
        <f>+'Niv1 Pub 22à45 '!AT68+'Niv1 Pr 94à117'!AQ68</f>
        <v>26</v>
      </c>
      <c r="AP55" s="446">
        <f>+'Niv1 Pub 22à45 '!AU68+'Niv1 Pr 94à117'!AR68</f>
        <v>366</v>
      </c>
      <c r="AQ55" s="446">
        <f>+'Niv1 Pub 22à45 '!AV68+'Niv1 Pr 94à117'!AS68</f>
        <v>339</v>
      </c>
      <c r="AR55" s="446">
        <f>+'Niv1 Pub 22à45 '!AW68+'Niv1 Pr 94à117'!AT68</f>
        <v>27</v>
      </c>
    </row>
    <row r="56" spans="1:48" s="381" customFormat="1" ht="15" customHeight="1">
      <c r="A56" s="707" t="s">
        <v>125</v>
      </c>
      <c r="B56" s="707" t="s">
        <v>128</v>
      </c>
      <c r="C56" s="441">
        <f>+'Niv1 Pub 22à45 '!C69+'Niv1 Pr 94à117'!C69</f>
        <v>10726</v>
      </c>
      <c r="D56" s="441">
        <f>+'Niv1 Pub 22à45 '!D69+'Niv1 Pr 94à117'!D69</f>
        <v>5275</v>
      </c>
      <c r="E56" s="441">
        <f>+'Niv1 Pub 22à45 '!E69+'Niv1 Pr 94à117'!E69</f>
        <v>11117</v>
      </c>
      <c r="F56" s="441">
        <f>+'Niv1 Pub 22à45 '!F69+'Niv1 Pr 94à117'!F69</f>
        <v>5325</v>
      </c>
      <c r="G56" s="441">
        <f>+'Niv1 Pub 22à45 '!G69+'Niv1 Pr 94à117'!G69</f>
        <v>9803</v>
      </c>
      <c r="H56" s="441">
        <f>+'Niv1 Pub 22à45 '!H69+'Niv1 Pr 94à117'!H69</f>
        <v>4779</v>
      </c>
      <c r="I56" s="441">
        <f>+'Niv1 Pub 22à45 '!I69+'Niv1 Pr 94à117'!I69</f>
        <v>6003</v>
      </c>
      <c r="J56" s="441">
        <f>+'Niv1 Pub 22à45 '!J69+'Niv1 Pr 94à117'!J69</f>
        <v>3008</v>
      </c>
      <c r="K56" s="441">
        <f>+'Niv1 Pub 22à45 '!K69+'Niv1 Pr 94à117'!K69</f>
        <v>4732</v>
      </c>
      <c r="L56" s="441">
        <f>+'Niv1 Pub 22à45 '!L69+'Niv1 Pr 94à117'!L69</f>
        <v>2444</v>
      </c>
      <c r="M56" s="387">
        <f t="shared" si="75"/>
        <v>42381</v>
      </c>
      <c r="N56" s="387">
        <f t="shared" si="75"/>
        <v>20831</v>
      </c>
      <c r="O56" s="571"/>
      <c r="P56" s="707" t="s">
        <v>128</v>
      </c>
      <c r="Q56" s="441">
        <f>+'Niv1 Pub 22à45 '!Q69+'Niv1 Pr 94à117'!Q69</f>
        <v>701</v>
      </c>
      <c r="R56" s="441">
        <f>+'Niv1 Pub 22à45 '!R69+'Niv1 Pr 94à117'!R69</f>
        <v>331</v>
      </c>
      <c r="S56" s="441">
        <f>+'Niv1 Pub 22à45 '!S69+'Niv1 Pr 94à117'!S69</f>
        <v>2632</v>
      </c>
      <c r="T56" s="441">
        <f>+'Niv1 Pub 22à45 '!T69+'Niv1 Pr 94à117'!T69</f>
        <v>1151</v>
      </c>
      <c r="U56" s="441">
        <f>+'Niv1 Pub 22à45 '!U69+'Niv1 Pr 94à117'!U69</f>
        <v>2230</v>
      </c>
      <c r="V56" s="441">
        <f>+'Niv1 Pub 22à45 '!V69+'Niv1 Pr 94à117'!V69</f>
        <v>1003</v>
      </c>
      <c r="W56" s="441">
        <f>+'Niv1 Pub 22à45 '!W69+'Niv1 Pr 94à117'!W69</f>
        <v>169</v>
      </c>
      <c r="X56" s="441">
        <f>+'Niv1 Pub 22à45 '!X69+'Niv1 Pr 94à117'!X69</f>
        <v>76</v>
      </c>
      <c r="Y56" s="441">
        <f>+'Niv1 Pub 22à45 '!Y69+'Niv1 Pr 94à117'!Y69</f>
        <v>740</v>
      </c>
      <c r="Z56" s="441">
        <f>+'Niv1 Pub 22à45 '!Z69+'Niv1 Pr 94à117'!Z69</f>
        <v>376</v>
      </c>
      <c r="AA56" s="435">
        <f t="shared" si="76"/>
        <v>6472</v>
      </c>
      <c r="AB56" s="572">
        <f t="shared" si="76"/>
        <v>2937</v>
      </c>
      <c r="AC56" s="618"/>
      <c r="AD56" s="707" t="s">
        <v>128</v>
      </c>
      <c r="AE56" s="446">
        <f>+'Niv1 Pub 22à45 '!AE69+'Niv1 Pr 94à117'!AE69</f>
        <v>283</v>
      </c>
      <c r="AF56" s="446">
        <f>+'Niv1 Pub 22à45 '!AF69+'Niv1 Pr 94à117'!AF69</f>
        <v>301</v>
      </c>
      <c r="AG56" s="446">
        <f>+'Niv1 Pub 22à45 '!AG69+'Niv1 Pr 94à117'!AG69</f>
        <v>293</v>
      </c>
      <c r="AH56" s="446">
        <f>+'Niv1 Pub 22à45 '!AH69+'Niv1 Pr 94à117'!AH69</f>
        <v>268</v>
      </c>
      <c r="AI56" s="446">
        <f>+'Niv1 Pub 22à45 '!AI69+'Niv1 Pr 94à117'!AI69</f>
        <v>251</v>
      </c>
      <c r="AJ56" s="446">
        <f>+'Niv1 Pub 22à45 '!AJ69+'Niv1 Pr 94à117'!AJ69</f>
        <v>1396</v>
      </c>
      <c r="AK56" s="446">
        <f>+'Niv1 Pub 22à45 '!AK69+'Niv1 Pr 94à117'!AK69</f>
        <v>705</v>
      </c>
      <c r="AL56" s="446">
        <f>+'Niv1 Pub 22à45 '!AL69+'Niv1 Pr 94à117'!AL69</f>
        <v>138</v>
      </c>
      <c r="AM56" s="446">
        <f>+'Niv1 Pub 22à45 '!AM69+'Niv1 Pr 94à117'!AM69</f>
        <v>843</v>
      </c>
      <c r="AN56" s="446">
        <f>+'Niv1 Pub 22à45 '!AS69+'Niv1 Pr 94à117'!AP69</f>
        <v>990</v>
      </c>
      <c r="AO56" s="446">
        <f>+'Niv1 Pub 22à45 '!AT69+'Niv1 Pr 94à117'!AQ69</f>
        <v>17</v>
      </c>
      <c r="AP56" s="446">
        <f>+'Niv1 Pub 22à45 '!AU69+'Niv1 Pr 94à117'!AR69</f>
        <v>280</v>
      </c>
      <c r="AQ56" s="446">
        <f>+'Niv1 Pub 22à45 '!AV69+'Niv1 Pr 94à117'!AS69</f>
        <v>263</v>
      </c>
      <c r="AR56" s="446">
        <f>+'Niv1 Pub 22à45 '!AW69+'Niv1 Pr 94à117'!AT69</f>
        <v>17</v>
      </c>
    </row>
    <row r="57" spans="1:48" s="381" customFormat="1" ht="15" customHeight="1">
      <c r="A57" s="707" t="s">
        <v>129</v>
      </c>
      <c r="B57" s="707" t="s">
        <v>130</v>
      </c>
      <c r="C57" s="441">
        <f>+'Niv1 Pub 22à45 '!C70+'Niv1 Pr 94à117'!C70</f>
        <v>12015</v>
      </c>
      <c r="D57" s="441">
        <f>+'Niv1 Pub 22à45 '!D70+'Niv1 Pr 94à117'!D70</f>
        <v>5804</v>
      </c>
      <c r="E57" s="441">
        <f>+'Niv1 Pub 22à45 '!E70+'Niv1 Pr 94à117'!E70</f>
        <v>11033</v>
      </c>
      <c r="F57" s="441">
        <f>+'Niv1 Pub 22à45 '!F70+'Niv1 Pr 94à117'!F70</f>
        <v>5235</v>
      </c>
      <c r="G57" s="441">
        <f>+'Niv1 Pub 22à45 '!G70+'Niv1 Pr 94à117'!G70</f>
        <v>10345</v>
      </c>
      <c r="H57" s="441">
        <f>+'Niv1 Pub 22à45 '!H70+'Niv1 Pr 94à117'!H70</f>
        <v>4897</v>
      </c>
      <c r="I57" s="441">
        <f>+'Niv1 Pub 22à45 '!I70+'Niv1 Pr 94à117'!I70</f>
        <v>6452</v>
      </c>
      <c r="J57" s="441">
        <f>+'Niv1 Pub 22à45 '!J70+'Niv1 Pr 94à117'!J70</f>
        <v>3189</v>
      </c>
      <c r="K57" s="441">
        <f>+'Niv1 Pub 22à45 '!K70+'Niv1 Pr 94à117'!K70</f>
        <v>5187</v>
      </c>
      <c r="L57" s="441">
        <f>+'Niv1 Pub 22à45 '!L70+'Niv1 Pr 94à117'!L70</f>
        <v>2562</v>
      </c>
      <c r="M57" s="387">
        <f t="shared" si="75"/>
        <v>45032</v>
      </c>
      <c r="N57" s="387">
        <f t="shared" si="75"/>
        <v>21687</v>
      </c>
      <c r="O57" s="571"/>
      <c r="P57" s="707" t="s">
        <v>130</v>
      </c>
      <c r="Q57" s="441">
        <f>+'Niv1 Pub 22à45 '!Q70+'Niv1 Pr 94à117'!Q70</f>
        <v>448</v>
      </c>
      <c r="R57" s="441">
        <f>+'Niv1 Pub 22à45 '!R70+'Niv1 Pr 94à117'!R70</f>
        <v>197</v>
      </c>
      <c r="S57" s="441">
        <f>+'Niv1 Pub 22à45 '!S70+'Niv1 Pr 94à117'!S70</f>
        <v>2473</v>
      </c>
      <c r="T57" s="441">
        <f>+'Niv1 Pub 22à45 '!T70+'Niv1 Pr 94à117'!T70</f>
        <v>1060</v>
      </c>
      <c r="U57" s="441">
        <f>+'Niv1 Pub 22à45 '!U70+'Niv1 Pr 94à117'!U70</f>
        <v>2036</v>
      </c>
      <c r="V57" s="441">
        <f>+'Niv1 Pub 22à45 '!V70+'Niv1 Pr 94à117'!V70</f>
        <v>899</v>
      </c>
      <c r="W57" s="441">
        <f>+'Niv1 Pub 22à45 '!W70+'Niv1 Pr 94à117'!W70</f>
        <v>204</v>
      </c>
      <c r="X57" s="441">
        <f>+'Niv1 Pub 22à45 '!X70+'Niv1 Pr 94à117'!X70</f>
        <v>100</v>
      </c>
      <c r="Y57" s="441">
        <f>+'Niv1 Pub 22à45 '!Y70+'Niv1 Pr 94à117'!Y70</f>
        <v>600</v>
      </c>
      <c r="Z57" s="441">
        <f>+'Niv1 Pub 22à45 '!Z70+'Niv1 Pr 94à117'!Z70</f>
        <v>312</v>
      </c>
      <c r="AA57" s="435">
        <f t="shared" si="76"/>
        <v>5761</v>
      </c>
      <c r="AB57" s="572">
        <f t="shared" si="76"/>
        <v>2568</v>
      </c>
      <c r="AC57" s="618"/>
      <c r="AD57" s="707" t="s">
        <v>130</v>
      </c>
      <c r="AE57" s="446">
        <f>+'Niv1 Pub 22à45 '!AE70+'Niv1 Pr 94à117'!AE70</f>
        <v>308</v>
      </c>
      <c r="AF57" s="446">
        <f>+'Niv1 Pub 22à45 '!AF70+'Niv1 Pr 94à117'!AF70</f>
        <v>316</v>
      </c>
      <c r="AG57" s="446">
        <f>+'Niv1 Pub 22à45 '!AG70+'Niv1 Pr 94à117'!AG70</f>
        <v>310</v>
      </c>
      <c r="AH57" s="446">
        <f>+'Niv1 Pub 22à45 '!AH70+'Niv1 Pr 94à117'!AH70</f>
        <v>292</v>
      </c>
      <c r="AI57" s="446">
        <f>+'Niv1 Pub 22à45 '!AI70+'Niv1 Pr 94à117'!AI70</f>
        <v>288</v>
      </c>
      <c r="AJ57" s="446">
        <f>+'Niv1 Pub 22à45 '!AJ70+'Niv1 Pr 94à117'!AJ70</f>
        <v>1514</v>
      </c>
      <c r="AK57" s="446">
        <f>+'Niv1 Pub 22à45 '!AK70+'Niv1 Pr 94à117'!AK70</f>
        <v>886</v>
      </c>
      <c r="AL57" s="446">
        <f>+'Niv1 Pub 22à45 '!AL70+'Niv1 Pr 94à117'!AL70</f>
        <v>65</v>
      </c>
      <c r="AM57" s="446">
        <f>+'Niv1 Pub 22à45 '!AM70+'Niv1 Pr 94à117'!AM70</f>
        <v>951</v>
      </c>
      <c r="AN57" s="446">
        <f>+'Niv1 Pub 22à45 '!AS70+'Niv1 Pr 94à117'!AP70</f>
        <v>805</v>
      </c>
      <c r="AO57" s="446">
        <f>+'Niv1 Pub 22à45 '!AT70+'Niv1 Pr 94à117'!AQ70</f>
        <v>20</v>
      </c>
      <c r="AP57" s="446">
        <f>+'Niv1 Pub 22à45 '!AU70+'Niv1 Pr 94à117'!AR70</f>
        <v>292</v>
      </c>
      <c r="AQ57" s="446">
        <f>+'Niv1 Pub 22à45 '!AV70+'Niv1 Pr 94à117'!AS70</f>
        <v>287</v>
      </c>
      <c r="AR57" s="446">
        <f>+'Niv1 Pub 22à45 '!AW70+'Niv1 Pr 94à117'!AT70</f>
        <v>5</v>
      </c>
    </row>
    <row r="58" spans="1:48" s="381" customFormat="1" ht="15" customHeight="1">
      <c r="A58" s="707" t="s">
        <v>129</v>
      </c>
      <c r="B58" s="707" t="s">
        <v>131</v>
      </c>
      <c r="C58" s="441">
        <f>+'Niv1 Pub 22à45 '!C71+'Niv1 Pr 94à117'!C71</f>
        <v>14041</v>
      </c>
      <c r="D58" s="441">
        <f>+'Niv1 Pub 22à45 '!D71+'Niv1 Pr 94à117'!D71</f>
        <v>6852</v>
      </c>
      <c r="E58" s="441">
        <f>+'Niv1 Pub 22à45 '!E71+'Niv1 Pr 94à117'!E71</f>
        <v>14694</v>
      </c>
      <c r="F58" s="441">
        <f>+'Niv1 Pub 22à45 '!F71+'Niv1 Pr 94à117'!F71</f>
        <v>6986</v>
      </c>
      <c r="G58" s="441">
        <f>+'Niv1 Pub 22à45 '!G71+'Niv1 Pr 94à117'!G71</f>
        <v>13756</v>
      </c>
      <c r="H58" s="441">
        <f>+'Niv1 Pub 22à45 '!H71+'Niv1 Pr 94à117'!H71</f>
        <v>6470</v>
      </c>
      <c r="I58" s="441">
        <f>+'Niv1 Pub 22à45 '!I71+'Niv1 Pr 94à117'!I71</f>
        <v>8082</v>
      </c>
      <c r="J58" s="441">
        <f>+'Niv1 Pub 22à45 '!J71+'Niv1 Pr 94à117'!J71</f>
        <v>3948</v>
      </c>
      <c r="K58" s="441">
        <f>+'Niv1 Pub 22à45 '!K71+'Niv1 Pr 94à117'!K71</f>
        <v>5995</v>
      </c>
      <c r="L58" s="441">
        <f>+'Niv1 Pub 22à45 '!L71+'Niv1 Pr 94à117'!L71</f>
        <v>2896</v>
      </c>
      <c r="M58" s="387">
        <f t="shared" si="75"/>
        <v>56568</v>
      </c>
      <c r="N58" s="387">
        <f t="shared" si="75"/>
        <v>27152</v>
      </c>
      <c r="O58" s="571"/>
      <c r="P58" s="707" t="s">
        <v>131</v>
      </c>
      <c r="Q58" s="441">
        <f>+'Niv1 Pub 22à45 '!Q71+'Niv1 Pr 94à117'!Q71</f>
        <v>1432</v>
      </c>
      <c r="R58" s="441">
        <f>+'Niv1 Pub 22à45 '!R71+'Niv1 Pr 94à117'!R71</f>
        <v>680</v>
      </c>
      <c r="S58" s="441">
        <f>+'Niv1 Pub 22à45 '!S71+'Niv1 Pr 94à117'!S71</f>
        <v>4337</v>
      </c>
      <c r="T58" s="441">
        <f>+'Niv1 Pub 22à45 '!T71+'Niv1 Pr 94à117'!T71</f>
        <v>1959</v>
      </c>
      <c r="U58" s="441">
        <f>+'Niv1 Pub 22à45 '!U71+'Niv1 Pr 94à117'!U71</f>
        <v>3499</v>
      </c>
      <c r="V58" s="441">
        <f>+'Niv1 Pub 22à45 '!V71+'Niv1 Pr 94à117'!V71</f>
        <v>1572</v>
      </c>
      <c r="W58" s="441">
        <f>+'Niv1 Pub 22à45 '!W71+'Niv1 Pr 94à117'!W71</f>
        <v>333</v>
      </c>
      <c r="X58" s="441">
        <f>+'Niv1 Pub 22à45 '!X71+'Niv1 Pr 94à117'!X71</f>
        <v>158</v>
      </c>
      <c r="Y58" s="441">
        <f>+'Niv1 Pub 22à45 '!Y71+'Niv1 Pr 94à117'!Y71</f>
        <v>887</v>
      </c>
      <c r="Z58" s="441">
        <f>+'Niv1 Pub 22à45 '!Z71+'Niv1 Pr 94à117'!Z71</f>
        <v>450</v>
      </c>
      <c r="AA58" s="435">
        <f t="shared" si="76"/>
        <v>10488</v>
      </c>
      <c r="AB58" s="572">
        <f t="shared" si="76"/>
        <v>4819</v>
      </c>
      <c r="AC58" s="618"/>
      <c r="AD58" s="707" t="s">
        <v>131</v>
      </c>
      <c r="AE58" s="446">
        <f>+'Niv1 Pub 22à45 '!AE71+'Niv1 Pr 94à117'!AE71</f>
        <v>387</v>
      </c>
      <c r="AF58" s="446">
        <f>+'Niv1 Pub 22à45 '!AF71+'Niv1 Pr 94à117'!AF71</f>
        <v>392</v>
      </c>
      <c r="AG58" s="446">
        <f>+'Niv1 Pub 22à45 '!AG71+'Niv1 Pr 94à117'!AG71</f>
        <v>397</v>
      </c>
      <c r="AH58" s="446">
        <f>+'Niv1 Pub 22à45 '!AH71+'Niv1 Pr 94à117'!AH71</f>
        <v>365</v>
      </c>
      <c r="AI58" s="446">
        <f>+'Niv1 Pub 22à45 '!AI71+'Niv1 Pr 94à117'!AI71</f>
        <v>352</v>
      </c>
      <c r="AJ58" s="446">
        <f>+'Niv1 Pub 22à45 '!AJ71+'Niv1 Pr 94à117'!AJ71</f>
        <v>1893</v>
      </c>
      <c r="AK58" s="446">
        <f>+'Niv1 Pub 22à45 '!AK71+'Niv1 Pr 94à117'!AK71</f>
        <v>1015</v>
      </c>
      <c r="AL58" s="446">
        <f>+'Niv1 Pub 22à45 '!AL71+'Niv1 Pr 94à117'!AL71</f>
        <v>138</v>
      </c>
      <c r="AM58" s="446">
        <f>+'Niv1 Pub 22à45 '!AM71+'Niv1 Pr 94à117'!AM71</f>
        <v>1153</v>
      </c>
      <c r="AN58" s="446">
        <f>+'Niv1 Pub 22à45 '!AS71+'Niv1 Pr 94à117'!AP71</f>
        <v>1234</v>
      </c>
      <c r="AO58" s="446">
        <f>+'Niv1 Pub 22à45 '!AT71+'Niv1 Pr 94à117'!AQ71</f>
        <v>10</v>
      </c>
      <c r="AP58" s="446">
        <f>+'Niv1 Pub 22à45 '!AU71+'Niv1 Pr 94à117'!AR71</f>
        <v>377</v>
      </c>
      <c r="AQ58" s="446">
        <f>+'Niv1 Pub 22à45 '!AV71+'Niv1 Pr 94à117'!AS71</f>
        <v>369</v>
      </c>
      <c r="AR58" s="446">
        <f>+'Niv1 Pub 22à45 '!AW71+'Niv1 Pr 94à117'!AT71</f>
        <v>8</v>
      </c>
    </row>
    <row r="59" spans="1:48" s="381" customFormat="1" ht="15" customHeight="1">
      <c r="A59" s="707" t="s">
        <v>129</v>
      </c>
      <c r="B59" s="707" t="s">
        <v>132</v>
      </c>
      <c r="C59" s="441">
        <f>+'Niv1 Pub 22à45 '!C72+'Niv1 Pr 94à117'!C72</f>
        <v>7675</v>
      </c>
      <c r="D59" s="441">
        <f>+'Niv1 Pub 22à45 '!D72+'Niv1 Pr 94à117'!D72</f>
        <v>3702</v>
      </c>
      <c r="E59" s="441">
        <f>+'Niv1 Pub 22à45 '!E72+'Niv1 Pr 94à117'!E72</f>
        <v>6886</v>
      </c>
      <c r="F59" s="441">
        <f>+'Niv1 Pub 22à45 '!F72+'Niv1 Pr 94à117'!F72</f>
        <v>3323</v>
      </c>
      <c r="G59" s="441">
        <f>+'Niv1 Pub 22à45 '!G72+'Niv1 Pr 94à117'!G72</f>
        <v>7402</v>
      </c>
      <c r="H59" s="441">
        <f>+'Niv1 Pub 22à45 '!H72+'Niv1 Pr 94à117'!H72</f>
        <v>3520</v>
      </c>
      <c r="I59" s="441">
        <f>+'Niv1 Pub 22à45 '!I72+'Niv1 Pr 94à117'!I72</f>
        <v>5906</v>
      </c>
      <c r="J59" s="441">
        <f>+'Niv1 Pub 22à45 '!J72+'Niv1 Pr 94à117'!J72</f>
        <v>2897</v>
      </c>
      <c r="K59" s="441">
        <f>+'Niv1 Pub 22à45 '!K72+'Niv1 Pr 94à117'!K72</f>
        <v>5533</v>
      </c>
      <c r="L59" s="441">
        <f>+'Niv1 Pub 22à45 '!L72+'Niv1 Pr 94à117'!L72</f>
        <v>2753</v>
      </c>
      <c r="M59" s="401">
        <f t="shared" si="75"/>
        <v>33402</v>
      </c>
      <c r="N59" s="401">
        <f t="shared" si="75"/>
        <v>16195</v>
      </c>
      <c r="O59" s="255"/>
      <c r="P59" s="707" t="s">
        <v>132</v>
      </c>
      <c r="Q59" s="441">
        <f>+'Niv1 Pub 22à45 '!Q72+'Niv1 Pr 94à117'!Q72</f>
        <v>702</v>
      </c>
      <c r="R59" s="441">
        <f>+'Niv1 Pub 22à45 '!R72+'Niv1 Pr 94à117'!R72</f>
        <v>299</v>
      </c>
      <c r="S59" s="441">
        <f>+'Niv1 Pub 22à45 '!S72+'Niv1 Pr 94à117'!S72</f>
        <v>1010</v>
      </c>
      <c r="T59" s="441">
        <f>+'Niv1 Pub 22à45 '!T72+'Niv1 Pr 94à117'!T72</f>
        <v>412</v>
      </c>
      <c r="U59" s="441">
        <f>+'Niv1 Pub 22à45 '!U72+'Niv1 Pr 94à117'!U72</f>
        <v>1218</v>
      </c>
      <c r="V59" s="441">
        <f>+'Niv1 Pub 22à45 '!V72+'Niv1 Pr 94à117'!V72</f>
        <v>543</v>
      </c>
      <c r="W59" s="441">
        <f>+'Niv1 Pub 22à45 '!W72+'Niv1 Pr 94à117'!W72</f>
        <v>438</v>
      </c>
      <c r="X59" s="441">
        <f>+'Niv1 Pub 22à45 '!X72+'Niv1 Pr 94à117'!X72</f>
        <v>201</v>
      </c>
      <c r="Y59" s="441">
        <f>+'Niv1 Pub 22à45 '!Y72+'Niv1 Pr 94à117'!Y72</f>
        <v>729</v>
      </c>
      <c r="Z59" s="441">
        <f>+'Niv1 Pub 22à45 '!Z72+'Niv1 Pr 94à117'!Z72</f>
        <v>357</v>
      </c>
      <c r="AA59" s="435">
        <f t="shared" si="76"/>
        <v>4097</v>
      </c>
      <c r="AB59" s="572">
        <f t="shared" si="76"/>
        <v>1812</v>
      </c>
      <c r="AC59" s="618"/>
      <c r="AD59" s="707" t="s">
        <v>132</v>
      </c>
      <c r="AE59" s="446">
        <f>+'Niv1 Pub 22à45 '!AE72+'Niv1 Pr 94à117'!AE72</f>
        <v>201</v>
      </c>
      <c r="AF59" s="446">
        <f>+'Niv1 Pub 22à45 '!AF72+'Niv1 Pr 94à117'!AF72</f>
        <v>188</v>
      </c>
      <c r="AG59" s="446">
        <f>+'Niv1 Pub 22à45 '!AG72+'Niv1 Pr 94à117'!AG72</f>
        <v>199</v>
      </c>
      <c r="AH59" s="446">
        <f>+'Niv1 Pub 22à45 '!AH72+'Niv1 Pr 94à117'!AH72</f>
        <v>178</v>
      </c>
      <c r="AI59" s="446">
        <f>+'Niv1 Pub 22à45 '!AI72+'Niv1 Pr 94à117'!AI72</f>
        <v>172</v>
      </c>
      <c r="AJ59" s="446">
        <f>+'Niv1 Pub 22à45 '!AJ72+'Niv1 Pr 94à117'!AJ72</f>
        <v>938</v>
      </c>
      <c r="AK59" s="446">
        <f>+'Niv1 Pub 22à45 '!AK72+'Niv1 Pr 94à117'!AK72</f>
        <v>694</v>
      </c>
      <c r="AL59" s="446">
        <f>+'Niv1 Pub 22à45 '!AL72+'Niv1 Pr 94à117'!AL72</f>
        <v>14</v>
      </c>
      <c r="AM59" s="446">
        <f>+'Niv1 Pub 22à45 '!AM72+'Niv1 Pr 94à117'!AM72</f>
        <v>708</v>
      </c>
      <c r="AN59" s="446">
        <f>+'Niv1 Pub 22à45 '!AS72+'Niv1 Pr 94à117'!AP72</f>
        <v>829</v>
      </c>
      <c r="AO59" s="446">
        <f>+'Niv1 Pub 22à45 '!AT72+'Niv1 Pr 94à117'!AQ72</f>
        <v>140</v>
      </c>
      <c r="AP59" s="446">
        <f>+'Niv1 Pub 22à45 '!AU72+'Niv1 Pr 94à117'!AR72</f>
        <v>147</v>
      </c>
      <c r="AQ59" s="446">
        <f>+'Niv1 Pub 22à45 '!AV72+'Niv1 Pr 94à117'!AS72</f>
        <v>143</v>
      </c>
      <c r="AR59" s="446">
        <f>+'Niv1 Pub 22à45 '!AW72+'Niv1 Pr 94à117'!AT72</f>
        <v>4</v>
      </c>
    </row>
    <row r="60" spans="1:48" s="381" customFormat="1" ht="14.25" customHeight="1">
      <c r="A60" s="707" t="s">
        <v>129</v>
      </c>
      <c r="B60" s="707" t="s">
        <v>133</v>
      </c>
      <c r="C60" s="441">
        <f>+'Niv1 Pub 22à45 '!C73+'Niv1 Pr 94à117'!C73</f>
        <v>17613</v>
      </c>
      <c r="D60" s="441">
        <f>+'Niv1 Pub 22à45 '!D73+'Niv1 Pr 94à117'!D73</f>
        <v>8553</v>
      </c>
      <c r="E60" s="441">
        <f>+'Niv1 Pub 22à45 '!E73+'Niv1 Pr 94à117'!E73</f>
        <v>17228</v>
      </c>
      <c r="F60" s="441">
        <f>+'Niv1 Pub 22à45 '!F73+'Niv1 Pr 94à117'!F73</f>
        <v>8269</v>
      </c>
      <c r="G60" s="441">
        <f>+'Niv1 Pub 22à45 '!G73+'Niv1 Pr 94à117'!G73</f>
        <v>15960</v>
      </c>
      <c r="H60" s="441">
        <f>+'Niv1 Pub 22à45 '!H73+'Niv1 Pr 94à117'!H73</f>
        <v>7602</v>
      </c>
      <c r="I60" s="441">
        <f>+'Niv1 Pub 22à45 '!I73+'Niv1 Pr 94à117'!I73</f>
        <v>9466</v>
      </c>
      <c r="J60" s="441">
        <f>+'Niv1 Pub 22à45 '!J73+'Niv1 Pr 94à117'!J73</f>
        <v>4668</v>
      </c>
      <c r="K60" s="441">
        <f>+'Niv1 Pub 22à45 '!K73+'Niv1 Pr 94à117'!K73</f>
        <v>8222</v>
      </c>
      <c r="L60" s="441">
        <f>+'Niv1 Pub 22à45 '!L73+'Niv1 Pr 94à117'!L73</f>
        <v>4076</v>
      </c>
      <c r="M60" s="387">
        <f t="shared" si="75"/>
        <v>68489</v>
      </c>
      <c r="N60" s="387">
        <f t="shared" si="75"/>
        <v>33168</v>
      </c>
      <c r="O60" s="571"/>
      <c r="P60" s="707" t="s">
        <v>133</v>
      </c>
      <c r="Q60" s="441">
        <f>+'Niv1 Pub 22à45 '!Q73+'Niv1 Pr 94à117'!Q73</f>
        <v>1284</v>
      </c>
      <c r="R60" s="441">
        <f>+'Niv1 Pub 22à45 '!R73+'Niv1 Pr 94à117'!R73</f>
        <v>591</v>
      </c>
      <c r="S60" s="441">
        <f>+'Niv1 Pub 22à45 '!S73+'Niv1 Pr 94à117'!S73</f>
        <v>4687</v>
      </c>
      <c r="T60" s="441">
        <f>+'Niv1 Pub 22à45 '!T73+'Niv1 Pr 94à117'!T73</f>
        <v>2060</v>
      </c>
      <c r="U60" s="441">
        <f>+'Niv1 Pub 22à45 '!U73+'Niv1 Pr 94à117'!U73</f>
        <v>4017</v>
      </c>
      <c r="V60" s="441">
        <f>+'Niv1 Pub 22à45 '!V73+'Niv1 Pr 94à117'!V73</f>
        <v>1844</v>
      </c>
      <c r="W60" s="441">
        <f>+'Niv1 Pub 22à45 '!W73+'Niv1 Pr 94à117'!W73</f>
        <v>416</v>
      </c>
      <c r="X60" s="441">
        <f>+'Niv1 Pub 22à45 '!X73+'Niv1 Pr 94à117'!X73</f>
        <v>197</v>
      </c>
      <c r="Y60" s="441">
        <f>+'Niv1 Pub 22à45 '!Y73+'Niv1 Pr 94à117'!Y73</f>
        <v>1439</v>
      </c>
      <c r="Z60" s="441">
        <f>+'Niv1 Pub 22à45 '!Z73+'Niv1 Pr 94à117'!Z73</f>
        <v>724</v>
      </c>
      <c r="AA60" s="435">
        <f t="shared" si="76"/>
        <v>11843</v>
      </c>
      <c r="AB60" s="572">
        <f t="shared" si="76"/>
        <v>5416</v>
      </c>
      <c r="AC60" s="618"/>
      <c r="AD60" s="707" t="s">
        <v>133</v>
      </c>
      <c r="AE60" s="446">
        <f>+'Niv1 Pub 22à45 '!AE73+'Niv1 Pr 94à117'!AE73</f>
        <v>385</v>
      </c>
      <c r="AF60" s="446">
        <f>+'Niv1 Pub 22à45 '!AF73+'Niv1 Pr 94à117'!AF73</f>
        <v>392</v>
      </c>
      <c r="AG60" s="446">
        <f>+'Niv1 Pub 22à45 '!AG73+'Niv1 Pr 94à117'!AG73</f>
        <v>399</v>
      </c>
      <c r="AH60" s="446">
        <f>+'Niv1 Pub 22à45 '!AH73+'Niv1 Pr 94à117'!AH73</f>
        <v>360</v>
      </c>
      <c r="AI60" s="446">
        <f>+'Niv1 Pub 22à45 '!AI73+'Niv1 Pr 94à117'!AI73</f>
        <v>351</v>
      </c>
      <c r="AJ60" s="446">
        <f>+'Niv1 Pub 22à45 '!AJ73+'Niv1 Pr 94à117'!AJ73</f>
        <v>1887</v>
      </c>
      <c r="AK60" s="446">
        <f>+'Niv1 Pub 22à45 '!AK73+'Niv1 Pr 94à117'!AK73</f>
        <v>1182</v>
      </c>
      <c r="AL60" s="446">
        <f>+'Niv1 Pub 22à45 '!AL73+'Niv1 Pr 94à117'!AL73</f>
        <v>125</v>
      </c>
      <c r="AM60" s="446">
        <f>+'Niv1 Pub 22à45 '!AM73+'Niv1 Pr 94à117'!AM73</f>
        <v>1307</v>
      </c>
      <c r="AN60" s="446">
        <f>+'Niv1 Pub 22à45 '!AS73+'Niv1 Pr 94à117'!AP73</f>
        <v>1324</v>
      </c>
      <c r="AO60" s="446">
        <f>+'Niv1 Pub 22à45 '!AT73+'Niv1 Pr 94à117'!AQ73</f>
        <v>24</v>
      </c>
      <c r="AP60" s="446">
        <f>+'Niv1 Pub 22à45 '!AU73+'Niv1 Pr 94à117'!AR73</f>
        <v>364</v>
      </c>
      <c r="AQ60" s="446">
        <f>+'Niv1 Pub 22à45 '!AV73+'Niv1 Pr 94à117'!AS73</f>
        <v>355</v>
      </c>
      <c r="AR60" s="446">
        <f>+'Niv1 Pub 22à45 '!AW73+'Niv1 Pr 94à117'!AT73</f>
        <v>9</v>
      </c>
    </row>
    <row r="61" spans="1:48" s="381" customFormat="1" ht="15" customHeight="1">
      <c r="A61" s="707" t="s">
        <v>129</v>
      </c>
      <c r="B61" s="707" t="s">
        <v>134</v>
      </c>
      <c r="C61" s="441">
        <f>+'Niv1 Pub 22à45 '!C74+'Niv1 Pr 94à117'!C74</f>
        <v>25031</v>
      </c>
      <c r="D61" s="441">
        <f>+'Niv1 Pub 22à45 '!D74+'Niv1 Pr 94à117'!D74</f>
        <v>11971</v>
      </c>
      <c r="E61" s="441">
        <f>+'Niv1 Pub 22à45 '!E74+'Niv1 Pr 94à117'!E74</f>
        <v>19475</v>
      </c>
      <c r="F61" s="441">
        <f>+'Niv1 Pub 22à45 '!F74+'Niv1 Pr 94à117'!F74</f>
        <v>9439</v>
      </c>
      <c r="G61" s="441">
        <f>+'Niv1 Pub 22à45 '!G74+'Niv1 Pr 94à117'!G74</f>
        <v>16915</v>
      </c>
      <c r="H61" s="441">
        <f>+'Niv1 Pub 22à45 '!H74+'Niv1 Pr 94à117'!H74</f>
        <v>8215</v>
      </c>
      <c r="I61" s="441">
        <f>+'Niv1 Pub 22à45 '!I74+'Niv1 Pr 94à117'!I74</f>
        <v>11147</v>
      </c>
      <c r="J61" s="441">
        <f>+'Niv1 Pub 22à45 '!J74+'Niv1 Pr 94à117'!J74</f>
        <v>5369</v>
      </c>
      <c r="K61" s="441">
        <f>+'Niv1 Pub 22à45 '!K74+'Niv1 Pr 94à117'!K74</f>
        <v>7076</v>
      </c>
      <c r="L61" s="441">
        <f>+'Niv1 Pub 22à45 '!L74+'Niv1 Pr 94à117'!L74</f>
        <v>3489</v>
      </c>
      <c r="M61" s="387">
        <f t="shared" si="75"/>
        <v>79644</v>
      </c>
      <c r="N61" s="387">
        <f t="shared" si="75"/>
        <v>38483</v>
      </c>
      <c r="O61" s="571"/>
      <c r="P61" s="707" t="s">
        <v>134</v>
      </c>
      <c r="Q61" s="441">
        <f>+'Niv1 Pub 22à45 '!Q74+'Niv1 Pr 94à117'!Q74</f>
        <v>4742</v>
      </c>
      <c r="R61" s="441">
        <f>+'Niv1 Pub 22à45 '!R74+'Niv1 Pr 94à117'!R74</f>
        <v>2162</v>
      </c>
      <c r="S61" s="441">
        <f>+'Niv1 Pub 22à45 '!S74+'Niv1 Pr 94à117'!S74</f>
        <v>4526</v>
      </c>
      <c r="T61" s="441">
        <f>+'Niv1 Pub 22à45 '!T74+'Niv1 Pr 94à117'!T74</f>
        <v>2086</v>
      </c>
      <c r="U61" s="441">
        <f>+'Niv1 Pub 22à45 '!U74+'Niv1 Pr 94à117'!U74</f>
        <v>3856</v>
      </c>
      <c r="V61" s="441">
        <f>+'Niv1 Pub 22à45 '!V74+'Niv1 Pr 94à117'!V74</f>
        <v>1839</v>
      </c>
      <c r="W61" s="441">
        <f>+'Niv1 Pub 22à45 '!W74+'Niv1 Pr 94à117'!W74</f>
        <v>1435</v>
      </c>
      <c r="X61" s="441">
        <f>+'Niv1 Pub 22à45 '!X74+'Niv1 Pr 94à117'!X74</f>
        <v>669</v>
      </c>
      <c r="Y61" s="441">
        <f>+'Niv1 Pub 22à45 '!Y74+'Niv1 Pr 94à117'!Y74</f>
        <v>1023</v>
      </c>
      <c r="Z61" s="441">
        <f>+'Niv1 Pub 22à45 '!Z74+'Niv1 Pr 94à117'!Z74</f>
        <v>519</v>
      </c>
      <c r="AA61" s="435">
        <f t="shared" si="76"/>
        <v>15582</v>
      </c>
      <c r="AB61" s="572">
        <f t="shared" si="76"/>
        <v>7275</v>
      </c>
      <c r="AC61" s="618"/>
      <c r="AD61" s="707" t="s">
        <v>134</v>
      </c>
      <c r="AE61" s="446">
        <f>+'Niv1 Pub 22à45 '!AE74+'Niv1 Pr 94à117'!AE74</f>
        <v>549</v>
      </c>
      <c r="AF61" s="446">
        <f>+'Niv1 Pub 22à45 '!AF74+'Niv1 Pr 94à117'!AF74</f>
        <v>529</v>
      </c>
      <c r="AG61" s="446">
        <f>+'Niv1 Pub 22à45 '!AG74+'Niv1 Pr 94à117'!AG74</f>
        <v>522</v>
      </c>
      <c r="AH61" s="446">
        <f>+'Niv1 Pub 22à45 '!AH74+'Niv1 Pr 94à117'!AH74</f>
        <v>489</v>
      </c>
      <c r="AI61" s="446">
        <f>+'Niv1 Pub 22à45 '!AI74+'Niv1 Pr 94à117'!AI74</f>
        <v>446</v>
      </c>
      <c r="AJ61" s="446">
        <f>+'Niv1 Pub 22à45 '!AJ74+'Niv1 Pr 94à117'!AJ74</f>
        <v>2535</v>
      </c>
      <c r="AK61" s="446">
        <f>+'Niv1 Pub 22à45 '!AK74+'Niv1 Pr 94à117'!AK74</f>
        <v>1276</v>
      </c>
      <c r="AL61" s="446">
        <f>+'Niv1 Pub 22à45 '!AL74+'Niv1 Pr 94à117'!AL74</f>
        <v>217</v>
      </c>
      <c r="AM61" s="446">
        <f>+'Niv1 Pub 22à45 '!AM74+'Niv1 Pr 94à117'!AM74</f>
        <v>1493</v>
      </c>
      <c r="AN61" s="446">
        <f>+'Niv1 Pub 22à45 '!AS74+'Niv1 Pr 94à117'!AP74</f>
        <v>1591</v>
      </c>
      <c r="AO61" s="446">
        <f>+'Niv1 Pub 22à45 '!AT74+'Niv1 Pr 94à117'!AQ74</f>
        <v>20</v>
      </c>
      <c r="AP61" s="446">
        <f>+'Niv1 Pub 22à45 '!AU74+'Niv1 Pr 94à117'!AR74</f>
        <v>511</v>
      </c>
      <c r="AQ61" s="446">
        <f>+'Niv1 Pub 22à45 '!AV74+'Niv1 Pr 94à117'!AS74</f>
        <v>492</v>
      </c>
      <c r="AR61" s="446">
        <f>+'Niv1 Pub 22à45 '!AW74+'Niv1 Pr 94à117'!AT74</f>
        <v>19</v>
      </c>
    </row>
    <row r="62" spans="1:48" s="381" customFormat="1" ht="15" customHeight="1">
      <c r="A62" s="707" t="s">
        <v>129</v>
      </c>
      <c r="B62" s="707" t="s">
        <v>135</v>
      </c>
      <c r="C62" s="441">
        <f>+'Niv1 Pub 22à45 '!C75+'Niv1 Pr 94à117'!C75</f>
        <v>9539</v>
      </c>
      <c r="D62" s="441">
        <f>+'Niv1 Pub 22à45 '!D75+'Niv1 Pr 94à117'!D75</f>
        <v>4569</v>
      </c>
      <c r="E62" s="441">
        <f>+'Niv1 Pub 22à45 '!E75+'Niv1 Pr 94à117'!E75</f>
        <v>9156</v>
      </c>
      <c r="F62" s="441">
        <f>+'Niv1 Pub 22à45 '!F75+'Niv1 Pr 94à117'!F75</f>
        <v>4340</v>
      </c>
      <c r="G62" s="441">
        <f>+'Niv1 Pub 22à45 '!G75+'Niv1 Pr 94à117'!G75</f>
        <v>9160</v>
      </c>
      <c r="H62" s="441">
        <f>+'Niv1 Pub 22à45 '!H75+'Niv1 Pr 94à117'!H75</f>
        <v>4409</v>
      </c>
      <c r="I62" s="441">
        <f>+'Niv1 Pub 22à45 '!I75+'Niv1 Pr 94à117'!I75</f>
        <v>6448</v>
      </c>
      <c r="J62" s="441">
        <f>+'Niv1 Pub 22à45 '!J75+'Niv1 Pr 94à117'!J75</f>
        <v>3185</v>
      </c>
      <c r="K62" s="441">
        <f>+'Niv1 Pub 22à45 '!K75+'Niv1 Pr 94à117'!K75</f>
        <v>4319</v>
      </c>
      <c r="L62" s="441">
        <f>+'Niv1 Pub 22à45 '!L75+'Niv1 Pr 94à117'!L75</f>
        <v>2218</v>
      </c>
      <c r="M62" s="387">
        <f t="shared" si="75"/>
        <v>38622</v>
      </c>
      <c r="N62" s="387">
        <f t="shared" si="75"/>
        <v>18721</v>
      </c>
      <c r="O62" s="571"/>
      <c r="P62" s="707" t="s">
        <v>135</v>
      </c>
      <c r="Q62" s="441">
        <f>+'Niv1 Pub 22à45 '!Q75+'Niv1 Pr 94à117'!Q75</f>
        <v>1853</v>
      </c>
      <c r="R62" s="441">
        <f>+'Niv1 Pub 22à45 '!R75+'Niv1 Pr 94à117'!R75</f>
        <v>848</v>
      </c>
      <c r="S62" s="441">
        <f>+'Niv1 Pub 22à45 '!S75+'Niv1 Pr 94à117'!S75</f>
        <v>1980</v>
      </c>
      <c r="T62" s="441">
        <f>+'Niv1 Pub 22à45 '!T75+'Niv1 Pr 94à117'!T75</f>
        <v>841</v>
      </c>
      <c r="U62" s="441">
        <f>+'Niv1 Pub 22à45 '!U75+'Niv1 Pr 94à117'!U75</f>
        <v>2118</v>
      </c>
      <c r="V62" s="441">
        <f>+'Niv1 Pub 22à45 '!V75+'Niv1 Pr 94à117'!V75</f>
        <v>996</v>
      </c>
      <c r="W62" s="441">
        <f>+'Niv1 Pub 22à45 '!W75+'Niv1 Pr 94à117'!W75</f>
        <v>946</v>
      </c>
      <c r="X62" s="441">
        <f>+'Niv1 Pub 22à45 '!X75+'Niv1 Pr 94à117'!X75</f>
        <v>452</v>
      </c>
      <c r="Y62" s="441">
        <f>+'Niv1 Pub 22à45 '!Y75+'Niv1 Pr 94à117'!Y75</f>
        <v>547</v>
      </c>
      <c r="Z62" s="441">
        <f>+'Niv1 Pub 22à45 '!Z75+'Niv1 Pr 94à117'!Z75</f>
        <v>298</v>
      </c>
      <c r="AA62" s="435">
        <f t="shared" si="76"/>
        <v>7444</v>
      </c>
      <c r="AB62" s="572">
        <f t="shared" si="76"/>
        <v>3435</v>
      </c>
      <c r="AC62" s="618"/>
      <c r="AD62" s="707" t="s">
        <v>135</v>
      </c>
      <c r="AE62" s="446">
        <f>+'Niv1 Pub 22à45 '!AE75+'Niv1 Pr 94à117'!AE75</f>
        <v>316</v>
      </c>
      <c r="AF62" s="446">
        <f>+'Niv1 Pub 22à45 '!AF75+'Niv1 Pr 94à117'!AF75</f>
        <v>317</v>
      </c>
      <c r="AG62" s="446">
        <f>+'Niv1 Pub 22à45 '!AG75+'Niv1 Pr 94à117'!AG75</f>
        <v>319</v>
      </c>
      <c r="AH62" s="446">
        <f>+'Niv1 Pub 22à45 '!AH75+'Niv1 Pr 94à117'!AH75</f>
        <v>310</v>
      </c>
      <c r="AI62" s="446">
        <f>+'Niv1 Pub 22à45 '!AI75+'Niv1 Pr 94à117'!AI75</f>
        <v>295</v>
      </c>
      <c r="AJ62" s="446">
        <f>+'Niv1 Pub 22à45 '!AJ75+'Niv1 Pr 94à117'!AJ75</f>
        <v>1557</v>
      </c>
      <c r="AK62" s="446">
        <f>+'Niv1 Pub 22à45 '!AK75+'Niv1 Pr 94à117'!AK75</f>
        <v>805</v>
      </c>
      <c r="AL62" s="446">
        <f>+'Niv1 Pub 22à45 '!AL75+'Niv1 Pr 94à117'!AL75</f>
        <v>95</v>
      </c>
      <c r="AM62" s="446">
        <f>+'Niv1 Pub 22à45 '!AM75+'Niv1 Pr 94à117'!AM75</f>
        <v>900</v>
      </c>
      <c r="AN62" s="446">
        <f>+'Niv1 Pub 22à45 '!AS75+'Niv1 Pr 94à117'!AP75</f>
        <v>880</v>
      </c>
      <c r="AO62" s="446">
        <f>+'Niv1 Pub 22à45 '!AT75+'Niv1 Pr 94à117'!AQ75</f>
        <v>44</v>
      </c>
      <c r="AP62" s="446">
        <f>+'Niv1 Pub 22à45 '!AU75+'Niv1 Pr 94à117'!AR75</f>
        <v>328</v>
      </c>
      <c r="AQ62" s="446">
        <f>+'Niv1 Pub 22à45 '!AV75+'Niv1 Pr 94à117'!AS75</f>
        <v>307</v>
      </c>
      <c r="AR62" s="446">
        <f>+'Niv1 Pub 22à45 '!AW75+'Niv1 Pr 94à117'!AT75</f>
        <v>21</v>
      </c>
    </row>
    <row r="63" spans="1:48" ht="15" customHeight="1">
      <c r="A63" s="300"/>
      <c r="B63" s="382"/>
      <c r="C63" s="442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2"/>
      <c r="O63" s="611"/>
      <c r="P63" s="382"/>
      <c r="Q63" s="442"/>
      <c r="R63" s="442"/>
      <c r="S63" s="442"/>
      <c r="T63" s="442"/>
      <c r="U63" s="442"/>
      <c r="V63" s="442"/>
      <c r="W63" s="442"/>
      <c r="X63" s="442"/>
      <c r="Y63" s="442"/>
      <c r="Z63" s="442"/>
      <c r="AA63" s="442"/>
      <c r="AB63" s="574"/>
      <c r="AC63" s="617"/>
      <c r="AD63" s="382"/>
      <c r="AE63" s="290"/>
      <c r="AF63" s="447"/>
      <c r="AG63" s="447"/>
      <c r="AH63" s="447"/>
      <c r="AI63" s="447"/>
      <c r="AJ63" s="447"/>
      <c r="AK63" s="447"/>
      <c r="AL63" s="447"/>
      <c r="AM63" s="447"/>
      <c r="AN63" s="447"/>
      <c r="AO63" s="447"/>
      <c r="AP63" s="447"/>
      <c r="AQ63" s="447"/>
      <c r="AR63" s="447"/>
      <c r="AS63" s="381"/>
      <c r="AT63" s="381"/>
      <c r="AU63" s="381"/>
      <c r="AV63" s="381"/>
    </row>
    <row r="64" spans="1:48" s="284" customFormat="1" ht="15" customHeight="1">
      <c r="A64" s="372"/>
      <c r="B64" s="416"/>
      <c r="C64" s="433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3"/>
      <c r="O64" s="600"/>
      <c r="P64" s="291"/>
      <c r="Q64" s="433"/>
      <c r="R64" s="433"/>
      <c r="S64" s="433"/>
      <c r="T64" s="433"/>
      <c r="U64" s="433"/>
      <c r="V64" s="433"/>
      <c r="W64" s="433"/>
      <c r="X64" s="433"/>
      <c r="Y64" s="433"/>
      <c r="Z64" s="433"/>
      <c r="AA64" s="433"/>
      <c r="AB64" s="433"/>
      <c r="AC64" s="617"/>
      <c r="AD64" s="416"/>
      <c r="AE64" s="373"/>
      <c r="AF64" s="448"/>
      <c r="AG64" s="448"/>
      <c r="AH64" s="448"/>
      <c r="AI64" s="448"/>
      <c r="AJ64" s="448"/>
      <c r="AK64" s="448"/>
      <c r="AL64" s="448"/>
      <c r="AM64" s="448"/>
      <c r="AN64" s="448"/>
      <c r="AO64" s="448"/>
      <c r="AP64" s="448"/>
      <c r="AQ64" s="448"/>
      <c r="AR64" s="448"/>
      <c r="AS64" s="449"/>
      <c r="AT64" s="449"/>
      <c r="AU64" s="449"/>
      <c r="AV64" s="449"/>
    </row>
    <row r="65" spans="1:48" s="284" customFormat="1">
      <c r="A65" s="372"/>
      <c r="B65" s="416"/>
      <c r="C65" s="433"/>
      <c r="D65" s="433"/>
      <c r="E65" s="433"/>
      <c r="F65" s="433"/>
      <c r="G65" s="433"/>
      <c r="H65" s="433"/>
      <c r="I65" s="433"/>
      <c r="J65" s="433"/>
      <c r="K65" s="433"/>
      <c r="L65" s="433"/>
      <c r="M65" s="433"/>
      <c r="N65" s="433"/>
      <c r="O65" s="600"/>
      <c r="P65" s="291"/>
      <c r="Q65" s="433"/>
      <c r="R65" s="433"/>
      <c r="S65" s="433"/>
      <c r="T65" s="433"/>
      <c r="U65" s="433"/>
      <c r="V65" s="433"/>
      <c r="W65" s="433"/>
      <c r="X65" s="433"/>
      <c r="Y65" s="433"/>
      <c r="Z65" s="433"/>
      <c r="AA65" s="433"/>
      <c r="AB65" s="433"/>
      <c r="AC65" s="617"/>
      <c r="AD65" s="416"/>
      <c r="AF65" s="449"/>
      <c r="AG65" s="449"/>
      <c r="AH65" s="449"/>
      <c r="AI65" s="449"/>
      <c r="AJ65" s="449"/>
      <c r="AK65" s="449"/>
      <c r="AL65" s="449"/>
      <c r="AM65" s="449"/>
      <c r="AN65" s="449"/>
      <c r="AO65" s="449"/>
      <c r="AP65" s="449"/>
      <c r="AQ65" s="449"/>
      <c r="AR65" s="449"/>
      <c r="AS65" s="449"/>
      <c r="AT65" s="449"/>
      <c r="AU65" s="449"/>
      <c r="AV65" s="449"/>
    </row>
    <row r="66" spans="1:48" s="284" customFormat="1">
      <c r="A66" s="475"/>
      <c r="B66" s="374" t="s">
        <v>550</v>
      </c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5"/>
      <c r="N66" s="375"/>
      <c r="O66" s="601"/>
      <c r="P66" s="374" t="s">
        <v>556</v>
      </c>
      <c r="Q66" s="376"/>
      <c r="R66" s="376"/>
      <c r="S66" s="376"/>
      <c r="T66" s="376"/>
      <c r="U66" s="376"/>
      <c r="V66" s="376"/>
      <c r="W66" s="376"/>
      <c r="X66" s="376"/>
      <c r="Y66" s="376"/>
      <c r="Z66" s="376"/>
      <c r="AA66" s="376"/>
      <c r="AB66" s="376"/>
      <c r="AC66" s="617"/>
      <c r="AD66" s="374" t="s">
        <v>563</v>
      </c>
      <c r="AE66" s="374"/>
      <c r="AF66" s="374"/>
      <c r="AG66" s="374"/>
      <c r="AH66" s="374"/>
      <c r="AI66" s="374"/>
      <c r="AJ66" s="374"/>
      <c r="AK66" s="374"/>
      <c r="AL66" s="374"/>
      <c r="AM66" s="374"/>
      <c r="AN66" s="374"/>
      <c r="AO66" s="374"/>
      <c r="AP66" s="476"/>
      <c r="AQ66" s="476"/>
      <c r="AR66" s="476"/>
    </row>
    <row r="67" spans="1:48" s="284" customFormat="1">
      <c r="A67" s="372"/>
      <c r="B67" s="374" t="s">
        <v>111</v>
      </c>
      <c r="C67" s="375"/>
      <c r="D67" s="375"/>
      <c r="E67" s="375"/>
      <c r="F67" s="375"/>
      <c r="G67" s="375"/>
      <c r="H67" s="375"/>
      <c r="I67" s="375"/>
      <c r="J67" s="375"/>
      <c r="K67" s="375"/>
      <c r="L67" s="375"/>
      <c r="M67" s="375"/>
      <c r="N67" s="375"/>
      <c r="O67" s="601"/>
      <c r="P67" s="270" t="s">
        <v>111</v>
      </c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5"/>
      <c r="AB67" s="375"/>
      <c r="AC67" s="615"/>
      <c r="AD67" s="374" t="s">
        <v>547</v>
      </c>
      <c r="AE67" s="374"/>
      <c r="AF67" s="374"/>
      <c r="AG67" s="374"/>
      <c r="AH67" s="374"/>
      <c r="AI67" s="374"/>
      <c r="AJ67" s="374"/>
      <c r="AK67" s="374"/>
      <c r="AL67" s="374"/>
      <c r="AM67" s="374"/>
      <c r="AN67" s="374"/>
      <c r="AO67" s="374"/>
      <c r="AP67" s="476"/>
      <c r="AQ67" s="476"/>
      <c r="AR67" s="476"/>
    </row>
    <row r="68" spans="1:48" s="284" customFormat="1">
      <c r="A68" s="372"/>
      <c r="B68" s="374" t="s">
        <v>281</v>
      </c>
      <c r="C68" s="375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601"/>
      <c r="P68" s="374" t="s">
        <v>281</v>
      </c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615"/>
      <c r="AD68" s="374" t="s">
        <v>281</v>
      </c>
      <c r="AE68" s="374"/>
      <c r="AF68" s="374"/>
      <c r="AG68" s="374"/>
      <c r="AH68" s="374"/>
      <c r="AI68" s="374"/>
      <c r="AJ68" s="374"/>
      <c r="AK68" s="374"/>
      <c r="AL68" s="374"/>
      <c r="AM68" s="374"/>
      <c r="AN68" s="374"/>
      <c r="AO68" s="374"/>
      <c r="AP68" s="476"/>
      <c r="AQ68" s="476"/>
      <c r="AR68" s="476"/>
    </row>
    <row r="69" spans="1:48" s="284" customFormat="1">
      <c r="A69" s="372"/>
      <c r="B69" s="291"/>
      <c r="C69" s="307"/>
      <c r="D69" s="307"/>
      <c r="E69" s="307"/>
      <c r="F69" s="307"/>
      <c r="G69" s="307"/>
      <c r="H69" s="307"/>
      <c r="I69" s="307"/>
      <c r="J69" s="307"/>
      <c r="K69" s="307"/>
      <c r="L69" s="307"/>
      <c r="M69" s="307"/>
      <c r="N69" s="307"/>
      <c r="O69" s="601"/>
      <c r="P69" s="291"/>
      <c r="Q69" s="307"/>
      <c r="R69" s="307"/>
      <c r="S69" s="307"/>
      <c r="T69" s="307"/>
      <c r="U69" s="307"/>
      <c r="V69" s="307"/>
      <c r="W69" s="307"/>
      <c r="X69" s="307"/>
      <c r="Y69" s="307"/>
      <c r="Z69" s="307"/>
      <c r="AA69" s="307"/>
      <c r="AB69" s="307"/>
      <c r="AC69" s="615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</row>
    <row r="70" spans="1:48" s="284" customFormat="1">
      <c r="A70" s="372"/>
      <c r="B70" s="377" t="s">
        <v>136</v>
      </c>
      <c r="C70" s="307"/>
      <c r="D70" s="307"/>
      <c r="E70" s="307"/>
      <c r="F70" s="307"/>
      <c r="G70" s="307"/>
      <c r="H70" s="307"/>
      <c r="I70" s="307"/>
      <c r="J70" s="307"/>
      <c r="K70" s="307"/>
      <c r="L70" s="307"/>
      <c r="M70" s="307"/>
      <c r="N70" s="307"/>
      <c r="O70" s="601"/>
      <c r="P70" s="377" t="s">
        <v>136</v>
      </c>
      <c r="Q70" s="307"/>
      <c r="R70" s="307"/>
      <c r="S70" s="307"/>
      <c r="T70" s="307"/>
      <c r="U70" s="307"/>
      <c r="V70" s="307"/>
      <c r="W70" s="307"/>
      <c r="X70" s="307"/>
      <c r="Y70" s="307" t="s">
        <v>254</v>
      </c>
      <c r="Z70" s="307"/>
      <c r="AA70" s="307"/>
      <c r="AB70" s="307"/>
      <c r="AC70" s="615"/>
      <c r="AD70" s="377" t="s">
        <v>136</v>
      </c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Q70" s="291"/>
    </row>
    <row r="71" spans="1:48" s="284" customFormat="1">
      <c r="A71" s="372"/>
      <c r="B71" s="291"/>
      <c r="C71" s="307"/>
      <c r="D71" s="307"/>
      <c r="E71" s="307"/>
      <c r="F71" s="307"/>
      <c r="G71" s="307"/>
      <c r="H71" s="307"/>
      <c r="I71" s="307"/>
      <c r="J71" s="307"/>
      <c r="K71" s="307"/>
      <c r="L71" s="307"/>
      <c r="M71" s="307"/>
      <c r="N71" s="307"/>
      <c r="O71" s="601"/>
      <c r="P71" s="291"/>
      <c r="Q71" s="307"/>
      <c r="R71" s="307"/>
      <c r="S71" s="307"/>
      <c r="T71" s="307"/>
      <c r="U71" s="307"/>
      <c r="V71" s="307"/>
      <c r="W71" s="307"/>
      <c r="X71" s="307"/>
      <c r="Y71" s="307"/>
      <c r="Z71" s="307"/>
      <c r="AA71" s="307"/>
      <c r="AB71" s="307"/>
      <c r="AC71" s="615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</row>
    <row r="72" spans="1:48" ht="16.5" customHeight="1">
      <c r="A72" s="50"/>
      <c r="B72" s="20"/>
      <c r="C72" s="294" t="s">
        <v>272</v>
      </c>
      <c r="D72" s="294"/>
      <c r="E72" s="294" t="s">
        <v>273</v>
      </c>
      <c r="F72" s="294"/>
      <c r="G72" s="294" t="s">
        <v>274</v>
      </c>
      <c r="H72" s="294"/>
      <c r="I72" s="294" t="s">
        <v>275</v>
      </c>
      <c r="J72" s="294"/>
      <c r="K72" s="294" t="s">
        <v>276</v>
      </c>
      <c r="L72" s="294"/>
      <c r="M72" s="294" t="s">
        <v>68</v>
      </c>
      <c r="N72" s="294"/>
      <c r="O72" s="598"/>
      <c r="P72" s="295"/>
      <c r="Q72" s="273" t="s">
        <v>272</v>
      </c>
      <c r="R72" s="274"/>
      <c r="S72" s="273" t="s">
        <v>273</v>
      </c>
      <c r="T72" s="274"/>
      <c r="U72" s="273" t="s">
        <v>274</v>
      </c>
      <c r="V72" s="274"/>
      <c r="W72" s="273" t="s">
        <v>275</v>
      </c>
      <c r="X72" s="274"/>
      <c r="Y72" s="273" t="s">
        <v>276</v>
      </c>
      <c r="Z72" s="274"/>
      <c r="AA72" s="273" t="s">
        <v>68</v>
      </c>
      <c r="AB72" s="305"/>
      <c r="AC72" s="615"/>
      <c r="AD72" s="306"/>
      <c r="AE72" s="1006" t="s">
        <v>88</v>
      </c>
      <c r="AF72" s="1006"/>
      <c r="AG72" s="1006"/>
      <c r="AH72" s="1006"/>
      <c r="AI72" s="1006"/>
      <c r="AJ72" s="1007"/>
      <c r="AK72" s="3" t="s">
        <v>70</v>
      </c>
      <c r="AL72" s="54"/>
      <c r="AM72" s="54"/>
      <c r="AN72" s="862" t="s">
        <v>352</v>
      </c>
      <c r="AO72" s="237"/>
      <c r="AP72" s="3" t="s">
        <v>72</v>
      </c>
      <c r="AQ72" s="54"/>
      <c r="AR72" s="56"/>
    </row>
    <row r="73" spans="1:48" ht="34.5" customHeight="1">
      <c r="A73" s="60" t="s">
        <v>113</v>
      </c>
      <c r="B73" s="11" t="s">
        <v>114</v>
      </c>
      <c r="C73" s="277" t="s">
        <v>282</v>
      </c>
      <c r="D73" s="277" t="s">
        <v>269</v>
      </c>
      <c r="E73" s="277" t="s">
        <v>282</v>
      </c>
      <c r="F73" s="277" t="s">
        <v>269</v>
      </c>
      <c r="G73" s="277" t="s">
        <v>282</v>
      </c>
      <c r="H73" s="277" t="s">
        <v>269</v>
      </c>
      <c r="I73" s="277" t="s">
        <v>282</v>
      </c>
      <c r="J73" s="277" t="s">
        <v>269</v>
      </c>
      <c r="K73" s="277" t="s">
        <v>282</v>
      </c>
      <c r="L73" s="277" t="s">
        <v>269</v>
      </c>
      <c r="M73" s="277" t="s">
        <v>282</v>
      </c>
      <c r="N73" s="277" t="s">
        <v>269</v>
      </c>
      <c r="O73" s="599"/>
      <c r="P73" s="11" t="s">
        <v>114</v>
      </c>
      <c r="Q73" s="277" t="s">
        <v>282</v>
      </c>
      <c r="R73" s="277" t="s">
        <v>269</v>
      </c>
      <c r="S73" s="277" t="s">
        <v>282</v>
      </c>
      <c r="T73" s="277" t="s">
        <v>269</v>
      </c>
      <c r="U73" s="277" t="s">
        <v>282</v>
      </c>
      <c r="V73" s="277" t="s">
        <v>269</v>
      </c>
      <c r="W73" s="277" t="s">
        <v>282</v>
      </c>
      <c r="X73" s="277" t="s">
        <v>269</v>
      </c>
      <c r="Y73" s="277" t="s">
        <v>282</v>
      </c>
      <c r="Z73" s="277" t="s">
        <v>269</v>
      </c>
      <c r="AA73" s="277" t="s">
        <v>282</v>
      </c>
      <c r="AB73" s="548" t="s">
        <v>269</v>
      </c>
      <c r="AC73" s="616"/>
      <c r="AD73" s="580" t="s">
        <v>114</v>
      </c>
      <c r="AE73" s="587" t="s">
        <v>272</v>
      </c>
      <c r="AF73" s="587" t="s">
        <v>273</v>
      </c>
      <c r="AG73" s="587" t="s">
        <v>274</v>
      </c>
      <c r="AH73" s="587" t="s">
        <v>275</v>
      </c>
      <c r="AI73" s="587" t="s">
        <v>276</v>
      </c>
      <c r="AJ73" s="588" t="s">
        <v>57</v>
      </c>
      <c r="AK73" s="8" t="s">
        <v>73</v>
      </c>
      <c r="AL73" s="8" t="s">
        <v>74</v>
      </c>
      <c r="AM73" s="7" t="s">
        <v>75</v>
      </c>
      <c r="AN73" s="33" t="s">
        <v>79</v>
      </c>
      <c r="AO73" s="30" t="s">
        <v>80</v>
      </c>
      <c r="AP73" s="18" t="s">
        <v>81</v>
      </c>
      <c r="AQ73" s="12" t="s">
        <v>82</v>
      </c>
      <c r="AR73" s="18" t="s">
        <v>83</v>
      </c>
    </row>
    <row r="74" spans="1:48">
      <c r="A74" s="283"/>
      <c r="B74" s="278"/>
      <c r="C74" s="280"/>
      <c r="D74" s="280"/>
      <c r="E74" s="280"/>
      <c r="F74" s="280"/>
      <c r="G74" s="280"/>
      <c r="H74" s="280"/>
      <c r="I74" s="280"/>
      <c r="J74" s="280"/>
      <c r="K74" s="280"/>
      <c r="L74" s="280"/>
      <c r="M74" s="280"/>
      <c r="N74" s="280"/>
      <c r="O74" s="602"/>
      <c r="P74" s="296"/>
      <c r="Q74" s="280"/>
      <c r="R74" s="280"/>
      <c r="S74" s="280"/>
      <c r="T74" s="280"/>
      <c r="U74" s="280"/>
      <c r="V74" s="280"/>
      <c r="W74" s="280"/>
      <c r="X74" s="280"/>
      <c r="Y74" s="280"/>
      <c r="Z74" s="280"/>
      <c r="AA74" s="280"/>
      <c r="AB74" s="575"/>
      <c r="AC74" s="615"/>
      <c r="AD74" s="581"/>
      <c r="AE74" s="174"/>
      <c r="AF74" s="174"/>
      <c r="AG74" s="174"/>
      <c r="AH74" s="174"/>
      <c r="AI74" s="20"/>
      <c r="AJ74" s="174"/>
      <c r="AK74" s="175"/>
      <c r="AL74" s="175"/>
      <c r="AM74" s="174"/>
      <c r="AN74" s="174"/>
      <c r="AO74" s="176"/>
      <c r="AP74" s="283"/>
      <c r="AQ74" s="283"/>
      <c r="AR74" s="283"/>
    </row>
    <row r="75" spans="1:48" ht="10.5">
      <c r="A75" s="287"/>
      <c r="B75" s="562" t="s">
        <v>58</v>
      </c>
      <c r="C75" s="387">
        <f t="shared" ref="C75:N75" si="77">SUM(C77:C85)</f>
        <v>111125</v>
      </c>
      <c r="D75" s="387">
        <f t="shared" si="77"/>
        <v>54284</v>
      </c>
      <c r="E75" s="387">
        <f t="shared" si="77"/>
        <v>85589</v>
      </c>
      <c r="F75" s="387">
        <f t="shared" si="77"/>
        <v>41936</v>
      </c>
      <c r="G75" s="387">
        <f t="shared" si="77"/>
        <v>74388</v>
      </c>
      <c r="H75" s="387">
        <f t="shared" si="77"/>
        <v>36860</v>
      </c>
      <c r="I75" s="387">
        <f t="shared" si="77"/>
        <v>51324</v>
      </c>
      <c r="J75" s="387">
        <f t="shared" si="77"/>
        <v>25546</v>
      </c>
      <c r="K75" s="387">
        <f t="shared" si="77"/>
        <v>39137</v>
      </c>
      <c r="L75" s="387">
        <f t="shared" si="77"/>
        <v>19520</v>
      </c>
      <c r="M75" s="387">
        <f t="shared" si="77"/>
        <v>361563</v>
      </c>
      <c r="N75" s="387">
        <f t="shared" si="77"/>
        <v>178146</v>
      </c>
      <c r="O75" s="603"/>
      <c r="P75" s="561" t="s">
        <v>58</v>
      </c>
      <c r="Q75" s="387">
        <f t="shared" ref="Q75:AB75" si="78">SUM(Q77:Q85)</f>
        <v>28785</v>
      </c>
      <c r="R75" s="387">
        <f t="shared" si="78"/>
        <v>13511</v>
      </c>
      <c r="S75" s="387">
        <f t="shared" si="78"/>
        <v>18676</v>
      </c>
      <c r="T75" s="387">
        <f t="shared" si="78"/>
        <v>8719</v>
      </c>
      <c r="U75" s="387">
        <f t="shared" si="78"/>
        <v>16899</v>
      </c>
      <c r="V75" s="387">
        <f t="shared" si="78"/>
        <v>8096</v>
      </c>
      <c r="W75" s="387">
        <f t="shared" si="78"/>
        <v>7574</v>
      </c>
      <c r="X75" s="387">
        <f t="shared" si="78"/>
        <v>3748</v>
      </c>
      <c r="Y75" s="387">
        <f t="shared" si="78"/>
        <v>7794</v>
      </c>
      <c r="Z75" s="387">
        <f t="shared" si="78"/>
        <v>3879</v>
      </c>
      <c r="AA75" s="387">
        <f t="shared" si="78"/>
        <v>79728</v>
      </c>
      <c r="AB75" s="436">
        <f t="shared" si="78"/>
        <v>37953</v>
      </c>
      <c r="AC75" s="619"/>
      <c r="AD75" s="561" t="s">
        <v>58</v>
      </c>
      <c r="AE75" s="387">
        <f t="shared" ref="AE75:AJ75" si="79">SUM(AE79:AE85)</f>
        <v>1676</v>
      </c>
      <c r="AF75" s="387">
        <f t="shared" si="79"/>
        <v>1623</v>
      </c>
      <c r="AG75" s="387">
        <f t="shared" si="79"/>
        <v>1572</v>
      </c>
      <c r="AH75" s="387">
        <f t="shared" si="79"/>
        <v>1380</v>
      </c>
      <c r="AI75" s="387">
        <f t="shared" si="79"/>
        <v>1199</v>
      </c>
      <c r="AJ75" s="301">
        <f t="shared" si="79"/>
        <v>7450</v>
      </c>
      <c r="AK75" s="387">
        <f t="shared" ref="AK75:AR75" si="80">SUM(AK77:AK85)</f>
        <v>5030</v>
      </c>
      <c r="AL75" s="387">
        <f t="shared" si="80"/>
        <v>1085</v>
      </c>
      <c r="AM75" s="387">
        <f t="shared" si="80"/>
        <v>6115</v>
      </c>
      <c r="AN75" s="387">
        <f t="shared" si="80"/>
        <v>6313</v>
      </c>
      <c r="AO75" s="387">
        <f t="shared" si="80"/>
        <v>254</v>
      </c>
      <c r="AP75" s="387">
        <f t="shared" si="80"/>
        <v>1948</v>
      </c>
      <c r="AQ75" s="387">
        <f t="shared" si="80"/>
        <v>1862</v>
      </c>
      <c r="AR75" s="387">
        <f t="shared" si="80"/>
        <v>86</v>
      </c>
    </row>
    <row r="76" spans="1:48" ht="12.75" customHeight="1">
      <c r="A76" s="287"/>
      <c r="B76" s="285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602"/>
      <c r="P76" s="297"/>
      <c r="Q76" s="301"/>
      <c r="R76" s="186"/>
      <c r="S76" s="186"/>
      <c r="T76" s="186"/>
      <c r="U76" s="186"/>
      <c r="V76" s="186"/>
      <c r="W76" s="186"/>
      <c r="X76" s="186"/>
      <c r="Y76" s="186"/>
      <c r="Z76" s="186"/>
      <c r="AA76" s="288"/>
      <c r="AB76" s="576"/>
      <c r="AC76" s="619"/>
      <c r="AD76" s="297"/>
      <c r="AE76" s="176"/>
      <c r="AF76" s="380"/>
      <c r="AG76" s="176"/>
      <c r="AH76" s="176"/>
      <c r="AI76" s="176"/>
      <c r="AJ76" s="176"/>
      <c r="AK76" s="176"/>
      <c r="AL76" s="176"/>
      <c r="AM76" s="176"/>
      <c r="AN76" s="176"/>
      <c r="AO76" s="298"/>
      <c r="AP76" s="287"/>
      <c r="AQ76" s="287"/>
      <c r="AR76" s="287"/>
    </row>
    <row r="77" spans="1:48" s="381" customFormat="1" ht="15.75" customHeight="1">
      <c r="A77" s="569" t="s">
        <v>137</v>
      </c>
      <c r="B77" s="569" t="s">
        <v>138</v>
      </c>
      <c r="C77" s="441">
        <f>+'Niv1 Pub 22à45 '!C89+'Niv1 Pr 94à117'!C89</f>
        <v>10536</v>
      </c>
      <c r="D77" s="441">
        <f>+'Niv1 Pub 22à45 '!D89+'Niv1 Pr 94à117'!D89</f>
        <v>5130</v>
      </c>
      <c r="E77" s="441">
        <f>+'Niv1 Pub 22à45 '!E89+'Niv1 Pr 94à117'!E89</f>
        <v>8785</v>
      </c>
      <c r="F77" s="441">
        <f>+'Niv1 Pub 22à45 '!F89+'Niv1 Pr 94à117'!F89</f>
        <v>4333</v>
      </c>
      <c r="G77" s="441">
        <f>+'Niv1 Pub 22à45 '!G89+'Niv1 Pr 94à117'!G89</f>
        <v>7031</v>
      </c>
      <c r="H77" s="441">
        <f>+'Niv1 Pub 22à45 '!H89+'Niv1 Pr 94à117'!H89</f>
        <v>3544</v>
      </c>
      <c r="I77" s="441">
        <f>+'Niv1 Pub 22à45 '!I89+'Niv1 Pr 94à117'!I89</f>
        <v>5194</v>
      </c>
      <c r="J77" s="441">
        <f>+'Niv1 Pub 22à45 '!J89+'Niv1 Pr 94à117'!J89</f>
        <v>2587</v>
      </c>
      <c r="K77" s="441">
        <f>+'Niv1 Pub 22à45 '!K89+'Niv1 Pr 94à117'!K89</f>
        <v>3995</v>
      </c>
      <c r="L77" s="441">
        <f>+'Niv1 Pub 22à45 '!L89+'Niv1 Pr 94à117'!L89</f>
        <v>2056</v>
      </c>
      <c r="M77" s="387">
        <f t="shared" ref="M77:M85" si="81">++C77+E77+G77+I77+K77</f>
        <v>35541</v>
      </c>
      <c r="N77" s="387">
        <f t="shared" ref="N77:N85" si="82">++D77+F77+H77+J77+L77</f>
        <v>17650</v>
      </c>
      <c r="O77" s="603"/>
      <c r="P77" s="569" t="s">
        <v>138</v>
      </c>
      <c r="Q77" s="441">
        <f>+'Niv1 Pub 22à45 '!Q89+'Niv1 Pr 94à117'!Q89</f>
        <v>984</v>
      </c>
      <c r="R77" s="441">
        <f>+'Niv1 Pub 22à45 '!R89+'Niv1 Pr 94à117'!R89</f>
        <v>435</v>
      </c>
      <c r="S77" s="441">
        <f>+'Niv1 Pub 22à45 '!S89+'Niv1 Pr 94à117'!S89</f>
        <v>2038</v>
      </c>
      <c r="T77" s="441">
        <f>+'Niv1 Pub 22à45 '!T89+'Niv1 Pr 94à117'!T89</f>
        <v>960</v>
      </c>
      <c r="U77" s="441">
        <f>+'Niv1 Pub 22à45 '!U89+'Niv1 Pr 94à117'!U89</f>
        <v>1451</v>
      </c>
      <c r="V77" s="441">
        <f>+'Niv1 Pub 22à45 '!V89+'Niv1 Pr 94à117'!V89</f>
        <v>682</v>
      </c>
      <c r="W77" s="441">
        <f>+'Niv1 Pub 22à45 '!W89+'Niv1 Pr 94à117'!W89</f>
        <v>276</v>
      </c>
      <c r="X77" s="441">
        <f>+'Niv1 Pub 22à45 '!X89+'Niv1 Pr 94à117'!X89</f>
        <v>130</v>
      </c>
      <c r="Y77" s="441">
        <f>+'Niv1 Pub 22à45 '!Y89+'Niv1 Pr 94à117'!Y89</f>
        <v>957</v>
      </c>
      <c r="Z77" s="441">
        <f>+'Niv1 Pub 22à45 '!Z89+'Niv1 Pr 94à117'!Z89</f>
        <v>469</v>
      </c>
      <c r="AA77" s="387">
        <f t="shared" ref="AA77:AA85" si="83">Q77+S77+U77+W77+Y77</f>
        <v>5706</v>
      </c>
      <c r="AB77" s="436">
        <f t="shared" ref="AB77:AB85" si="84">R77+T77+V77+X77+Z77</f>
        <v>2676</v>
      </c>
      <c r="AC77" s="619"/>
      <c r="AD77" s="569" t="s">
        <v>138</v>
      </c>
      <c r="AE77" s="380">
        <f>+'Niv1 Pub 22à45 '!AE89+'Niv1 Pr 94à117'!AE89</f>
        <v>202</v>
      </c>
      <c r="AF77" s="380">
        <f>+'Niv1 Pub 22à45 '!AF89+'Niv1 Pr 94à117'!AF89</f>
        <v>206</v>
      </c>
      <c r="AG77" s="380">
        <f>+'Niv1 Pub 22à45 '!AG89+'Niv1 Pr 94à117'!AG89</f>
        <v>185</v>
      </c>
      <c r="AH77" s="380">
        <f>+'Niv1 Pub 22à45 '!AH89+'Niv1 Pr 94à117'!AH89</f>
        <v>144</v>
      </c>
      <c r="AI77" s="380">
        <f>+'Niv1 Pub 22à45 '!AI89+'Niv1 Pr 94à117'!AI89</f>
        <v>123</v>
      </c>
      <c r="AJ77" s="380">
        <f>+'Niv1 Pub 22à45 '!AJ89+'Niv1 Pr 94à117'!AJ89</f>
        <v>860</v>
      </c>
      <c r="AK77" s="380">
        <f>+'Niv1 Pub 22à45 '!AK89+'Niv1 Pr 94à117'!AK89</f>
        <v>558</v>
      </c>
      <c r="AL77" s="380">
        <f>+'Niv1 Pub 22à45 '!AL89+'Niv1 Pr 94à117'!AL89</f>
        <v>84</v>
      </c>
      <c r="AM77" s="380">
        <f>+'Niv1 Pub 22à45 '!AM89+'Niv1 Pr 94à117'!AM89</f>
        <v>642</v>
      </c>
      <c r="AN77" s="380">
        <f>+'Niv1 Pub 22à45 '!AS89+'Niv1 Pr 94à117'!AP89</f>
        <v>605</v>
      </c>
      <c r="AO77" s="380">
        <f>+'Niv1 Pub 22à45 '!AT89+'Niv1 Pr 94à117'!AQ89</f>
        <v>26</v>
      </c>
      <c r="AP77" s="380">
        <f>+'Niv1 Pub 22à45 '!AU89+'Niv1 Pr 94à117'!AR89</f>
        <v>206</v>
      </c>
      <c r="AQ77" s="380">
        <f>+'Niv1 Pub 22à45 '!AV89+'Niv1 Pr 94à117'!AS89</f>
        <v>187</v>
      </c>
      <c r="AR77" s="380">
        <f>+'Niv1 Pub 22à45 '!AW89+'Niv1 Pr 94à117'!AT89</f>
        <v>19</v>
      </c>
    </row>
    <row r="78" spans="1:48" s="381" customFormat="1" ht="15.75" customHeight="1">
      <c r="A78" s="569" t="s">
        <v>137</v>
      </c>
      <c r="B78" s="569" t="s">
        <v>139</v>
      </c>
      <c r="C78" s="441">
        <f>+'Niv1 Pub 22à45 '!C90+'Niv1 Pr 94à117'!C90</f>
        <v>12365</v>
      </c>
      <c r="D78" s="441">
        <f>+'Niv1 Pub 22à45 '!D90+'Niv1 Pr 94à117'!D90</f>
        <v>6180</v>
      </c>
      <c r="E78" s="441">
        <f>+'Niv1 Pub 22à45 '!E90+'Niv1 Pr 94à117'!E90</f>
        <v>9759</v>
      </c>
      <c r="F78" s="441">
        <f>+'Niv1 Pub 22à45 '!F90+'Niv1 Pr 94à117'!F90</f>
        <v>4903</v>
      </c>
      <c r="G78" s="441">
        <f>+'Niv1 Pub 22à45 '!G90+'Niv1 Pr 94à117'!G90</f>
        <v>8195</v>
      </c>
      <c r="H78" s="441">
        <f>+'Niv1 Pub 22à45 '!H90+'Niv1 Pr 94à117'!H90</f>
        <v>4199</v>
      </c>
      <c r="I78" s="441">
        <f>+'Niv1 Pub 22à45 '!I90+'Niv1 Pr 94à117'!I90</f>
        <v>5652</v>
      </c>
      <c r="J78" s="441">
        <f>+'Niv1 Pub 22à45 '!J90+'Niv1 Pr 94à117'!J90</f>
        <v>2947</v>
      </c>
      <c r="K78" s="441">
        <f>+'Niv1 Pub 22à45 '!K90+'Niv1 Pr 94à117'!K90</f>
        <v>4260</v>
      </c>
      <c r="L78" s="441">
        <f>+'Niv1 Pub 22à45 '!L90+'Niv1 Pr 94à117'!L90</f>
        <v>2293</v>
      </c>
      <c r="M78" s="387">
        <f t="shared" si="81"/>
        <v>40231</v>
      </c>
      <c r="N78" s="387">
        <f t="shared" si="82"/>
        <v>20522</v>
      </c>
      <c r="O78" s="603"/>
      <c r="P78" s="569" t="s">
        <v>139</v>
      </c>
      <c r="Q78" s="441">
        <f>+'Niv1 Pub 22à45 '!Q90+'Niv1 Pr 94à117'!Q90</f>
        <v>3186</v>
      </c>
      <c r="R78" s="441">
        <f>+'Niv1 Pub 22à45 '!R90+'Niv1 Pr 94à117'!R90</f>
        <v>1466</v>
      </c>
      <c r="S78" s="441">
        <f>+'Niv1 Pub 22à45 '!S90+'Niv1 Pr 94à117'!S90</f>
        <v>2181</v>
      </c>
      <c r="T78" s="441">
        <f>+'Niv1 Pub 22à45 '!T90+'Niv1 Pr 94à117'!T90</f>
        <v>1043</v>
      </c>
      <c r="U78" s="441">
        <f>+'Niv1 Pub 22à45 '!U90+'Niv1 Pr 94à117'!U90</f>
        <v>1850</v>
      </c>
      <c r="V78" s="441">
        <f>+'Niv1 Pub 22à45 '!V90+'Niv1 Pr 94à117'!V90</f>
        <v>913</v>
      </c>
      <c r="W78" s="441">
        <f>+'Niv1 Pub 22à45 '!W90+'Niv1 Pr 94à117'!W90</f>
        <v>943</v>
      </c>
      <c r="X78" s="441">
        <f>+'Niv1 Pub 22à45 '!X90+'Niv1 Pr 94à117'!X90</f>
        <v>451</v>
      </c>
      <c r="Y78" s="441">
        <f>+'Niv1 Pub 22à45 '!Y90+'Niv1 Pr 94à117'!Y90</f>
        <v>860</v>
      </c>
      <c r="Z78" s="441">
        <f>+'Niv1 Pub 22à45 '!Z90+'Niv1 Pr 94à117'!Z90</f>
        <v>480</v>
      </c>
      <c r="AA78" s="387">
        <f t="shared" si="83"/>
        <v>9020</v>
      </c>
      <c r="AB78" s="436">
        <f t="shared" si="84"/>
        <v>4353</v>
      </c>
      <c r="AC78" s="619"/>
      <c r="AD78" s="569" t="s">
        <v>139</v>
      </c>
      <c r="AE78" s="380">
        <f>+'Niv1 Pub 22à45 '!AE90+'Niv1 Pr 94à117'!AE90</f>
        <v>250</v>
      </c>
      <c r="AF78" s="380">
        <f>+'Niv1 Pub 22à45 '!AF90+'Niv1 Pr 94à117'!AF90</f>
        <v>244</v>
      </c>
      <c r="AG78" s="380">
        <f>+'Niv1 Pub 22à45 '!AG90+'Niv1 Pr 94à117'!AG90</f>
        <v>234</v>
      </c>
      <c r="AH78" s="380">
        <f>+'Niv1 Pub 22à45 '!AH90+'Niv1 Pr 94à117'!AH90</f>
        <v>209</v>
      </c>
      <c r="AI78" s="380">
        <f>+'Niv1 Pub 22à45 '!AI90+'Niv1 Pr 94à117'!AI90</f>
        <v>179</v>
      </c>
      <c r="AJ78" s="380">
        <f>+'Niv1 Pub 22à45 '!AJ90+'Niv1 Pr 94à117'!AJ90</f>
        <v>1116</v>
      </c>
      <c r="AK78" s="380">
        <f>+'Niv1 Pub 22à45 '!AK90+'Niv1 Pr 94à117'!AK90</f>
        <v>594</v>
      </c>
      <c r="AL78" s="380">
        <f>+'Niv1 Pub 22à45 '!AL90+'Niv1 Pr 94à117'!AL90</f>
        <v>71</v>
      </c>
      <c r="AM78" s="380">
        <f>+'Niv1 Pub 22à45 '!AM90+'Niv1 Pr 94à117'!AM90</f>
        <v>665</v>
      </c>
      <c r="AN78" s="380">
        <f>+'Niv1 Pub 22à45 '!AS90+'Niv1 Pr 94à117'!AP90</f>
        <v>765</v>
      </c>
      <c r="AO78" s="380">
        <f>+'Niv1 Pub 22à45 '!AT90+'Niv1 Pr 94à117'!AQ90</f>
        <v>17</v>
      </c>
      <c r="AP78" s="380">
        <f>+'Niv1 Pub 22à45 '!AU90+'Niv1 Pr 94à117'!AR90</f>
        <v>238</v>
      </c>
      <c r="AQ78" s="380">
        <f>+'Niv1 Pub 22à45 '!AV90+'Niv1 Pr 94à117'!AS90</f>
        <v>228</v>
      </c>
      <c r="AR78" s="380">
        <f>+'Niv1 Pub 22à45 '!AW90+'Niv1 Pr 94à117'!AT90</f>
        <v>10</v>
      </c>
    </row>
    <row r="79" spans="1:48" s="381" customFormat="1" ht="15.75" customHeight="1">
      <c r="A79" s="569" t="s">
        <v>137</v>
      </c>
      <c r="B79" s="569" t="s">
        <v>140</v>
      </c>
      <c r="C79" s="441">
        <f>+'Niv1 Pub 22à45 '!C91+'Niv1 Pr 94à117'!C91</f>
        <v>3485</v>
      </c>
      <c r="D79" s="441">
        <f>+'Niv1 Pub 22à45 '!D91+'Niv1 Pr 94à117'!D91</f>
        <v>1706</v>
      </c>
      <c r="E79" s="441">
        <f>+'Niv1 Pub 22à45 '!E91+'Niv1 Pr 94à117'!E91</f>
        <v>3421</v>
      </c>
      <c r="F79" s="441">
        <f>+'Niv1 Pub 22à45 '!F91+'Niv1 Pr 94à117'!F91</f>
        <v>1682</v>
      </c>
      <c r="G79" s="441">
        <f>+'Niv1 Pub 22à45 '!G91+'Niv1 Pr 94à117'!G91</f>
        <v>3541</v>
      </c>
      <c r="H79" s="441">
        <f>+'Niv1 Pub 22à45 '!H91+'Niv1 Pr 94à117'!H91</f>
        <v>1794</v>
      </c>
      <c r="I79" s="441">
        <f>+'Niv1 Pub 22à45 '!I91+'Niv1 Pr 94à117'!I91</f>
        <v>3384</v>
      </c>
      <c r="J79" s="441">
        <f>+'Niv1 Pub 22à45 '!J91+'Niv1 Pr 94à117'!J91</f>
        <v>1745</v>
      </c>
      <c r="K79" s="441">
        <f>+'Niv1 Pub 22à45 '!K91+'Niv1 Pr 94à117'!K91</f>
        <v>2639</v>
      </c>
      <c r="L79" s="441">
        <f>+'Niv1 Pub 22à45 '!L91+'Niv1 Pr 94à117'!L91</f>
        <v>1388</v>
      </c>
      <c r="M79" s="387">
        <f t="shared" si="81"/>
        <v>16470</v>
      </c>
      <c r="N79" s="387">
        <f t="shared" si="82"/>
        <v>8315</v>
      </c>
      <c r="O79" s="603"/>
      <c r="P79" s="569" t="s">
        <v>140</v>
      </c>
      <c r="Q79" s="441">
        <f>+'Niv1 Pub 22à45 '!Q91+'Niv1 Pr 94à117'!Q91</f>
        <v>389</v>
      </c>
      <c r="R79" s="441">
        <f>+'Niv1 Pub 22à45 '!R91+'Niv1 Pr 94à117'!R91</f>
        <v>179</v>
      </c>
      <c r="S79" s="441">
        <f>+'Niv1 Pub 22à45 '!S91+'Niv1 Pr 94à117'!S91</f>
        <v>413</v>
      </c>
      <c r="T79" s="441">
        <f>+'Niv1 Pub 22à45 '!T91+'Niv1 Pr 94à117'!T91</f>
        <v>170</v>
      </c>
      <c r="U79" s="441">
        <f>+'Niv1 Pub 22à45 '!U91+'Niv1 Pr 94à117'!U91</f>
        <v>511</v>
      </c>
      <c r="V79" s="441">
        <f>+'Niv1 Pub 22à45 '!V91+'Niv1 Pr 94à117'!V91</f>
        <v>206</v>
      </c>
      <c r="W79" s="441">
        <f>+'Niv1 Pub 22à45 '!W91+'Niv1 Pr 94à117'!W91</f>
        <v>473</v>
      </c>
      <c r="X79" s="441">
        <f>+'Niv1 Pub 22à45 '!X91+'Niv1 Pr 94à117'!X91</f>
        <v>221</v>
      </c>
      <c r="Y79" s="441">
        <f>+'Niv1 Pub 22à45 '!Y91+'Niv1 Pr 94à117'!Y91</f>
        <v>266</v>
      </c>
      <c r="Z79" s="441">
        <f>+'Niv1 Pub 22à45 '!Z91+'Niv1 Pr 94à117'!Z91</f>
        <v>134</v>
      </c>
      <c r="AA79" s="387">
        <f t="shared" si="83"/>
        <v>2052</v>
      </c>
      <c r="AB79" s="436">
        <f t="shared" si="84"/>
        <v>910</v>
      </c>
      <c r="AC79" s="619"/>
      <c r="AD79" s="569" t="s">
        <v>140</v>
      </c>
      <c r="AE79" s="380">
        <f>+'Niv1 Pub 22à45 '!AE91+'Niv1 Pr 94à117'!AE91</f>
        <v>96</v>
      </c>
      <c r="AF79" s="380">
        <f>+'Niv1 Pub 22à45 '!AF91+'Niv1 Pr 94à117'!AF91</f>
        <v>93</v>
      </c>
      <c r="AG79" s="380">
        <f>+'Niv1 Pub 22à45 '!AG91+'Niv1 Pr 94à117'!AG91</f>
        <v>100</v>
      </c>
      <c r="AH79" s="380">
        <f>+'Niv1 Pub 22à45 '!AH91+'Niv1 Pr 94à117'!AH91</f>
        <v>90</v>
      </c>
      <c r="AI79" s="380">
        <f>+'Niv1 Pub 22à45 '!AI91+'Niv1 Pr 94à117'!AI91</f>
        <v>81</v>
      </c>
      <c r="AJ79" s="380">
        <f>+'Niv1 Pub 22à45 '!AJ91+'Niv1 Pr 94à117'!AJ91</f>
        <v>460</v>
      </c>
      <c r="AK79" s="380">
        <f>+'Niv1 Pub 22à45 '!AK91+'Niv1 Pr 94à117'!AK91</f>
        <v>404</v>
      </c>
      <c r="AL79" s="380">
        <f>+'Niv1 Pub 22à45 '!AL91+'Niv1 Pr 94à117'!AL91</f>
        <v>19</v>
      </c>
      <c r="AM79" s="380">
        <f>+'Niv1 Pub 22à45 '!AM91+'Niv1 Pr 94à117'!AM91</f>
        <v>423</v>
      </c>
      <c r="AN79" s="380">
        <f>+'Niv1 Pub 22à45 '!AS91+'Niv1 Pr 94à117'!AP91</f>
        <v>422</v>
      </c>
      <c r="AO79" s="380">
        <f>+'Niv1 Pub 22à45 '!AT91+'Niv1 Pr 94à117'!AQ91</f>
        <v>58</v>
      </c>
      <c r="AP79" s="380">
        <f>+'Niv1 Pub 22à45 '!AU91+'Niv1 Pr 94à117'!AR91</f>
        <v>73</v>
      </c>
      <c r="AQ79" s="380">
        <f>+'Niv1 Pub 22à45 '!AV91+'Niv1 Pr 94à117'!AS91</f>
        <v>73</v>
      </c>
      <c r="AR79" s="380">
        <f>+'Niv1 Pub 22à45 '!AW91+'Niv1 Pr 94à117'!AT91</f>
        <v>0</v>
      </c>
    </row>
    <row r="80" spans="1:48" s="381" customFormat="1" ht="15.75" customHeight="1">
      <c r="A80" s="569" t="s">
        <v>137</v>
      </c>
      <c r="B80" s="569" t="s">
        <v>141</v>
      </c>
      <c r="C80" s="441">
        <f>+'Niv1 Pub 22à45 '!C92+'Niv1 Pr 94à117'!C92</f>
        <v>6124</v>
      </c>
      <c r="D80" s="441">
        <f>+'Niv1 Pub 22à45 '!D92+'Niv1 Pr 94à117'!D92</f>
        <v>2954</v>
      </c>
      <c r="E80" s="441">
        <f>+'Niv1 Pub 22à45 '!E92+'Niv1 Pr 94à117'!E92</f>
        <v>5490</v>
      </c>
      <c r="F80" s="441">
        <f>+'Niv1 Pub 22à45 '!F92+'Niv1 Pr 94à117'!F92</f>
        <v>2682</v>
      </c>
      <c r="G80" s="441">
        <f>+'Niv1 Pub 22à45 '!G92+'Niv1 Pr 94à117'!G92</f>
        <v>4824</v>
      </c>
      <c r="H80" s="441">
        <f>+'Niv1 Pub 22à45 '!H92+'Niv1 Pr 94à117'!H92</f>
        <v>2496</v>
      </c>
      <c r="I80" s="441">
        <f>+'Niv1 Pub 22à45 '!I92+'Niv1 Pr 94à117'!I92</f>
        <v>2822</v>
      </c>
      <c r="J80" s="441">
        <f>+'Niv1 Pub 22à45 '!J92+'Niv1 Pr 94à117'!J92</f>
        <v>1430</v>
      </c>
      <c r="K80" s="441">
        <f>+'Niv1 Pub 22à45 '!K92+'Niv1 Pr 94à117'!K92</f>
        <v>1972</v>
      </c>
      <c r="L80" s="441">
        <f>+'Niv1 Pub 22à45 '!L92+'Niv1 Pr 94à117'!L92</f>
        <v>996</v>
      </c>
      <c r="M80" s="387">
        <f t="shared" si="81"/>
        <v>21232</v>
      </c>
      <c r="N80" s="387">
        <f t="shared" si="82"/>
        <v>10558</v>
      </c>
      <c r="O80" s="603"/>
      <c r="P80" s="569" t="s">
        <v>141</v>
      </c>
      <c r="Q80" s="441">
        <f>+'Niv1 Pub 22à45 '!Q92+'Niv1 Pr 94à117'!Q92</f>
        <v>1318</v>
      </c>
      <c r="R80" s="441">
        <f>+'Niv1 Pub 22à45 '!R92+'Niv1 Pr 94à117'!R92</f>
        <v>623</v>
      </c>
      <c r="S80" s="441">
        <f>+'Niv1 Pub 22à45 '!S92+'Niv1 Pr 94à117'!S92</f>
        <v>1381</v>
      </c>
      <c r="T80" s="441">
        <f>+'Niv1 Pub 22à45 '!T92+'Niv1 Pr 94à117'!T92</f>
        <v>642</v>
      </c>
      <c r="U80" s="441">
        <f>+'Niv1 Pub 22à45 '!U92+'Niv1 Pr 94à117'!U92</f>
        <v>1266</v>
      </c>
      <c r="V80" s="441">
        <f>+'Niv1 Pub 22à45 '!V92+'Niv1 Pr 94à117'!V92</f>
        <v>624</v>
      </c>
      <c r="W80" s="441">
        <f>+'Niv1 Pub 22à45 '!W92+'Niv1 Pr 94à117'!W92</f>
        <v>313</v>
      </c>
      <c r="X80" s="441">
        <f>+'Niv1 Pub 22à45 '!X92+'Niv1 Pr 94à117'!X92</f>
        <v>161</v>
      </c>
      <c r="Y80" s="441">
        <f>+'Niv1 Pub 22à45 '!Y92+'Niv1 Pr 94à117'!Y92</f>
        <v>344</v>
      </c>
      <c r="Z80" s="441">
        <f>+'Niv1 Pub 22à45 '!Z92+'Niv1 Pr 94à117'!Z92</f>
        <v>169</v>
      </c>
      <c r="AA80" s="387">
        <f t="shared" si="83"/>
        <v>4622</v>
      </c>
      <c r="AB80" s="436">
        <f t="shared" si="84"/>
        <v>2219</v>
      </c>
      <c r="AC80" s="619"/>
      <c r="AD80" s="569" t="s">
        <v>141</v>
      </c>
      <c r="AE80" s="380">
        <f>+'Niv1 Pub 22à45 '!AE92+'Niv1 Pr 94à117'!AE92</f>
        <v>156</v>
      </c>
      <c r="AF80" s="380">
        <f>+'Niv1 Pub 22à45 '!AF92+'Niv1 Pr 94à117'!AF92</f>
        <v>162</v>
      </c>
      <c r="AG80" s="380">
        <f>+'Niv1 Pub 22à45 '!AG92+'Niv1 Pr 94à117'!AG92</f>
        <v>158</v>
      </c>
      <c r="AH80" s="380">
        <f>+'Niv1 Pub 22à45 '!AH92+'Niv1 Pr 94à117'!AH92</f>
        <v>141</v>
      </c>
      <c r="AI80" s="380">
        <f>+'Niv1 Pub 22à45 '!AI92+'Niv1 Pr 94à117'!AI92</f>
        <v>132</v>
      </c>
      <c r="AJ80" s="380">
        <f>+'Niv1 Pub 22à45 '!AJ92+'Niv1 Pr 94à117'!AJ92</f>
        <v>749</v>
      </c>
      <c r="AK80" s="380">
        <f>+'Niv1 Pub 22à45 '!AK92+'Niv1 Pr 94à117'!AK92</f>
        <v>370</v>
      </c>
      <c r="AL80" s="380">
        <f>+'Niv1 Pub 22à45 '!AL92+'Niv1 Pr 94à117'!AL92</f>
        <v>33</v>
      </c>
      <c r="AM80" s="380">
        <f>+'Niv1 Pub 22à45 '!AM92+'Niv1 Pr 94à117'!AM92</f>
        <v>403</v>
      </c>
      <c r="AN80" s="380">
        <f>+'Niv1 Pub 22à45 '!AS92+'Niv1 Pr 94à117'!AP92</f>
        <v>416</v>
      </c>
      <c r="AO80" s="380">
        <f>+'Niv1 Pub 22à45 '!AT92+'Niv1 Pr 94à117'!AQ92</f>
        <v>5</v>
      </c>
      <c r="AP80" s="380">
        <f>+'Niv1 Pub 22à45 '!AU92+'Niv1 Pr 94à117'!AR92</f>
        <v>151</v>
      </c>
      <c r="AQ80" s="380">
        <f>+'Niv1 Pub 22à45 '!AV92+'Niv1 Pr 94à117'!AS92</f>
        <v>151</v>
      </c>
      <c r="AR80" s="380">
        <f>+'Niv1 Pub 22à45 '!AW92+'Niv1 Pr 94à117'!AT92</f>
        <v>0</v>
      </c>
    </row>
    <row r="81" spans="1:48" s="381" customFormat="1" ht="15.75" customHeight="1">
      <c r="A81" s="569" t="s">
        <v>137</v>
      </c>
      <c r="B81" s="569" t="s">
        <v>142</v>
      </c>
      <c r="C81" s="441">
        <f>+'Niv1 Pub 22à45 '!C93+'Niv1 Pr 94à117'!C93</f>
        <v>3089</v>
      </c>
      <c r="D81" s="441">
        <f>+'Niv1 Pub 22à45 '!D93+'Niv1 Pr 94à117'!D93</f>
        <v>1566</v>
      </c>
      <c r="E81" s="441">
        <f>+'Niv1 Pub 22à45 '!E93+'Niv1 Pr 94à117'!E93</f>
        <v>2699</v>
      </c>
      <c r="F81" s="441">
        <f>+'Niv1 Pub 22à45 '!F93+'Niv1 Pr 94à117'!F93</f>
        <v>1312</v>
      </c>
      <c r="G81" s="441">
        <f>+'Niv1 Pub 22à45 '!G93+'Niv1 Pr 94à117'!G93</f>
        <v>2608</v>
      </c>
      <c r="H81" s="441">
        <f>+'Niv1 Pub 22à45 '!H93+'Niv1 Pr 94à117'!H93</f>
        <v>1324</v>
      </c>
      <c r="I81" s="441">
        <f>+'Niv1 Pub 22à45 '!I93+'Niv1 Pr 94à117'!I93</f>
        <v>2427</v>
      </c>
      <c r="J81" s="441">
        <f>+'Niv1 Pub 22à45 '!J93+'Niv1 Pr 94à117'!J93</f>
        <v>1252</v>
      </c>
      <c r="K81" s="441">
        <f>+'Niv1 Pub 22à45 '!K93+'Niv1 Pr 94à117'!K93</f>
        <v>1878</v>
      </c>
      <c r="L81" s="441">
        <f>+'Niv1 Pub 22à45 '!L93+'Niv1 Pr 94à117'!L93</f>
        <v>999</v>
      </c>
      <c r="M81" s="387">
        <f t="shared" si="81"/>
        <v>12701</v>
      </c>
      <c r="N81" s="387">
        <f t="shared" si="82"/>
        <v>6453</v>
      </c>
      <c r="O81" s="603"/>
      <c r="P81" s="569" t="s">
        <v>142</v>
      </c>
      <c r="Q81" s="441">
        <f>+'Niv1 Pub 22à45 '!Q93+'Niv1 Pr 94à117'!Q93</f>
        <v>430</v>
      </c>
      <c r="R81" s="441">
        <f>+'Niv1 Pub 22à45 '!R93+'Niv1 Pr 94à117'!R93</f>
        <v>200</v>
      </c>
      <c r="S81" s="441">
        <f>+'Niv1 Pub 22à45 '!S93+'Niv1 Pr 94à117'!S93</f>
        <v>409</v>
      </c>
      <c r="T81" s="441">
        <f>+'Niv1 Pub 22à45 '!T93+'Niv1 Pr 94à117'!T93</f>
        <v>184</v>
      </c>
      <c r="U81" s="441">
        <f>+'Niv1 Pub 22à45 '!U93+'Niv1 Pr 94à117'!U93</f>
        <v>446</v>
      </c>
      <c r="V81" s="441">
        <f>+'Niv1 Pub 22à45 '!V93+'Niv1 Pr 94à117'!V93</f>
        <v>210</v>
      </c>
      <c r="W81" s="441">
        <f>+'Niv1 Pub 22à45 '!W93+'Niv1 Pr 94à117'!W93</f>
        <v>374</v>
      </c>
      <c r="X81" s="441">
        <f>+'Niv1 Pub 22à45 '!X93+'Niv1 Pr 94à117'!X93</f>
        <v>195</v>
      </c>
      <c r="Y81" s="441">
        <f>+'Niv1 Pub 22à45 '!Y93+'Niv1 Pr 94à117'!Y93</f>
        <v>246</v>
      </c>
      <c r="Z81" s="441">
        <f>+'Niv1 Pub 22à45 '!Z93+'Niv1 Pr 94à117'!Z93</f>
        <v>151</v>
      </c>
      <c r="AA81" s="387">
        <f t="shared" si="83"/>
        <v>1905</v>
      </c>
      <c r="AB81" s="436">
        <f t="shared" si="84"/>
        <v>940</v>
      </c>
      <c r="AC81" s="619"/>
      <c r="AD81" s="569" t="s">
        <v>142</v>
      </c>
      <c r="AE81" s="380">
        <f>+'Niv1 Pub 22à45 '!AE93+'Niv1 Pr 94à117'!AE93</f>
        <v>78</v>
      </c>
      <c r="AF81" s="380">
        <f>+'Niv1 Pub 22à45 '!AF93+'Niv1 Pr 94à117'!AF93</f>
        <v>78</v>
      </c>
      <c r="AG81" s="380">
        <f>+'Niv1 Pub 22à45 '!AG93+'Niv1 Pr 94à117'!AG93</f>
        <v>73</v>
      </c>
      <c r="AH81" s="380">
        <f>+'Niv1 Pub 22à45 '!AH93+'Niv1 Pr 94à117'!AH93</f>
        <v>68</v>
      </c>
      <c r="AI81" s="380">
        <f>+'Niv1 Pub 22à45 '!AI93+'Niv1 Pr 94à117'!AI93</f>
        <v>62</v>
      </c>
      <c r="AJ81" s="380">
        <f>+'Niv1 Pub 22à45 '!AJ93+'Niv1 Pr 94à117'!AJ93</f>
        <v>359</v>
      </c>
      <c r="AK81" s="380">
        <f>+'Niv1 Pub 22à45 '!AK93+'Niv1 Pr 94à117'!AK93</f>
        <v>266</v>
      </c>
      <c r="AL81" s="380">
        <f>+'Niv1 Pub 22à45 '!AL93+'Niv1 Pr 94à117'!AL93</f>
        <v>14</v>
      </c>
      <c r="AM81" s="380">
        <f>+'Niv1 Pub 22à45 '!AM93+'Niv1 Pr 94à117'!AM93</f>
        <v>280</v>
      </c>
      <c r="AN81" s="380">
        <f>+'Niv1 Pub 22à45 '!AS93+'Niv1 Pr 94à117'!AP93</f>
        <v>310</v>
      </c>
      <c r="AO81" s="380">
        <f>+'Niv1 Pub 22à45 '!AT93+'Niv1 Pr 94à117'!AQ93</f>
        <v>14</v>
      </c>
      <c r="AP81" s="380">
        <f>+'Niv1 Pub 22à45 '!AU93+'Niv1 Pr 94à117'!AR93</f>
        <v>63</v>
      </c>
      <c r="AQ81" s="380">
        <f>+'Niv1 Pub 22à45 '!AV93+'Niv1 Pr 94à117'!AS93</f>
        <v>62</v>
      </c>
      <c r="AR81" s="380">
        <f>+'Niv1 Pub 22à45 '!AW93+'Niv1 Pr 94à117'!AT93</f>
        <v>1</v>
      </c>
    </row>
    <row r="82" spans="1:48" s="381" customFormat="1" ht="15.75" customHeight="1">
      <c r="A82" s="569" t="s">
        <v>143</v>
      </c>
      <c r="B82" s="569" t="s">
        <v>144</v>
      </c>
      <c r="C82" s="441">
        <f>+'Niv1 Pub 22à45 '!C94+'Niv1 Pr 94à117'!C94</f>
        <v>12816</v>
      </c>
      <c r="D82" s="441">
        <f>+'Niv1 Pub 22à45 '!D94+'Niv1 Pr 94à117'!D94</f>
        <v>6241</v>
      </c>
      <c r="E82" s="441">
        <f>+'Niv1 Pub 22à45 '!E94+'Niv1 Pr 94à117'!E94</f>
        <v>10634</v>
      </c>
      <c r="F82" s="441">
        <f>+'Niv1 Pub 22à45 '!F94+'Niv1 Pr 94à117'!F94</f>
        <v>5156</v>
      </c>
      <c r="G82" s="441">
        <f>+'Niv1 Pub 22à45 '!G94+'Niv1 Pr 94à117'!G94</f>
        <v>9741</v>
      </c>
      <c r="H82" s="441">
        <f>+'Niv1 Pub 22à45 '!H94+'Niv1 Pr 94à117'!H94</f>
        <v>4806</v>
      </c>
      <c r="I82" s="441">
        <f>+'Niv1 Pub 22à45 '!I94+'Niv1 Pr 94à117'!I94</f>
        <v>6726</v>
      </c>
      <c r="J82" s="441">
        <f>+'Niv1 Pub 22à45 '!J94+'Niv1 Pr 94à117'!J94</f>
        <v>3389</v>
      </c>
      <c r="K82" s="441">
        <f>+'Niv1 Pub 22à45 '!K94+'Niv1 Pr 94à117'!K94</f>
        <v>5079</v>
      </c>
      <c r="L82" s="441">
        <f>+'Niv1 Pub 22à45 '!L94+'Niv1 Pr 94à117'!L94</f>
        <v>2573</v>
      </c>
      <c r="M82" s="387">
        <f t="shared" si="81"/>
        <v>44996</v>
      </c>
      <c r="N82" s="387">
        <f t="shared" si="82"/>
        <v>22165</v>
      </c>
      <c r="O82" s="603"/>
      <c r="P82" s="569" t="s">
        <v>144</v>
      </c>
      <c r="Q82" s="441">
        <f>+'Niv1 Pub 22à45 '!Q94+'Niv1 Pr 94à117'!Q94</f>
        <v>3374</v>
      </c>
      <c r="R82" s="441">
        <f>+'Niv1 Pub 22à45 '!R94+'Niv1 Pr 94à117'!R94</f>
        <v>1515</v>
      </c>
      <c r="S82" s="441">
        <f>+'Niv1 Pub 22à45 '!S94+'Niv1 Pr 94à117'!S94</f>
        <v>2030</v>
      </c>
      <c r="T82" s="441">
        <f>+'Niv1 Pub 22à45 '!T94+'Niv1 Pr 94à117'!T94</f>
        <v>965</v>
      </c>
      <c r="U82" s="441">
        <f>+'Niv1 Pub 22à45 '!U94+'Niv1 Pr 94à117'!U94</f>
        <v>2095</v>
      </c>
      <c r="V82" s="441">
        <f>+'Niv1 Pub 22à45 '!V94+'Niv1 Pr 94à117'!V94</f>
        <v>1001</v>
      </c>
      <c r="W82" s="441">
        <f>+'Niv1 Pub 22à45 '!W94+'Niv1 Pr 94à117'!W94</f>
        <v>1130</v>
      </c>
      <c r="X82" s="441">
        <f>+'Niv1 Pub 22à45 '!X94+'Niv1 Pr 94à117'!X94</f>
        <v>587</v>
      </c>
      <c r="Y82" s="441">
        <f>+'Niv1 Pub 22à45 '!Y94+'Niv1 Pr 94à117'!Y94</f>
        <v>899</v>
      </c>
      <c r="Z82" s="441">
        <f>+'Niv1 Pub 22à45 '!Z94+'Niv1 Pr 94à117'!Z94</f>
        <v>441</v>
      </c>
      <c r="AA82" s="387">
        <f t="shared" si="83"/>
        <v>9528</v>
      </c>
      <c r="AB82" s="436">
        <f t="shared" si="84"/>
        <v>4509</v>
      </c>
      <c r="AC82" s="619"/>
      <c r="AD82" s="569" t="s">
        <v>144</v>
      </c>
      <c r="AE82" s="380">
        <f>+'Niv1 Pub 22à45 '!AE94+'Niv1 Pr 94à117'!AE94</f>
        <v>238</v>
      </c>
      <c r="AF82" s="380">
        <f>+'Niv1 Pub 22à45 '!AF94+'Niv1 Pr 94à117'!AF94</f>
        <v>235</v>
      </c>
      <c r="AG82" s="380">
        <f>+'Niv1 Pub 22à45 '!AG94+'Niv1 Pr 94à117'!AG94</f>
        <v>228</v>
      </c>
      <c r="AH82" s="380">
        <f>+'Niv1 Pub 22à45 '!AH94+'Niv1 Pr 94à117'!AH94</f>
        <v>192</v>
      </c>
      <c r="AI82" s="380">
        <f>+'Niv1 Pub 22à45 '!AI94+'Niv1 Pr 94à117'!AI94</f>
        <v>157</v>
      </c>
      <c r="AJ82" s="380">
        <f>+'Niv1 Pub 22à45 '!AJ94+'Niv1 Pr 94à117'!AJ94</f>
        <v>1050</v>
      </c>
      <c r="AK82" s="380">
        <f>+'Niv1 Pub 22à45 '!AK94+'Niv1 Pr 94à117'!AK94</f>
        <v>579</v>
      </c>
      <c r="AL82" s="380">
        <f>+'Niv1 Pub 22à45 '!AL94+'Niv1 Pr 94à117'!AL94</f>
        <v>181</v>
      </c>
      <c r="AM82" s="380">
        <f>+'Niv1 Pub 22à45 '!AM94+'Niv1 Pr 94à117'!AM94</f>
        <v>760</v>
      </c>
      <c r="AN82" s="380">
        <f>+'Niv1 Pub 22à45 '!AS94+'Niv1 Pr 94à117'!AP94</f>
        <v>785</v>
      </c>
      <c r="AO82" s="380">
        <f>+'Niv1 Pub 22à45 '!AT94+'Niv1 Pr 94à117'!AQ94</f>
        <v>27</v>
      </c>
      <c r="AP82" s="380">
        <f>+'Niv1 Pub 22à45 '!AU94+'Niv1 Pr 94à117'!AR94</f>
        <v>210</v>
      </c>
      <c r="AQ82" s="380">
        <f>+'Niv1 Pub 22à45 '!AV94+'Niv1 Pr 94à117'!AS94</f>
        <v>207</v>
      </c>
      <c r="AR82" s="380">
        <f>+'Niv1 Pub 22à45 '!AW94+'Niv1 Pr 94à117'!AT94</f>
        <v>3</v>
      </c>
    </row>
    <row r="83" spans="1:48" s="381" customFormat="1" ht="15.75" customHeight="1">
      <c r="A83" s="569" t="s">
        <v>143</v>
      </c>
      <c r="B83" s="569" t="s">
        <v>145</v>
      </c>
      <c r="C83" s="441">
        <f>+'Niv1 Pub 22à45 '!C95+'Niv1 Pr 94à117'!C95</f>
        <v>18214</v>
      </c>
      <c r="D83" s="441">
        <f>+'Niv1 Pub 22à45 '!D95+'Niv1 Pr 94à117'!D95</f>
        <v>8888</v>
      </c>
      <c r="E83" s="441">
        <f>+'Niv1 Pub 22à45 '!E95+'Niv1 Pr 94à117'!E95</f>
        <v>13265</v>
      </c>
      <c r="F83" s="441">
        <f>+'Niv1 Pub 22à45 '!F95+'Niv1 Pr 94à117'!F95</f>
        <v>6488</v>
      </c>
      <c r="G83" s="441">
        <f>+'Niv1 Pub 22à45 '!G95+'Niv1 Pr 94à117'!G95</f>
        <v>10961</v>
      </c>
      <c r="H83" s="441">
        <f>+'Niv1 Pub 22à45 '!H95+'Niv1 Pr 94à117'!H95</f>
        <v>5270</v>
      </c>
      <c r="I83" s="441">
        <f>+'Niv1 Pub 22à45 '!I95+'Niv1 Pr 94à117'!I95</f>
        <v>7119</v>
      </c>
      <c r="J83" s="441">
        <f>+'Niv1 Pub 22à45 '!J95+'Niv1 Pr 94à117'!J95</f>
        <v>3322</v>
      </c>
      <c r="K83" s="441">
        <f>+'Niv1 Pub 22à45 '!K95+'Niv1 Pr 94à117'!K95</f>
        <v>5372</v>
      </c>
      <c r="L83" s="441">
        <f>+'Niv1 Pub 22à45 '!L95+'Niv1 Pr 94à117'!L95</f>
        <v>2459</v>
      </c>
      <c r="M83" s="387">
        <f t="shared" si="81"/>
        <v>54931</v>
      </c>
      <c r="N83" s="387">
        <f t="shared" si="82"/>
        <v>26427</v>
      </c>
      <c r="O83" s="571"/>
      <c r="P83" s="569" t="s">
        <v>145</v>
      </c>
      <c r="Q83" s="441">
        <f>+'Niv1 Pub 22à45 '!Q95+'Niv1 Pr 94à117'!Q95</f>
        <v>7059</v>
      </c>
      <c r="R83" s="441">
        <f>+'Niv1 Pub 22à45 '!R95+'Niv1 Pr 94à117'!R95</f>
        <v>3405</v>
      </c>
      <c r="S83" s="441">
        <f>+'Niv1 Pub 22à45 '!S95+'Niv1 Pr 94à117'!S95</f>
        <v>3417</v>
      </c>
      <c r="T83" s="441">
        <f>+'Niv1 Pub 22à45 '!T95+'Niv1 Pr 94à117'!T95</f>
        <v>1615</v>
      </c>
      <c r="U83" s="441">
        <f>+'Niv1 Pub 22à45 '!U95+'Niv1 Pr 94à117'!U95</f>
        <v>3115</v>
      </c>
      <c r="V83" s="441">
        <f>+'Niv1 Pub 22à45 '!V95+'Niv1 Pr 94à117'!V95</f>
        <v>1499</v>
      </c>
      <c r="W83" s="441">
        <f>+'Niv1 Pub 22à45 '!W95+'Niv1 Pr 94à117'!W95</f>
        <v>1301</v>
      </c>
      <c r="X83" s="441">
        <f>+'Niv1 Pub 22à45 '!X95+'Niv1 Pr 94à117'!X95</f>
        <v>607</v>
      </c>
      <c r="Y83" s="441">
        <f>+'Niv1 Pub 22à45 '!Y95+'Niv1 Pr 94à117'!Y95</f>
        <v>1329</v>
      </c>
      <c r="Z83" s="441">
        <f>+'Niv1 Pub 22à45 '!Z95+'Niv1 Pr 94à117'!Z95</f>
        <v>610</v>
      </c>
      <c r="AA83" s="387">
        <f t="shared" si="83"/>
        <v>16221</v>
      </c>
      <c r="AB83" s="436">
        <f t="shared" si="84"/>
        <v>7736</v>
      </c>
      <c r="AC83" s="619"/>
      <c r="AD83" s="569" t="s">
        <v>145</v>
      </c>
      <c r="AE83" s="380">
        <f>+'Niv1 Pub 22à45 '!AE95+'Niv1 Pr 94à117'!AE95</f>
        <v>296</v>
      </c>
      <c r="AF83" s="380">
        <f>+'Niv1 Pub 22à45 '!AF95+'Niv1 Pr 94à117'!AF95</f>
        <v>281</v>
      </c>
      <c r="AG83" s="380">
        <f>+'Niv1 Pub 22à45 '!AG95+'Niv1 Pr 94à117'!AG95</f>
        <v>262</v>
      </c>
      <c r="AH83" s="380">
        <f>+'Niv1 Pub 22à45 '!AH95+'Niv1 Pr 94à117'!AH95</f>
        <v>242</v>
      </c>
      <c r="AI83" s="380">
        <f>+'Niv1 Pub 22à45 '!AI95+'Niv1 Pr 94à117'!AI95</f>
        <v>210</v>
      </c>
      <c r="AJ83" s="380">
        <f>+'Niv1 Pub 22à45 '!AJ95+'Niv1 Pr 94à117'!AJ95</f>
        <v>1291</v>
      </c>
      <c r="AK83" s="380">
        <f>+'Niv1 Pub 22à45 '!AK95+'Niv1 Pr 94à117'!AK95</f>
        <v>617</v>
      </c>
      <c r="AL83" s="380">
        <f>+'Niv1 Pub 22à45 '!AL95+'Niv1 Pr 94à117'!AL95</f>
        <v>176</v>
      </c>
      <c r="AM83" s="380">
        <f>+'Niv1 Pub 22à45 '!AM95+'Niv1 Pr 94à117'!AM95</f>
        <v>793</v>
      </c>
      <c r="AN83" s="380">
        <f>+'Niv1 Pub 22à45 '!AS95+'Niv1 Pr 94à117'!AP95</f>
        <v>865</v>
      </c>
      <c r="AO83" s="380">
        <f>+'Niv1 Pub 22à45 '!AT95+'Niv1 Pr 94à117'!AQ95</f>
        <v>33</v>
      </c>
      <c r="AP83" s="380">
        <f>+'Niv1 Pub 22à45 '!AU95+'Niv1 Pr 94à117'!AR95</f>
        <v>257</v>
      </c>
      <c r="AQ83" s="380">
        <f>+'Niv1 Pub 22à45 '!AV95+'Niv1 Pr 94à117'!AS95</f>
        <v>242</v>
      </c>
      <c r="AR83" s="380">
        <f>+'Niv1 Pub 22à45 '!AW95+'Niv1 Pr 94à117'!AT95</f>
        <v>15</v>
      </c>
    </row>
    <row r="84" spans="1:48" s="381" customFormat="1" ht="15.75" customHeight="1">
      <c r="A84" s="569" t="s">
        <v>143</v>
      </c>
      <c r="B84" s="569" t="s">
        <v>146</v>
      </c>
      <c r="C84" s="441">
        <f>+'Niv1 Pub 22à45 '!C96+'Niv1 Pr 94à117'!C96</f>
        <v>27320</v>
      </c>
      <c r="D84" s="441">
        <f>+'Niv1 Pub 22à45 '!D96+'Niv1 Pr 94à117'!D96</f>
        <v>13299</v>
      </c>
      <c r="E84" s="441">
        <f>+'Niv1 Pub 22à45 '!E96+'Niv1 Pr 94à117'!E96</f>
        <v>19051</v>
      </c>
      <c r="F84" s="441">
        <f>+'Niv1 Pub 22à45 '!F96+'Niv1 Pr 94à117'!F96</f>
        <v>9228</v>
      </c>
      <c r="G84" s="441">
        <f>+'Niv1 Pub 22à45 '!G96+'Niv1 Pr 94à117'!G96</f>
        <v>17356</v>
      </c>
      <c r="H84" s="441">
        <f>+'Niv1 Pub 22à45 '!H96+'Niv1 Pr 94à117'!H96</f>
        <v>8471</v>
      </c>
      <c r="I84" s="441">
        <f>+'Niv1 Pub 22à45 '!I96+'Niv1 Pr 94à117'!I96</f>
        <v>11754</v>
      </c>
      <c r="J84" s="441">
        <f>+'Niv1 Pub 22à45 '!J96+'Niv1 Pr 94à117'!J96</f>
        <v>5770</v>
      </c>
      <c r="K84" s="441">
        <f>+'Niv1 Pub 22à45 '!K96+'Niv1 Pr 94à117'!K96</f>
        <v>9312</v>
      </c>
      <c r="L84" s="441">
        <f>+'Niv1 Pub 22à45 '!L96+'Niv1 Pr 94à117'!L96</f>
        <v>4553</v>
      </c>
      <c r="M84" s="387">
        <f t="shared" si="81"/>
        <v>84793</v>
      </c>
      <c r="N84" s="387">
        <f t="shared" si="82"/>
        <v>41321</v>
      </c>
      <c r="O84" s="571"/>
      <c r="P84" s="569" t="s">
        <v>146</v>
      </c>
      <c r="Q84" s="441">
        <f>+'Niv1 Pub 22à45 '!Q96+'Niv1 Pr 94à117'!Q96</f>
        <v>7004</v>
      </c>
      <c r="R84" s="441">
        <f>+'Niv1 Pub 22à45 '!R96+'Niv1 Pr 94à117'!R96</f>
        <v>3301</v>
      </c>
      <c r="S84" s="441">
        <f>+'Niv1 Pub 22à45 '!S96+'Niv1 Pr 94à117'!S96</f>
        <v>4098</v>
      </c>
      <c r="T84" s="441">
        <f>+'Niv1 Pub 22à45 '!T96+'Niv1 Pr 94à117'!T96</f>
        <v>1917</v>
      </c>
      <c r="U84" s="441">
        <f>+'Niv1 Pub 22à45 '!U96+'Niv1 Pr 94à117'!U96</f>
        <v>3844</v>
      </c>
      <c r="V84" s="441">
        <f>+'Niv1 Pub 22à45 '!V96+'Niv1 Pr 94à117'!V96</f>
        <v>1858</v>
      </c>
      <c r="W84" s="441">
        <f>+'Niv1 Pub 22à45 '!W96+'Niv1 Pr 94à117'!W96</f>
        <v>1801</v>
      </c>
      <c r="X84" s="441">
        <f>+'Niv1 Pub 22à45 '!X96+'Niv1 Pr 94à117'!X96</f>
        <v>914</v>
      </c>
      <c r="Y84" s="441">
        <f>+'Niv1 Pub 22à45 '!Y96+'Niv1 Pr 94à117'!Y96</f>
        <v>2041</v>
      </c>
      <c r="Z84" s="441">
        <f>+'Niv1 Pub 22à45 '!Z96+'Niv1 Pr 94à117'!Z96</f>
        <v>1022</v>
      </c>
      <c r="AA84" s="387">
        <f t="shared" si="83"/>
        <v>18788</v>
      </c>
      <c r="AB84" s="436">
        <f t="shared" si="84"/>
        <v>9012</v>
      </c>
      <c r="AC84" s="619"/>
      <c r="AD84" s="569" t="s">
        <v>146</v>
      </c>
      <c r="AE84" s="380">
        <f>+'Niv1 Pub 22à45 '!AE96+'Niv1 Pr 94à117'!AE96</f>
        <v>476</v>
      </c>
      <c r="AF84" s="380">
        <f>+'Niv1 Pub 22à45 '!AF96+'Niv1 Pr 94à117'!AF96</f>
        <v>450</v>
      </c>
      <c r="AG84" s="380">
        <f>+'Niv1 Pub 22à45 '!AG96+'Niv1 Pr 94à117'!AG96</f>
        <v>451</v>
      </c>
      <c r="AH84" s="380">
        <f>+'Niv1 Pub 22à45 '!AH96+'Niv1 Pr 94à117'!AH96</f>
        <v>388</v>
      </c>
      <c r="AI84" s="380">
        <f>+'Niv1 Pub 22à45 '!AI96+'Niv1 Pr 94à117'!AI96</f>
        <v>340</v>
      </c>
      <c r="AJ84" s="380">
        <f>+'Niv1 Pub 22à45 '!AJ96+'Niv1 Pr 94à117'!AJ96</f>
        <v>2105</v>
      </c>
      <c r="AK84" s="380">
        <f>+'Niv1 Pub 22à45 '!AK96+'Niv1 Pr 94à117'!AK96</f>
        <v>1041</v>
      </c>
      <c r="AL84" s="380">
        <f>+'Niv1 Pub 22à45 '!AL96+'Niv1 Pr 94à117'!AL96</f>
        <v>288</v>
      </c>
      <c r="AM84" s="380">
        <f>+'Niv1 Pub 22à45 '!AM96+'Niv1 Pr 94à117'!AM96</f>
        <v>1329</v>
      </c>
      <c r="AN84" s="380">
        <f>+'Niv1 Pub 22à45 '!AS96+'Niv1 Pr 94à117'!AP96</f>
        <v>1327</v>
      </c>
      <c r="AO84" s="380">
        <f>+'Niv1 Pub 22à45 '!AT96+'Niv1 Pr 94à117'!AQ96</f>
        <v>47</v>
      </c>
      <c r="AP84" s="380">
        <f>+'Niv1 Pub 22à45 '!AU96+'Niv1 Pr 94à117'!AR96</f>
        <v>425</v>
      </c>
      <c r="AQ84" s="380">
        <f>+'Niv1 Pub 22à45 '!AV96+'Niv1 Pr 94à117'!AS96</f>
        <v>418</v>
      </c>
      <c r="AR84" s="380">
        <f>+'Niv1 Pub 22à45 '!AW96+'Niv1 Pr 94à117'!AT96</f>
        <v>7</v>
      </c>
    </row>
    <row r="85" spans="1:48" s="381" customFormat="1" ht="15.75" customHeight="1">
      <c r="A85" s="569" t="s">
        <v>143</v>
      </c>
      <c r="B85" s="569" t="s">
        <v>259</v>
      </c>
      <c r="C85" s="441">
        <f>+'Niv1 Pub 22à45 '!C97+'Niv1 Pr 94à117'!C97</f>
        <v>17176</v>
      </c>
      <c r="D85" s="441">
        <f>+'Niv1 Pub 22à45 '!D97+'Niv1 Pr 94à117'!D97</f>
        <v>8320</v>
      </c>
      <c r="E85" s="441">
        <f>+'Niv1 Pub 22à45 '!E97+'Niv1 Pr 94à117'!E97</f>
        <v>12485</v>
      </c>
      <c r="F85" s="441">
        <f>+'Niv1 Pub 22à45 '!F97+'Niv1 Pr 94à117'!F97</f>
        <v>6152</v>
      </c>
      <c r="G85" s="441">
        <f>+'Niv1 Pub 22à45 '!G97+'Niv1 Pr 94à117'!G97</f>
        <v>10131</v>
      </c>
      <c r="H85" s="441">
        <f>+'Niv1 Pub 22à45 '!H97+'Niv1 Pr 94à117'!H97</f>
        <v>4956</v>
      </c>
      <c r="I85" s="441">
        <f>+'Niv1 Pub 22à45 '!I97+'Niv1 Pr 94à117'!I97</f>
        <v>6246</v>
      </c>
      <c r="J85" s="441">
        <f>+'Niv1 Pub 22à45 '!J97+'Niv1 Pr 94à117'!J97</f>
        <v>3104</v>
      </c>
      <c r="K85" s="441">
        <f>+'Niv1 Pub 22à45 '!K97+'Niv1 Pr 94à117'!K97</f>
        <v>4630</v>
      </c>
      <c r="L85" s="441">
        <f>+'Niv1 Pub 22à45 '!L97+'Niv1 Pr 94à117'!L97</f>
        <v>2203</v>
      </c>
      <c r="M85" s="387">
        <f t="shared" si="81"/>
        <v>50668</v>
      </c>
      <c r="N85" s="387">
        <f t="shared" si="82"/>
        <v>24735</v>
      </c>
      <c r="O85" s="571"/>
      <c r="P85" s="569" t="s">
        <v>259</v>
      </c>
      <c r="Q85" s="441">
        <f>+'Niv1 Pub 22à45 '!Q97+'Niv1 Pr 94à117'!Q97</f>
        <v>5041</v>
      </c>
      <c r="R85" s="441">
        <f>+'Niv1 Pub 22à45 '!R97+'Niv1 Pr 94à117'!R97</f>
        <v>2387</v>
      </c>
      <c r="S85" s="441">
        <f>+'Niv1 Pub 22à45 '!S97+'Niv1 Pr 94à117'!S97</f>
        <v>2709</v>
      </c>
      <c r="T85" s="441">
        <f>+'Niv1 Pub 22à45 '!T97+'Niv1 Pr 94à117'!T97</f>
        <v>1223</v>
      </c>
      <c r="U85" s="441">
        <f>+'Niv1 Pub 22à45 '!U97+'Niv1 Pr 94à117'!U97</f>
        <v>2321</v>
      </c>
      <c r="V85" s="441">
        <f>+'Niv1 Pub 22à45 '!V97+'Niv1 Pr 94à117'!V97</f>
        <v>1103</v>
      </c>
      <c r="W85" s="441">
        <f>+'Niv1 Pub 22à45 '!W97+'Niv1 Pr 94à117'!W97</f>
        <v>963</v>
      </c>
      <c r="X85" s="441">
        <f>+'Niv1 Pub 22à45 '!X97+'Niv1 Pr 94à117'!X97</f>
        <v>482</v>
      </c>
      <c r="Y85" s="441">
        <f>+'Niv1 Pub 22à45 '!Y97+'Niv1 Pr 94à117'!Y97</f>
        <v>852</v>
      </c>
      <c r="Z85" s="441">
        <f>+'Niv1 Pub 22à45 '!Z97+'Niv1 Pr 94à117'!Z97</f>
        <v>403</v>
      </c>
      <c r="AA85" s="387">
        <f t="shared" si="83"/>
        <v>11886</v>
      </c>
      <c r="AB85" s="436">
        <f t="shared" si="84"/>
        <v>5598</v>
      </c>
      <c r="AC85" s="619"/>
      <c r="AD85" s="569" t="s">
        <v>259</v>
      </c>
      <c r="AE85" s="380">
        <f>+'Niv1 Pub 22à45 '!AE97+'Niv1 Pr 94à117'!AE97</f>
        <v>336</v>
      </c>
      <c r="AF85" s="380">
        <f>+'Niv1 Pub 22à45 '!AF97+'Niv1 Pr 94à117'!AF97</f>
        <v>324</v>
      </c>
      <c r="AG85" s="380">
        <f>+'Niv1 Pub 22à45 '!AG97+'Niv1 Pr 94à117'!AG97</f>
        <v>300</v>
      </c>
      <c r="AH85" s="380">
        <f>+'Niv1 Pub 22à45 '!AH97+'Niv1 Pr 94à117'!AH97</f>
        <v>259</v>
      </c>
      <c r="AI85" s="380">
        <f>+'Niv1 Pub 22à45 '!AI97+'Niv1 Pr 94à117'!AI97</f>
        <v>217</v>
      </c>
      <c r="AJ85" s="380">
        <f>+'Niv1 Pub 22à45 '!AJ97+'Niv1 Pr 94à117'!AJ97</f>
        <v>1436</v>
      </c>
      <c r="AK85" s="380">
        <f>+'Niv1 Pub 22à45 '!AK97+'Niv1 Pr 94à117'!AK97</f>
        <v>601</v>
      </c>
      <c r="AL85" s="380">
        <f>+'Niv1 Pub 22à45 '!AL97+'Niv1 Pr 94à117'!AL97</f>
        <v>219</v>
      </c>
      <c r="AM85" s="380">
        <f>+'Niv1 Pub 22à45 '!AM97+'Niv1 Pr 94à117'!AM97</f>
        <v>820</v>
      </c>
      <c r="AN85" s="380">
        <f>+'Niv1 Pub 22à45 '!AS97+'Niv1 Pr 94à117'!AP97</f>
        <v>818</v>
      </c>
      <c r="AO85" s="380">
        <f>+'Niv1 Pub 22à45 '!AT97+'Niv1 Pr 94à117'!AQ97</f>
        <v>27</v>
      </c>
      <c r="AP85" s="380">
        <f>+'Niv1 Pub 22à45 '!AU97+'Niv1 Pr 94à117'!AR97</f>
        <v>325</v>
      </c>
      <c r="AQ85" s="380">
        <f>+'Niv1 Pub 22à45 '!AV97+'Niv1 Pr 94à117'!AS97</f>
        <v>294</v>
      </c>
      <c r="AR85" s="380">
        <f>+'Niv1 Pub 22à45 '!AW97+'Niv1 Pr 94à117'!AT97</f>
        <v>31</v>
      </c>
    </row>
    <row r="86" spans="1:48" ht="9" customHeight="1">
      <c r="A86" s="300"/>
      <c r="B86" s="382"/>
      <c r="C86" s="450"/>
      <c r="D86" s="450"/>
      <c r="E86" s="450"/>
      <c r="F86" s="450"/>
      <c r="G86" s="450"/>
      <c r="H86" s="450"/>
      <c r="I86" s="450"/>
      <c r="J86" s="450"/>
      <c r="K86" s="450"/>
      <c r="L86" s="450"/>
      <c r="M86" s="450"/>
      <c r="N86" s="450"/>
      <c r="O86" s="604"/>
      <c r="P86" s="382"/>
      <c r="Q86" s="450"/>
      <c r="R86" s="450"/>
      <c r="S86" s="450"/>
      <c r="T86" s="450"/>
      <c r="U86" s="450"/>
      <c r="V86" s="450"/>
      <c r="W86" s="450"/>
      <c r="X86" s="450"/>
      <c r="Y86" s="450"/>
      <c r="Z86" s="450"/>
      <c r="AA86" s="450"/>
      <c r="AB86" s="577"/>
      <c r="AC86" s="615"/>
      <c r="AD86" s="382"/>
      <c r="AE86" s="173"/>
      <c r="AF86" s="382"/>
      <c r="AG86" s="382"/>
      <c r="AH86" s="382"/>
      <c r="AI86" s="382"/>
      <c r="AJ86" s="382"/>
      <c r="AK86" s="382"/>
      <c r="AL86" s="382"/>
      <c r="AM86" s="382"/>
      <c r="AN86" s="382"/>
      <c r="AO86" s="382"/>
      <c r="AP86" s="383"/>
      <c r="AQ86" s="383"/>
      <c r="AR86" s="383"/>
      <c r="AS86" s="381"/>
      <c r="AT86" s="381"/>
      <c r="AU86" s="381"/>
      <c r="AV86" s="381"/>
    </row>
    <row r="87" spans="1:48">
      <c r="B87" s="384"/>
      <c r="C87" s="431"/>
      <c r="D87" s="431"/>
      <c r="E87" s="431"/>
      <c r="F87" s="431"/>
      <c r="G87" s="431"/>
      <c r="H87" s="431"/>
      <c r="I87" s="431"/>
      <c r="J87" s="431"/>
      <c r="K87" s="431"/>
      <c r="L87" s="431"/>
      <c r="M87" s="431"/>
      <c r="N87" s="431"/>
      <c r="O87" s="597"/>
      <c r="Q87" s="431"/>
      <c r="R87" s="431"/>
      <c r="S87" s="431"/>
      <c r="T87" s="431"/>
      <c r="U87" s="431"/>
      <c r="V87" s="431"/>
      <c r="W87" s="431"/>
      <c r="X87" s="431"/>
      <c r="Y87" s="431"/>
      <c r="Z87" s="431"/>
      <c r="AA87" s="431"/>
      <c r="AB87" s="431"/>
      <c r="AC87" s="617"/>
      <c r="AD87" s="417"/>
      <c r="AF87" s="381"/>
      <c r="AG87" s="381"/>
      <c r="AH87" s="381"/>
      <c r="AI87" s="381"/>
      <c r="AJ87" s="381"/>
      <c r="AK87" s="381"/>
      <c r="AL87" s="381"/>
      <c r="AM87" s="381"/>
      <c r="AN87" s="381"/>
      <c r="AO87" s="381"/>
      <c r="AP87" s="381"/>
      <c r="AQ87" s="381"/>
      <c r="AR87" s="381"/>
      <c r="AS87" s="381"/>
      <c r="AT87" s="381"/>
      <c r="AU87" s="381"/>
      <c r="AV87" s="381"/>
    </row>
    <row r="88" spans="1:48">
      <c r="A88" s="271"/>
      <c r="B88" s="270" t="s">
        <v>550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605"/>
      <c r="P88" s="270" t="s">
        <v>557</v>
      </c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617"/>
      <c r="AD88" s="46" t="s">
        <v>564</v>
      </c>
      <c r="AE88" s="270"/>
      <c r="AF88" s="270"/>
      <c r="AG88" s="270"/>
      <c r="AH88" s="270"/>
      <c r="AI88" s="270"/>
      <c r="AJ88" s="270"/>
      <c r="AK88" s="270"/>
      <c r="AL88" s="270"/>
      <c r="AM88" s="270"/>
      <c r="AN88" s="270"/>
      <c r="AO88" s="270"/>
      <c r="AP88" s="271"/>
      <c r="AQ88" s="271"/>
      <c r="AR88" s="271"/>
      <c r="AS88" s="381"/>
      <c r="AT88" s="381"/>
      <c r="AU88" s="381"/>
      <c r="AV88" s="381"/>
    </row>
    <row r="89" spans="1:48">
      <c r="A89" s="271"/>
      <c r="B89" s="270" t="s">
        <v>111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605"/>
      <c r="P89" s="270" t="s">
        <v>111</v>
      </c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615"/>
      <c r="AD89" s="46" t="s">
        <v>547</v>
      </c>
      <c r="AE89" s="270"/>
      <c r="AF89" s="270"/>
      <c r="AG89" s="270"/>
      <c r="AH89" s="270"/>
      <c r="AI89" s="270"/>
      <c r="AJ89" s="270"/>
      <c r="AK89" s="270"/>
      <c r="AL89" s="270"/>
      <c r="AM89" s="270"/>
      <c r="AN89" s="270"/>
      <c r="AO89" s="270"/>
      <c r="AP89" s="271"/>
      <c r="AQ89" s="271"/>
      <c r="AR89" s="271"/>
      <c r="AS89" s="381"/>
      <c r="AT89" s="381"/>
      <c r="AU89" s="381"/>
      <c r="AV89" s="381"/>
    </row>
    <row r="90" spans="1:48">
      <c r="A90" s="271"/>
      <c r="B90" s="270" t="s">
        <v>281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605"/>
      <c r="P90" s="270" t="s">
        <v>281</v>
      </c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615"/>
      <c r="AD90" s="46" t="s">
        <v>281</v>
      </c>
      <c r="AE90" s="270"/>
      <c r="AF90" s="270"/>
      <c r="AG90" s="270"/>
      <c r="AH90" s="270"/>
      <c r="AI90" s="270"/>
      <c r="AJ90" s="270"/>
      <c r="AK90" s="270"/>
      <c r="AL90" s="270"/>
      <c r="AM90" s="270"/>
      <c r="AN90" s="270"/>
      <c r="AO90" s="270"/>
      <c r="AP90" s="271"/>
      <c r="AQ90" s="271"/>
      <c r="AR90" s="271"/>
      <c r="AS90" s="381"/>
      <c r="AT90" s="381"/>
      <c r="AU90" s="381"/>
      <c r="AV90" s="381"/>
    </row>
    <row r="91" spans="1:48">
      <c r="B91" s="466" t="s">
        <v>147</v>
      </c>
      <c r="C91" s="417"/>
      <c r="D91" s="417"/>
      <c r="E91" s="417"/>
      <c r="F91" s="417"/>
      <c r="G91" s="417"/>
      <c r="H91" s="417"/>
      <c r="I91" s="417"/>
      <c r="J91" s="417"/>
      <c r="K91" s="417"/>
      <c r="L91" s="417"/>
      <c r="M91" s="417"/>
      <c r="N91" s="417"/>
      <c r="O91" s="605"/>
      <c r="P91" s="272" t="s">
        <v>147</v>
      </c>
      <c r="Q91" s="417"/>
      <c r="R91" s="417"/>
      <c r="S91" s="417"/>
      <c r="T91" s="417"/>
      <c r="U91" s="417"/>
      <c r="V91" s="417"/>
      <c r="W91" s="417"/>
      <c r="X91" s="417"/>
      <c r="Y91" s="417" t="s">
        <v>254</v>
      </c>
      <c r="Z91" s="417"/>
      <c r="AA91" s="417"/>
      <c r="AB91" s="417"/>
      <c r="AC91" s="615"/>
      <c r="AD91" s="451" t="s">
        <v>147</v>
      </c>
      <c r="AE91" s="292"/>
      <c r="AF91" s="384"/>
      <c r="AG91" s="384"/>
      <c r="AH91" s="384"/>
      <c r="AI91" s="384"/>
      <c r="AJ91" s="384"/>
      <c r="AK91" s="384"/>
      <c r="AL91" s="384"/>
      <c r="AM91" s="384"/>
      <c r="AN91" s="384"/>
      <c r="AO91" s="384"/>
      <c r="AP91" s="381"/>
      <c r="AQ91" s="384"/>
      <c r="AR91" s="381"/>
      <c r="AS91" s="381"/>
      <c r="AT91" s="381"/>
      <c r="AU91" s="381"/>
      <c r="AV91" s="381"/>
    </row>
    <row r="92" spans="1:48">
      <c r="B92" s="384"/>
      <c r="C92" s="417"/>
      <c r="D92" s="417"/>
      <c r="E92" s="417"/>
      <c r="F92" s="417"/>
      <c r="G92" s="417"/>
      <c r="H92" s="417"/>
      <c r="I92" s="417"/>
      <c r="J92" s="417"/>
      <c r="K92" s="417"/>
      <c r="L92" s="417"/>
      <c r="M92" s="417"/>
      <c r="N92" s="417"/>
      <c r="O92" s="605"/>
      <c r="Q92" s="417"/>
      <c r="R92" s="417"/>
      <c r="S92" s="417"/>
      <c r="T92" s="417"/>
      <c r="U92" s="417"/>
      <c r="V92" s="417"/>
      <c r="W92" s="417"/>
      <c r="X92" s="417"/>
      <c r="Y92" s="417"/>
      <c r="Z92" s="417"/>
      <c r="AA92" s="417"/>
      <c r="AB92" s="417"/>
      <c r="AC92" s="615"/>
      <c r="AD92" s="417"/>
      <c r="AE92" s="292"/>
      <c r="AF92" s="384"/>
      <c r="AG92" s="384"/>
      <c r="AH92" s="384"/>
      <c r="AI92" s="384"/>
      <c r="AJ92" s="384"/>
      <c r="AK92" s="384"/>
      <c r="AL92" s="384"/>
      <c r="AM92" s="384"/>
      <c r="AN92" s="384"/>
      <c r="AO92" s="384"/>
      <c r="AP92" s="381"/>
      <c r="AQ92" s="381"/>
      <c r="AR92" s="381"/>
      <c r="AS92" s="381"/>
      <c r="AT92" s="381"/>
      <c r="AU92" s="381"/>
      <c r="AV92" s="381"/>
    </row>
    <row r="93" spans="1:48" ht="15.75" customHeight="1">
      <c r="A93" s="50"/>
      <c r="B93" s="174"/>
      <c r="C93" s="453" t="s">
        <v>272</v>
      </c>
      <c r="D93" s="452"/>
      <c r="E93" s="453" t="s">
        <v>273</v>
      </c>
      <c r="F93" s="452"/>
      <c r="G93" s="453" t="s">
        <v>274</v>
      </c>
      <c r="H93" s="452"/>
      <c r="I93" s="453" t="s">
        <v>275</v>
      </c>
      <c r="J93" s="452"/>
      <c r="K93" s="453" t="s">
        <v>276</v>
      </c>
      <c r="L93" s="452"/>
      <c r="M93" s="453" t="s">
        <v>68</v>
      </c>
      <c r="N93" s="452"/>
      <c r="O93" s="598"/>
      <c r="P93" s="20"/>
      <c r="Q93" s="453" t="s">
        <v>272</v>
      </c>
      <c r="R93" s="452"/>
      <c r="S93" s="453" t="s">
        <v>273</v>
      </c>
      <c r="T93" s="452"/>
      <c r="U93" s="453" t="s">
        <v>274</v>
      </c>
      <c r="V93" s="452"/>
      <c r="W93" s="453" t="s">
        <v>275</v>
      </c>
      <c r="X93" s="452"/>
      <c r="Y93" s="453" t="s">
        <v>276</v>
      </c>
      <c r="Z93" s="452"/>
      <c r="AA93" s="453" t="s">
        <v>68</v>
      </c>
      <c r="AB93" s="565"/>
      <c r="AC93" s="615"/>
      <c r="AD93" s="463"/>
      <c r="AE93" s="1006" t="s">
        <v>88</v>
      </c>
      <c r="AF93" s="1006"/>
      <c r="AG93" s="1006"/>
      <c r="AH93" s="1006"/>
      <c r="AI93" s="1006"/>
      <c r="AJ93" s="1007"/>
      <c r="AK93" s="3" t="s">
        <v>70</v>
      </c>
      <c r="AL93" s="54"/>
      <c r="AM93" s="54"/>
      <c r="AN93" s="862" t="s">
        <v>352</v>
      </c>
      <c r="AO93" s="237"/>
      <c r="AP93" s="385" t="s">
        <v>72</v>
      </c>
      <c r="AQ93" s="275"/>
      <c r="AR93" s="276"/>
      <c r="AS93" s="381"/>
      <c r="AT93" s="381"/>
      <c r="AU93" s="381"/>
      <c r="AV93" s="381"/>
    </row>
    <row r="94" spans="1:48" ht="32.25" customHeight="1">
      <c r="A94" s="60" t="s">
        <v>113</v>
      </c>
      <c r="B94" s="11" t="s">
        <v>114</v>
      </c>
      <c r="C94" s="454" t="s">
        <v>282</v>
      </c>
      <c r="D94" s="454" t="s">
        <v>269</v>
      </c>
      <c r="E94" s="454" t="s">
        <v>282</v>
      </c>
      <c r="F94" s="454" t="s">
        <v>269</v>
      </c>
      <c r="G94" s="454" t="s">
        <v>282</v>
      </c>
      <c r="H94" s="454" t="s">
        <v>269</v>
      </c>
      <c r="I94" s="454" t="s">
        <v>282</v>
      </c>
      <c r="J94" s="454" t="s">
        <v>269</v>
      </c>
      <c r="K94" s="454" t="s">
        <v>282</v>
      </c>
      <c r="L94" s="454" t="s">
        <v>269</v>
      </c>
      <c r="M94" s="454" t="s">
        <v>282</v>
      </c>
      <c r="N94" s="454" t="s">
        <v>269</v>
      </c>
      <c r="O94" s="604"/>
      <c r="P94" s="11" t="s">
        <v>114</v>
      </c>
      <c r="Q94" s="277" t="s">
        <v>282</v>
      </c>
      <c r="R94" s="454" t="s">
        <v>269</v>
      </c>
      <c r="S94" s="454" t="s">
        <v>282</v>
      </c>
      <c r="T94" s="454" t="s">
        <v>269</v>
      </c>
      <c r="U94" s="454" t="s">
        <v>282</v>
      </c>
      <c r="V94" s="454" t="s">
        <v>269</v>
      </c>
      <c r="W94" s="454" t="s">
        <v>282</v>
      </c>
      <c r="X94" s="454" t="s">
        <v>269</v>
      </c>
      <c r="Y94" s="454" t="s">
        <v>282</v>
      </c>
      <c r="Z94" s="454" t="s">
        <v>269</v>
      </c>
      <c r="AA94" s="454" t="s">
        <v>282</v>
      </c>
      <c r="AB94" s="578" t="s">
        <v>269</v>
      </c>
      <c r="AC94" s="615"/>
      <c r="AD94" s="567" t="s">
        <v>114</v>
      </c>
      <c r="AE94" s="587" t="s">
        <v>272</v>
      </c>
      <c r="AF94" s="587" t="s">
        <v>273</v>
      </c>
      <c r="AG94" s="587" t="s">
        <v>274</v>
      </c>
      <c r="AH94" s="587" t="s">
        <v>275</v>
      </c>
      <c r="AI94" s="587" t="s">
        <v>276</v>
      </c>
      <c r="AJ94" s="7" t="s">
        <v>57</v>
      </c>
      <c r="AK94" s="8" t="s">
        <v>73</v>
      </c>
      <c r="AL94" s="8" t="s">
        <v>74</v>
      </c>
      <c r="AM94" s="7" t="s">
        <v>75</v>
      </c>
      <c r="AN94" s="33" t="s">
        <v>79</v>
      </c>
      <c r="AO94" s="30" t="s">
        <v>80</v>
      </c>
      <c r="AP94" s="11" t="s">
        <v>81</v>
      </c>
      <c r="AQ94" s="589" t="s">
        <v>82</v>
      </c>
      <c r="AR94" s="11" t="s">
        <v>83</v>
      </c>
      <c r="AS94" s="381"/>
      <c r="AT94" s="381"/>
      <c r="AU94" s="381"/>
      <c r="AV94" s="381"/>
    </row>
    <row r="95" spans="1:48" ht="14.25" customHeight="1">
      <c r="B95" s="107"/>
      <c r="C95" s="301"/>
      <c r="D95" s="301"/>
      <c r="E95" s="301"/>
      <c r="F95" s="301"/>
      <c r="G95" s="301"/>
      <c r="H95" s="301"/>
      <c r="I95" s="301"/>
      <c r="J95" s="301"/>
      <c r="K95" s="301"/>
      <c r="L95" s="301"/>
      <c r="M95" s="301"/>
      <c r="N95" s="301"/>
      <c r="O95" s="570"/>
      <c r="P95" s="107"/>
      <c r="Q95" s="301"/>
      <c r="R95" s="301"/>
      <c r="S95" s="301"/>
      <c r="T95" s="301"/>
      <c r="U95" s="301"/>
      <c r="V95" s="301"/>
      <c r="W95" s="301"/>
      <c r="X95" s="301"/>
      <c r="Y95" s="301"/>
      <c r="Z95" s="301"/>
      <c r="AA95" s="301"/>
      <c r="AB95" s="579"/>
      <c r="AC95" s="615"/>
      <c r="AD95" s="566"/>
      <c r="AE95" s="302"/>
      <c r="AF95" s="302"/>
      <c r="AG95" s="302"/>
      <c r="AH95" s="302"/>
      <c r="AI95" s="302"/>
      <c r="AJ95" s="177"/>
      <c r="AK95" s="177"/>
      <c r="AL95" s="386"/>
      <c r="AM95" s="386"/>
      <c r="AN95" s="178"/>
      <c r="AO95" s="177"/>
      <c r="AP95" s="380"/>
      <c r="AQ95" s="177"/>
      <c r="AR95" s="380"/>
      <c r="AS95" s="381"/>
      <c r="AT95" s="381"/>
      <c r="AU95" s="381"/>
      <c r="AV95" s="381"/>
    </row>
    <row r="96" spans="1:48" ht="10.5">
      <c r="A96" s="287"/>
      <c r="B96" s="410" t="s">
        <v>58</v>
      </c>
      <c r="C96" s="387">
        <f t="shared" ref="C96:N96" si="85">SUM(C98:C120)</f>
        <v>282147</v>
      </c>
      <c r="D96" s="387">
        <f t="shared" si="85"/>
        <v>137397</v>
      </c>
      <c r="E96" s="387">
        <f t="shared" si="85"/>
        <v>241733</v>
      </c>
      <c r="F96" s="387">
        <f t="shared" si="85"/>
        <v>116539</v>
      </c>
      <c r="G96" s="387">
        <f t="shared" si="85"/>
        <v>165658</v>
      </c>
      <c r="H96" s="387">
        <f t="shared" si="85"/>
        <v>80521</v>
      </c>
      <c r="I96" s="387">
        <f t="shared" si="85"/>
        <v>92021</v>
      </c>
      <c r="J96" s="387">
        <f t="shared" si="85"/>
        <v>44935</v>
      </c>
      <c r="K96" s="387">
        <f t="shared" si="85"/>
        <v>64521</v>
      </c>
      <c r="L96" s="387">
        <f t="shared" si="85"/>
        <v>31502</v>
      </c>
      <c r="M96" s="387">
        <f t="shared" si="85"/>
        <v>846080</v>
      </c>
      <c r="N96" s="387">
        <f t="shared" si="85"/>
        <v>410894</v>
      </c>
      <c r="O96" s="603"/>
      <c r="P96" s="561" t="s">
        <v>58</v>
      </c>
      <c r="Q96" s="387">
        <f t="shared" ref="Q96:AB96" si="86">SUM(Q98:Q120)</f>
        <v>32983</v>
      </c>
      <c r="R96" s="387">
        <f t="shared" si="86"/>
        <v>15533</v>
      </c>
      <c r="S96" s="387">
        <f t="shared" si="86"/>
        <v>68677</v>
      </c>
      <c r="T96" s="387">
        <f t="shared" si="86"/>
        <v>31760</v>
      </c>
      <c r="U96" s="387">
        <f t="shared" si="86"/>
        <v>41976</v>
      </c>
      <c r="V96" s="387">
        <f t="shared" si="86"/>
        <v>19823</v>
      </c>
      <c r="W96" s="387">
        <f t="shared" si="86"/>
        <v>6378</v>
      </c>
      <c r="X96" s="387">
        <f t="shared" si="86"/>
        <v>2990</v>
      </c>
      <c r="Y96" s="387">
        <f t="shared" si="86"/>
        <v>10290</v>
      </c>
      <c r="Z96" s="387">
        <f t="shared" si="86"/>
        <v>5016</v>
      </c>
      <c r="AA96" s="387">
        <f t="shared" si="86"/>
        <v>160304</v>
      </c>
      <c r="AB96" s="436">
        <f t="shared" si="86"/>
        <v>75122</v>
      </c>
      <c r="AC96" s="619"/>
      <c r="AD96" s="564" t="s">
        <v>58</v>
      </c>
      <c r="AE96" s="288">
        <f t="shared" ref="AE96:AJ96" si="87">SUM(AE100:AE120)</f>
        <v>5439</v>
      </c>
      <c r="AF96" s="387">
        <f t="shared" si="87"/>
        <v>5377</v>
      </c>
      <c r="AG96" s="387">
        <f t="shared" si="87"/>
        <v>4862</v>
      </c>
      <c r="AH96" s="387">
        <f t="shared" si="87"/>
        <v>3494</v>
      </c>
      <c r="AI96" s="387">
        <f t="shared" si="87"/>
        <v>2911</v>
      </c>
      <c r="AJ96" s="387">
        <f t="shared" si="87"/>
        <v>22083</v>
      </c>
      <c r="AK96" s="387">
        <f t="shared" ref="AK96:AR96" si="88">SUM(AK98:AK120)</f>
        <v>14381</v>
      </c>
      <c r="AL96" s="387">
        <f t="shared" si="88"/>
        <v>2181</v>
      </c>
      <c r="AM96" s="387">
        <f t="shared" si="88"/>
        <v>16562</v>
      </c>
      <c r="AN96" s="387">
        <f t="shared" si="88"/>
        <v>17579</v>
      </c>
      <c r="AO96" s="387">
        <f t="shared" si="88"/>
        <v>468</v>
      </c>
      <c r="AP96" s="387">
        <f t="shared" si="88"/>
        <v>5961</v>
      </c>
      <c r="AQ96" s="387">
        <f t="shared" si="88"/>
        <v>5462</v>
      </c>
      <c r="AR96" s="387">
        <f t="shared" si="88"/>
        <v>499</v>
      </c>
      <c r="AS96" s="381"/>
      <c r="AT96" s="381"/>
      <c r="AU96" s="381"/>
      <c r="AV96" s="381"/>
    </row>
    <row r="97" spans="1:48" ht="12.75" customHeight="1">
      <c r="A97" s="287"/>
      <c r="B97" s="410"/>
      <c r="C97" s="301"/>
      <c r="D97" s="301"/>
      <c r="E97" s="301"/>
      <c r="F97" s="301"/>
      <c r="G97" s="301"/>
      <c r="H97" s="301"/>
      <c r="I97" s="301"/>
      <c r="J97" s="301"/>
      <c r="K97" s="301"/>
      <c r="L97" s="301"/>
      <c r="M97" s="301"/>
      <c r="N97" s="301"/>
      <c r="O97" s="602"/>
      <c r="P97" s="297"/>
      <c r="Q97" s="301"/>
      <c r="R97" s="301"/>
      <c r="S97" s="301"/>
      <c r="T97" s="301"/>
      <c r="U97" s="301"/>
      <c r="V97" s="301"/>
      <c r="W97" s="301"/>
      <c r="X97" s="301"/>
      <c r="Y97" s="301"/>
      <c r="Z97" s="301"/>
      <c r="AA97" s="387"/>
      <c r="AB97" s="436"/>
      <c r="AC97" s="619"/>
      <c r="AD97" s="564"/>
      <c r="AE97" s="303"/>
      <c r="AF97" s="388"/>
      <c r="AG97" s="388"/>
      <c r="AH97" s="388"/>
      <c r="AI97" s="388"/>
      <c r="AJ97" s="389"/>
      <c r="AK97" s="388"/>
      <c r="AL97" s="388"/>
      <c r="AM97" s="388"/>
      <c r="AN97" s="389"/>
      <c r="AO97" s="388"/>
      <c r="AP97" s="388"/>
      <c r="AQ97" s="388"/>
      <c r="AR97" s="388"/>
      <c r="AS97" s="381"/>
      <c r="AT97" s="381"/>
      <c r="AU97" s="381"/>
      <c r="AV97" s="381"/>
    </row>
    <row r="98" spans="1:48" s="381" customFormat="1" ht="14.25" customHeight="1">
      <c r="A98" s="569" t="s">
        <v>148</v>
      </c>
      <c r="B98" s="569" t="s">
        <v>149</v>
      </c>
      <c r="C98" s="301">
        <f>+'Niv1 Pub 22à45 '!C111+'Niv1 Pr 94à117'!C111</f>
        <v>11719</v>
      </c>
      <c r="D98" s="301">
        <f>+'Niv1 Pub 22à45 '!D111+'Niv1 Pr 94à117'!D111</f>
        <v>5562</v>
      </c>
      <c r="E98" s="301">
        <f>+'Niv1 Pub 22à45 '!E111+'Niv1 Pr 94à117'!E111</f>
        <v>10094</v>
      </c>
      <c r="F98" s="301">
        <f>+'Niv1 Pub 22à45 '!F111+'Niv1 Pr 94à117'!F111</f>
        <v>5019</v>
      </c>
      <c r="G98" s="301">
        <f>+'Niv1 Pub 22à45 '!G111+'Niv1 Pr 94à117'!G111</f>
        <v>7107</v>
      </c>
      <c r="H98" s="301">
        <f>+'Niv1 Pub 22à45 '!H111+'Niv1 Pr 94à117'!H111</f>
        <v>3493</v>
      </c>
      <c r="I98" s="301">
        <f>+'Niv1 Pub 22à45 '!I111+'Niv1 Pr 94à117'!I111</f>
        <v>4209</v>
      </c>
      <c r="J98" s="301">
        <f>+'Niv1 Pub 22à45 '!J111+'Niv1 Pr 94à117'!J111</f>
        <v>2128</v>
      </c>
      <c r="K98" s="301">
        <f>+'Niv1 Pub 22à45 '!K111+'Niv1 Pr 94à117'!K111</f>
        <v>2730</v>
      </c>
      <c r="L98" s="301">
        <f>+'Niv1 Pub 22à45 '!L111+'Niv1 Pr 94à117'!L111</f>
        <v>1425</v>
      </c>
      <c r="M98" s="387">
        <f t="shared" ref="M98:M120" si="89">++C98+E98+G98+I98+K98</f>
        <v>35859</v>
      </c>
      <c r="N98" s="387">
        <f t="shared" ref="N98:N120" si="90">++D98+F98+H98+J98+L98</f>
        <v>17627</v>
      </c>
      <c r="O98" s="606"/>
      <c r="P98" s="569" t="s">
        <v>149</v>
      </c>
      <c r="Q98" s="301">
        <f>+'Niv1 Pub 22à45 '!Q111+'Niv1 Pr 94à117'!Q111</f>
        <v>2178</v>
      </c>
      <c r="R98" s="301">
        <f>+'Niv1 Pub 22à45 '!R111+'Niv1 Pr 94à117'!R111</f>
        <v>961</v>
      </c>
      <c r="S98" s="301">
        <f>+'Niv1 Pub 22à45 '!S111+'Niv1 Pr 94à117'!S111</f>
        <v>3481</v>
      </c>
      <c r="T98" s="301">
        <f>+'Niv1 Pub 22à45 '!T111+'Niv1 Pr 94à117'!T111</f>
        <v>1674</v>
      </c>
      <c r="U98" s="301">
        <f>+'Niv1 Pub 22à45 '!U111+'Niv1 Pr 94à117'!U111</f>
        <v>2006</v>
      </c>
      <c r="V98" s="301">
        <f>+'Niv1 Pub 22à45 '!V111+'Niv1 Pr 94à117'!V111</f>
        <v>964</v>
      </c>
      <c r="W98" s="301">
        <f>+'Niv1 Pub 22à45 '!W111+'Niv1 Pr 94à117'!W111</f>
        <v>373</v>
      </c>
      <c r="X98" s="301">
        <f>+'Niv1 Pub 22à45 '!X111+'Niv1 Pr 94à117'!X111</f>
        <v>178</v>
      </c>
      <c r="Y98" s="301">
        <f>+'Niv1 Pub 22à45 '!Y111+'Niv1 Pr 94à117'!Y111</f>
        <v>438</v>
      </c>
      <c r="Z98" s="301">
        <f>+'Niv1 Pub 22à45 '!Z111+'Niv1 Pr 94à117'!Z111</f>
        <v>231</v>
      </c>
      <c r="AA98" s="435">
        <f t="shared" ref="AA98:AA120" si="91">Q98+S98+U98+W98+Y98</f>
        <v>8476</v>
      </c>
      <c r="AB98" s="572">
        <f t="shared" ref="AB98:AB120" si="92">R98+T98+V98+X98+Z98</f>
        <v>4008</v>
      </c>
      <c r="AC98" s="618"/>
      <c r="AD98" s="569" t="s">
        <v>149</v>
      </c>
      <c r="AE98" s="405">
        <f>+'Niv1 Pub 22à45 '!AE111+'Niv1 Pr 94à117'!AE111</f>
        <v>284</v>
      </c>
      <c r="AF98" s="405">
        <f>+'Niv1 Pub 22à45 '!AF111+'Niv1 Pr 94à117'!AF111</f>
        <v>265</v>
      </c>
      <c r="AG98" s="405">
        <f>+'Niv1 Pub 22à45 '!AG111+'Niv1 Pr 94à117'!AG111</f>
        <v>241</v>
      </c>
      <c r="AH98" s="405">
        <f>+'Niv1 Pub 22à45 '!AH111+'Niv1 Pr 94à117'!AH111</f>
        <v>209</v>
      </c>
      <c r="AI98" s="405">
        <f>+'Niv1 Pub 22à45 '!AI111+'Niv1 Pr 94à117'!AI111</f>
        <v>169</v>
      </c>
      <c r="AJ98" s="405">
        <f>+'Niv1 Pub 22à45 '!AJ111+'Niv1 Pr 94à117'!AJ111</f>
        <v>1168</v>
      </c>
      <c r="AK98" s="405">
        <f>+'Niv1 Pub 22à45 '!AK111+'Niv1 Pr 94à117'!AK111</f>
        <v>676</v>
      </c>
      <c r="AL98" s="405">
        <f>+'Niv1 Pub 22à45 '!AL111+'Niv1 Pr 94à117'!AL111</f>
        <v>87</v>
      </c>
      <c r="AM98" s="405">
        <f>+'Niv1 Pub 22à45 '!AM111+'Niv1 Pr 94à117'!AM111</f>
        <v>763</v>
      </c>
      <c r="AN98" s="405">
        <f>+'Niv1 Pub 22à45 '!AS111+'Niv1 Pr 94à117'!AP111</f>
        <v>809</v>
      </c>
      <c r="AO98" s="405">
        <f>+'Niv1 Pub 22à45 '!AT111+'Niv1 Pr 94à117'!AQ111</f>
        <v>15</v>
      </c>
      <c r="AP98" s="405">
        <f>+'Niv1 Pub 22à45 '!AU111+'Niv1 Pr 94à117'!AR111</f>
        <v>268</v>
      </c>
      <c r="AQ98" s="405">
        <f>+'Niv1 Pub 22à45 '!AV111+'Niv1 Pr 94à117'!AS111</f>
        <v>231</v>
      </c>
      <c r="AR98" s="405">
        <f>+'Niv1 Pub 22à45 '!AW111+'Niv1 Pr 94à117'!AT111</f>
        <v>37</v>
      </c>
    </row>
    <row r="99" spans="1:48" s="381" customFormat="1" ht="14.25" customHeight="1">
      <c r="A99" s="569" t="s">
        <v>148</v>
      </c>
      <c r="B99" s="569" t="s">
        <v>150</v>
      </c>
      <c r="C99" s="301">
        <f>+'Niv1 Pub 22à45 '!C112+'Niv1 Pr 94à117'!C112</f>
        <v>15434</v>
      </c>
      <c r="D99" s="301">
        <f>+'Niv1 Pub 22à45 '!D112+'Niv1 Pr 94à117'!D112</f>
        <v>7367</v>
      </c>
      <c r="E99" s="301">
        <f>+'Niv1 Pub 22à45 '!E112+'Niv1 Pr 94à117'!E112</f>
        <v>13891</v>
      </c>
      <c r="F99" s="301">
        <f>+'Niv1 Pub 22à45 '!F112+'Niv1 Pr 94à117'!F112</f>
        <v>6663</v>
      </c>
      <c r="G99" s="301">
        <f>+'Niv1 Pub 22à45 '!G112+'Niv1 Pr 94à117'!G112</f>
        <v>11704</v>
      </c>
      <c r="H99" s="301">
        <f>+'Niv1 Pub 22à45 '!H112+'Niv1 Pr 94à117'!H112</f>
        <v>5673</v>
      </c>
      <c r="I99" s="301">
        <f>+'Niv1 Pub 22à45 '!I112+'Niv1 Pr 94à117'!I112</f>
        <v>7407</v>
      </c>
      <c r="J99" s="301">
        <f>+'Niv1 Pub 22à45 '!J112+'Niv1 Pr 94à117'!J112</f>
        <v>3712</v>
      </c>
      <c r="K99" s="301">
        <f>+'Niv1 Pub 22à45 '!K112+'Niv1 Pr 94à117'!K112</f>
        <v>5149</v>
      </c>
      <c r="L99" s="301">
        <f>+'Niv1 Pub 22à45 '!L112+'Niv1 Pr 94à117'!L112</f>
        <v>2558</v>
      </c>
      <c r="M99" s="387">
        <f t="shared" si="89"/>
        <v>53585</v>
      </c>
      <c r="N99" s="387">
        <f t="shared" si="90"/>
        <v>25973</v>
      </c>
      <c r="O99" s="606"/>
      <c r="P99" s="569" t="s">
        <v>150</v>
      </c>
      <c r="Q99" s="301">
        <f>+'Niv1 Pub 22à45 '!Q112+'Niv1 Pr 94à117'!Q112</f>
        <v>2986</v>
      </c>
      <c r="R99" s="301">
        <f>+'Niv1 Pub 22à45 '!R112+'Niv1 Pr 94à117'!R112</f>
        <v>1374</v>
      </c>
      <c r="S99" s="301">
        <f>+'Niv1 Pub 22à45 '!S112+'Niv1 Pr 94à117'!S112</f>
        <v>3930</v>
      </c>
      <c r="T99" s="301">
        <f>+'Niv1 Pub 22à45 '!T112+'Niv1 Pr 94à117'!T112</f>
        <v>1778</v>
      </c>
      <c r="U99" s="301">
        <f>+'Niv1 Pub 22à45 '!U112+'Niv1 Pr 94à117'!U112</f>
        <v>3097</v>
      </c>
      <c r="V99" s="301">
        <f>+'Niv1 Pub 22à45 '!V112+'Niv1 Pr 94à117'!V112</f>
        <v>1394</v>
      </c>
      <c r="W99" s="301">
        <f>+'Niv1 Pub 22à45 '!W112+'Niv1 Pr 94à117'!W112</f>
        <v>728</v>
      </c>
      <c r="X99" s="301">
        <f>+'Niv1 Pub 22à45 '!X112+'Niv1 Pr 94à117'!X112</f>
        <v>342</v>
      </c>
      <c r="Y99" s="301">
        <f>+'Niv1 Pub 22à45 '!Y112+'Niv1 Pr 94à117'!Y112</f>
        <v>744</v>
      </c>
      <c r="Z99" s="301">
        <f>+'Niv1 Pub 22à45 '!Z112+'Niv1 Pr 94à117'!Z112</f>
        <v>388</v>
      </c>
      <c r="AA99" s="435">
        <f t="shared" si="91"/>
        <v>11485</v>
      </c>
      <c r="AB99" s="572">
        <f t="shared" si="92"/>
        <v>5276</v>
      </c>
      <c r="AC99" s="618"/>
      <c r="AD99" s="569" t="s">
        <v>150</v>
      </c>
      <c r="AE99" s="405">
        <f>+'Niv1 Pub 22à45 '!AE112+'Niv1 Pr 94à117'!AE112</f>
        <v>406</v>
      </c>
      <c r="AF99" s="405">
        <f>+'Niv1 Pub 22à45 '!AF112+'Niv1 Pr 94à117'!AF112</f>
        <v>416</v>
      </c>
      <c r="AG99" s="405">
        <f>+'Niv1 Pub 22à45 '!AG112+'Niv1 Pr 94à117'!AG112</f>
        <v>405</v>
      </c>
      <c r="AH99" s="405">
        <f>+'Niv1 Pub 22à45 '!AH112+'Niv1 Pr 94à117'!AH112</f>
        <v>333</v>
      </c>
      <c r="AI99" s="405">
        <f>+'Niv1 Pub 22à45 '!AI112+'Niv1 Pr 94à117'!AI112</f>
        <v>293</v>
      </c>
      <c r="AJ99" s="405">
        <f>+'Niv1 Pub 22à45 '!AJ112+'Niv1 Pr 94à117'!AJ112</f>
        <v>1853</v>
      </c>
      <c r="AK99" s="405">
        <f>+'Niv1 Pub 22à45 '!AK112+'Niv1 Pr 94à117'!AK112</f>
        <v>1119</v>
      </c>
      <c r="AL99" s="405">
        <f>+'Niv1 Pub 22à45 '!AL112+'Niv1 Pr 94à117'!AL112</f>
        <v>135</v>
      </c>
      <c r="AM99" s="405">
        <f>+'Niv1 Pub 22à45 '!AM112+'Niv1 Pr 94à117'!AM112</f>
        <v>1254</v>
      </c>
      <c r="AN99" s="405">
        <f>+'Niv1 Pub 22à45 '!AS112+'Niv1 Pr 94à117'!AP112</f>
        <v>1323</v>
      </c>
      <c r="AO99" s="405">
        <f>+'Niv1 Pub 22à45 '!AT112+'Niv1 Pr 94à117'!AQ112</f>
        <v>30</v>
      </c>
      <c r="AP99" s="405">
        <f>+'Niv1 Pub 22à45 '!AU112+'Niv1 Pr 94à117'!AR112</f>
        <v>382</v>
      </c>
      <c r="AQ99" s="405">
        <f>+'Niv1 Pub 22à45 '!AV112+'Niv1 Pr 94à117'!AS112</f>
        <v>366</v>
      </c>
      <c r="AR99" s="405">
        <f>+'Niv1 Pub 22à45 '!AW112+'Niv1 Pr 94à117'!AT112</f>
        <v>16</v>
      </c>
    </row>
    <row r="100" spans="1:48" s="381" customFormat="1" ht="14.25" customHeight="1">
      <c r="A100" s="569" t="s">
        <v>148</v>
      </c>
      <c r="B100" s="569" t="s">
        <v>151</v>
      </c>
      <c r="C100" s="301">
        <f>+'Niv1 Pub 22à45 '!C113+'Niv1 Pr 94à117'!C113</f>
        <v>11852</v>
      </c>
      <c r="D100" s="301">
        <f>+'Niv1 Pub 22à45 '!D113+'Niv1 Pr 94à117'!D113</f>
        <v>5597</v>
      </c>
      <c r="E100" s="301">
        <f>+'Niv1 Pub 22à45 '!E113+'Niv1 Pr 94à117'!E113</f>
        <v>9822</v>
      </c>
      <c r="F100" s="301">
        <f>+'Niv1 Pub 22à45 '!F113+'Niv1 Pr 94à117'!F113</f>
        <v>4635</v>
      </c>
      <c r="G100" s="301">
        <f>+'Niv1 Pub 22à45 '!G113+'Niv1 Pr 94à117'!G113</f>
        <v>9170</v>
      </c>
      <c r="H100" s="301">
        <f>+'Niv1 Pub 22à45 '!H113+'Niv1 Pr 94à117'!H113</f>
        <v>4524</v>
      </c>
      <c r="I100" s="301">
        <f>+'Niv1 Pub 22à45 '!I113+'Niv1 Pr 94à117'!I113</f>
        <v>7256</v>
      </c>
      <c r="J100" s="301">
        <f>+'Niv1 Pub 22à45 '!J113+'Niv1 Pr 94à117'!J113</f>
        <v>3636</v>
      </c>
      <c r="K100" s="301">
        <f>+'Niv1 Pub 22à45 '!K113+'Niv1 Pr 94à117'!K113</f>
        <v>5068</v>
      </c>
      <c r="L100" s="301">
        <f>+'Niv1 Pub 22à45 '!L113+'Niv1 Pr 94à117'!L113</f>
        <v>2575</v>
      </c>
      <c r="M100" s="387">
        <f t="shared" si="89"/>
        <v>43168</v>
      </c>
      <c r="N100" s="387">
        <f t="shared" si="90"/>
        <v>20967</v>
      </c>
      <c r="O100" s="606"/>
      <c r="P100" s="569" t="s">
        <v>151</v>
      </c>
      <c r="Q100" s="301">
        <f>+'Niv1 Pub 22à45 '!Q113+'Niv1 Pr 94à117'!Q113</f>
        <v>3195</v>
      </c>
      <c r="R100" s="301">
        <f>+'Niv1 Pub 22à45 '!R113+'Niv1 Pr 94à117'!R113</f>
        <v>1371</v>
      </c>
      <c r="S100" s="301">
        <f>+'Niv1 Pub 22à45 '!S113+'Niv1 Pr 94à117'!S113</f>
        <v>2476</v>
      </c>
      <c r="T100" s="301">
        <f>+'Niv1 Pub 22à45 '!T113+'Niv1 Pr 94à117'!T113</f>
        <v>1031</v>
      </c>
      <c r="U100" s="301">
        <f>+'Niv1 Pub 22à45 '!U113+'Niv1 Pr 94à117'!U113</f>
        <v>2216</v>
      </c>
      <c r="V100" s="301">
        <f>+'Niv1 Pub 22à45 '!V113+'Niv1 Pr 94à117'!V113</f>
        <v>1015</v>
      </c>
      <c r="W100" s="301">
        <f>+'Niv1 Pub 22à45 '!W113+'Niv1 Pr 94à117'!W113</f>
        <v>1181</v>
      </c>
      <c r="X100" s="301">
        <f>+'Niv1 Pub 22à45 '!X113+'Niv1 Pr 94à117'!X113</f>
        <v>562</v>
      </c>
      <c r="Y100" s="301">
        <f>+'Niv1 Pub 22à45 '!Y113+'Niv1 Pr 94à117'!Y113</f>
        <v>787</v>
      </c>
      <c r="Z100" s="301">
        <f>+'Niv1 Pub 22à45 '!Z113+'Niv1 Pr 94à117'!Z113</f>
        <v>399</v>
      </c>
      <c r="AA100" s="435">
        <f t="shared" si="91"/>
        <v>9855</v>
      </c>
      <c r="AB100" s="572">
        <f t="shared" si="92"/>
        <v>4378</v>
      </c>
      <c r="AC100" s="618"/>
      <c r="AD100" s="569" t="s">
        <v>151</v>
      </c>
      <c r="AE100" s="405">
        <f>+'Niv1 Pub 22à45 '!AE113+'Niv1 Pr 94à117'!AE113</f>
        <v>363</v>
      </c>
      <c r="AF100" s="405">
        <f>+'Niv1 Pub 22à45 '!AF113+'Niv1 Pr 94à117'!AF113</f>
        <v>368</v>
      </c>
      <c r="AG100" s="405">
        <f>+'Niv1 Pub 22à45 '!AG113+'Niv1 Pr 94à117'!AG113</f>
        <v>361</v>
      </c>
      <c r="AH100" s="405">
        <f>+'Niv1 Pub 22à45 '!AH113+'Niv1 Pr 94à117'!AH113</f>
        <v>339</v>
      </c>
      <c r="AI100" s="405">
        <f>+'Niv1 Pub 22à45 '!AI113+'Niv1 Pr 94à117'!AI113</f>
        <v>318</v>
      </c>
      <c r="AJ100" s="405">
        <f>+'Niv1 Pub 22à45 '!AJ113+'Niv1 Pr 94à117'!AJ113</f>
        <v>1749</v>
      </c>
      <c r="AK100" s="405">
        <f>+'Niv1 Pub 22à45 '!AK113+'Niv1 Pr 94à117'!AK113</f>
        <v>1309</v>
      </c>
      <c r="AL100" s="405">
        <f>+'Niv1 Pub 22à45 '!AL113+'Niv1 Pr 94à117'!AL113</f>
        <v>42</v>
      </c>
      <c r="AM100" s="405">
        <f>+'Niv1 Pub 22à45 '!AM113+'Niv1 Pr 94à117'!AM113</f>
        <v>1351</v>
      </c>
      <c r="AN100" s="405">
        <f>+'Niv1 Pub 22à45 '!AS113+'Niv1 Pr 94à117'!AP113</f>
        <v>1322</v>
      </c>
      <c r="AO100" s="405">
        <f>+'Niv1 Pub 22à45 '!AT113+'Niv1 Pr 94à117'!AQ113</f>
        <v>27</v>
      </c>
      <c r="AP100" s="405">
        <f>+'Niv1 Pub 22à45 '!AU113+'Niv1 Pr 94à117'!AR113</f>
        <v>350</v>
      </c>
      <c r="AQ100" s="405">
        <f>+'Niv1 Pub 22à45 '!AV113+'Niv1 Pr 94à117'!AS113</f>
        <v>346</v>
      </c>
      <c r="AR100" s="405">
        <f>+'Niv1 Pub 22à45 '!AW113+'Niv1 Pr 94à117'!AT113</f>
        <v>4</v>
      </c>
    </row>
    <row r="101" spans="1:48" s="381" customFormat="1" ht="14.25" customHeight="1">
      <c r="A101" s="569" t="s">
        <v>148</v>
      </c>
      <c r="B101" s="569" t="s">
        <v>152</v>
      </c>
      <c r="C101" s="301">
        <f>+'Niv1 Pub 22à45 '!C114+'Niv1 Pr 94à117'!C114</f>
        <v>6267</v>
      </c>
      <c r="D101" s="301">
        <f>+'Niv1 Pub 22à45 '!D114+'Niv1 Pr 94à117'!D114</f>
        <v>3019</v>
      </c>
      <c r="E101" s="301">
        <f>+'Niv1 Pub 22à45 '!E114+'Niv1 Pr 94à117'!E114</f>
        <v>4826</v>
      </c>
      <c r="F101" s="301">
        <f>+'Niv1 Pub 22à45 '!F114+'Niv1 Pr 94à117'!F114</f>
        <v>2383</v>
      </c>
      <c r="G101" s="301">
        <f>+'Niv1 Pub 22à45 '!G114+'Niv1 Pr 94à117'!G114</f>
        <v>3890</v>
      </c>
      <c r="H101" s="301">
        <f>+'Niv1 Pub 22à45 '!H114+'Niv1 Pr 94à117'!H114</f>
        <v>1931</v>
      </c>
      <c r="I101" s="301">
        <f>+'Niv1 Pub 22à45 '!I114+'Niv1 Pr 94à117'!I114</f>
        <v>2187</v>
      </c>
      <c r="J101" s="301">
        <f>+'Niv1 Pub 22à45 '!J114+'Niv1 Pr 94à117'!J114</f>
        <v>1121</v>
      </c>
      <c r="K101" s="301">
        <f>+'Niv1 Pub 22à45 '!K114+'Niv1 Pr 94à117'!K114</f>
        <v>1594</v>
      </c>
      <c r="L101" s="301">
        <f>+'Niv1 Pub 22à45 '!L114+'Niv1 Pr 94à117'!L114</f>
        <v>823</v>
      </c>
      <c r="M101" s="387">
        <f t="shared" si="89"/>
        <v>18764</v>
      </c>
      <c r="N101" s="387">
        <f t="shared" si="90"/>
        <v>9277</v>
      </c>
      <c r="O101" s="606"/>
      <c r="P101" s="569" t="s">
        <v>152</v>
      </c>
      <c r="Q101" s="301">
        <f>+'Niv1 Pub 22à45 '!Q114+'Niv1 Pr 94à117'!Q114</f>
        <v>25</v>
      </c>
      <c r="R101" s="301">
        <f>+'Niv1 Pub 22à45 '!R114+'Niv1 Pr 94à117'!R114</f>
        <v>15</v>
      </c>
      <c r="S101" s="301">
        <f>+'Niv1 Pub 22à45 '!S114+'Niv1 Pr 94à117'!S114</f>
        <v>1275</v>
      </c>
      <c r="T101" s="301">
        <f>+'Niv1 Pub 22à45 '!T114+'Niv1 Pr 94à117'!T114</f>
        <v>595</v>
      </c>
      <c r="U101" s="301">
        <f>+'Niv1 Pub 22à45 '!U114+'Niv1 Pr 94à117'!U114</f>
        <v>914</v>
      </c>
      <c r="V101" s="301">
        <f>+'Niv1 Pub 22à45 '!V114+'Niv1 Pr 94à117'!V114</f>
        <v>430</v>
      </c>
      <c r="W101" s="301">
        <f>+'Niv1 Pub 22à45 '!W114+'Niv1 Pr 94à117'!W114</f>
        <v>9</v>
      </c>
      <c r="X101" s="301">
        <f>+'Niv1 Pub 22à45 '!X114+'Niv1 Pr 94à117'!X114</f>
        <v>3</v>
      </c>
      <c r="Y101" s="301">
        <f>+'Niv1 Pub 22à45 '!Y114+'Niv1 Pr 94à117'!Y114</f>
        <v>195</v>
      </c>
      <c r="Z101" s="301">
        <f>+'Niv1 Pub 22à45 '!Z114+'Niv1 Pr 94à117'!Z114</f>
        <v>110</v>
      </c>
      <c r="AA101" s="435">
        <f t="shared" si="91"/>
        <v>2418</v>
      </c>
      <c r="AB101" s="572">
        <f t="shared" si="92"/>
        <v>1153</v>
      </c>
      <c r="AC101" s="618"/>
      <c r="AD101" s="569" t="s">
        <v>152</v>
      </c>
      <c r="AE101" s="405">
        <f>+'Niv1 Pub 22à45 '!AE114+'Niv1 Pr 94à117'!AE114</f>
        <v>165</v>
      </c>
      <c r="AF101" s="405">
        <f>+'Niv1 Pub 22à45 '!AF114+'Niv1 Pr 94à117'!AF114</f>
        <v>158</v>
      </c>
      <c r="AG101" s="405">
        <f>+'Niv1 Pub 22à45 '!AG114+'Niv1 Pr 94à117'!AG114</f>
        <v>148</v>
      </c>
      <c r="AH101" s="405">
        <f>+'Niv1 Pub 22à45 '!AH114+'Niv1 Pr 94à117'!AH114</f>
        <v>107</v>
      </c>
      <c r="AI101" s="405">
        <f>+'Niv1 Pub 22à45 '!AI114+'Niv1 Pr 94à117'!AI114</f>
        <v>97</v>
      </c>
      <c r="AJ101" s="405">
        <f>+'Niv1 Pub 22à45 '!AJ114+'Niv1 Pr 94à117'!AJ114</f>
        <v>675</v>
      </c>
      <c r="AK101" s="405">
        <f>+'Niv1 Pub 22à45 '!AK114+'Niv1 Pr 94à117'!AK114</f>
        <v>439</v>
      </c>
      <c r="AL101" s="405">
        <f>+'Niv1 Pub 22à45 '!AL114+'Niv1 Pr 94à117'!AL114</f>
        <v>76</v>
      </c>
      <c r="AM101" s="405">
        <f>+'Niv1 Pub 22à45 '!AM114+'Niv1 Pr 94à117'!AM114</f>
        <v>515</v>
      </c>
      <c r="AN101" s="405">
        <f>+'Niv1 Pub 22à45 '!AS114+'Niv1 Pr 94à117'!AP114</f>
        <v>524</v>
      </c>
      <c r="AO101" s="405">
        <f>+'Niv1 Pub 22à45 '!AT114+'Niv1 Pr 94à117'!AQ114</f>
        <v>4</v>
      </c>
      <c r="AP101" s="405">
        <f>+'Niv1 Pub 22à45 '!AU114+'Niv1 Pr 94à117'!AR114</f>
        <v>159</v>
      </c>
      <c r="AQ101" s="405">
        <f>+'Niv1 Pub 22à45 '!AV114+'Niv1 Pr 94à117'!AS114</f>
        <v>153</v>
      </c>
      <c r="AR101" s="405">
        <f>+'Niv1 Pub 22à45 '!AW114+'Niv1 Pr 94à117'!AT114</f>
        <v>6</v>
      </c>
    </row>
    <row r="102" spans="1:48" s="381" customFormat="1" ht="14.25" customHeight="1">
      <c r="A102" s="569" t="s">
        <v>153</v>
      </c>
      <c r="B102" s="569" t="s">
        <v>154</v>
      </c>
      <c r="C102" s="301">
        <f>+'Niv1 Pub 22à45 '!C115+'Niv1 Pr 94à117'!C115</f>
        <v>2897</v>
      </c>
      <c r="D102" s="301">
        <f>+'Niv1 Pub 22à45 '!D115+'Niv1 Pr 94à117'!D115</f>
        <v>1385</v>
      </c>
      <c r="E102" s="301">
        <f>+'Niv1 Pub 22à45 '!E115+'Niv1 Pr 94à117'!E115</f>
        <v>1203</v>
      </c>
      <c r="F102" s="301">
        <f>+'Niv1 Pub 22à45 '!F115+'Niv1 Pr 94à117'!F115</f>
        <v>557</v>
      </c>
      <c r="G102" s="301">
        <f>+'Niv1 Pub 22à45 '!G115+'Niv1 Pr 94à117'!G115</f>
        <v>711</v>
      </c>
      <c r="H102" s="301">
        <f>+'Niv1 Pub 22à45 '!H115+'Niv1 Pr 94à117'!H115</f>
        <v>298</v>
      </c>
      <c r="I102" s="301">
        <f>+'Niv1 Pub 22à45 '!I115+'Niv1 Pr 94à117'!I115</f>
        <v>356</v>
      </c>
      <c r="J102" s="301">
        <f>+'Niv1 Pub 22à45 '!J115+'Niv1 Pr 94à117'!J115</f>
        <v>150</v>
      </c>
      <c r="K102" s="301">
        <f>+'Niv1 Pub 22à45 '!K115+'Niv1 Pr 94à117'!K115</f>
        <v>193</v>
      </c>
      <c r="L102" s="301">
        <f>+'Niv1 Pub 22à45 '!L115+'Niv1 Pr 94à117'!L115</f>
        <v>58</v>
      </c>
      <c r="M102" s="387">
        <f t="shared" si="89"/>
        <v>5360</v>
      </c>
      <c r="N102" s="387">
        <f t="shared" si="90"/>
        <v>2448</v>
      </c>
      <c r="O102" s="606"/>
      <c r="P102" s="569" t="s">
        <v>154</v>
      </c>
      <c r="Q102" s="301">
        <f>+'Niv1 Pub 22à45 '!Q115+'Niv1 Pr 94à117'!Q115</f>
        <v>28</v>
      </c>
      <c r="R102" s="301">
        <f>+'Niv1 Pub 22à45 '!R115+'Niv1 Pr 94à117'!R115</f>
        <v>14</v>
      </c>
      <c r="S102" s="301">
        <f>+'Niv1 Pub 22à45 '!S115+'Niv1 Pr 94à117'!S115</f>
        <v>361</v>
      </c>
      <c r="T102" s="301">
        <f>+'Niv1 Pub 22à45 '!T115+'Niv1 Pr 94à117'!T115</f>
        <v>165</v>
      </c>
      <c r="U102" s="301">
        <f>+'Niv1 Pub 22à45 '!U115+'Niv1 Pr 94à117'!U115</f>
        <v>184</v>
      </c>
      <c r="V102" s="301">
        <f>+'Niv1 Pub 22à45 '!V115+'Niv1 Pr 94à117'!V115</f>
        <v>83</v>
      </c>
      <c r="W102" s="301">
        <f>+'Niv1 Pub 22à45 '!W115+'Niv1 Pr 94à117'!W115</f>
        <v>6</v>
      </c>
      <c r="X102" s="301">
        <f>+'Niv1 Pub 22à45 '!X115+'Niv1 Pr 94à117'!X115</f>
        <v>2</v>
      </c>
      <c r="Y102" s="301">
        <f>+'Niv1 Pub 22à45 '!Y115+'Niv1 Pr 94à117'!Y115</f>
        <v>39</v>
      </c>
      <c r="Z102" s="301">
        <f>+'Niv1 Pub 22à45 '!Z115+'Niv1 Pr 94à117'!Z115</f>
        <v>8</v>
      </c>
      <c r="AA102" s="435">
        <f t="shared" si="91"/>
        <v>618</v>
      </c>
      <c r="AB102" s="572">
        <f t="shared" si="92"/>
        <v>272</v>
      </c>
      <c r="AC102" s="618"/>
      <c r="AD102" s="569" t="s">
        <v>154</v>
      </c>
      <c r="AE102" s="405">
        <f>+'Niv1 Pub 22à45 '!AE115+'Niv1 Pr 94à117'!AE115</f>
        <v>67</v>
      </c>
      <c r="AF102" s="405">
        <f>+'Niv1 Pub 22à45 '!AF115+'Niv1 Pr 94à117'!AF115</f>
        <v>60</v>
      </c>
      <c r="AG102" s="405">
        <f>+'Niv1 Pub 22à45 '!AG115+'Niv1 Pr 94à117'!AG115</f>
        <v>49</v>
      </c>
      <c r="AH102" s="405">
        <f>+'Niv1 Pub 22à45 '!AH115+'Niv1 Pr 94à117'!AH115</f>
        <v>24</v>
      </c>
      <c r="AI102" s="405">
        <f>+'Niv1 Pub 22à45 '!AI115+'Niv1 Pr 94à117'!AI115</f>
        <v>18</v>
      </c>
      <c r="AJ102" s="405">
        <f>+'Niv1 Pub 22à45 '!AJ115+'Niv1 Pr 94à117'!AJ115</f>
        <v>218</v>
      </c>
      <c r="AK102" s="405">
        <f>+'Niv1 Pub 22à45 '!AK115+'Niv1 Pr 94à117'!AK115</f>
        <v>73</v>
      </c>
      <c r="AL102" s="405">
        <f>+'Niv1 Pub 22à45 '!AL115+'Niv1 Pr 94à117'!AL115</f>
        <v>30</v>
      </c>
      <c r="AM102" s="405">
        <f>+'Niv1 Pub 22à45 '!AM115+'Niv1 Pr 94à117'!AM115</f>
        <v>103</v>
      </c>
      <c r="AN102" s="405">
        <f>+'Niv1 Pub 22à45 '!AS115+'Niv1 Pr 94à117'!AP115</f>
        <v>114</v>
      </c>
      <c r="AO102" s="405">
        <f>+'Niv1 Pub 22à45 '!AT115+'Niv1 Pr 94à117'!AQ115</f>
        <v>0</v>
      </c>
      <c r="AP102" s="405">
        <f>+'Niv1 Pub 22à45 '!AU115+'Niv1 Pr 94à117'!AR115</f>
        <v>89</v>
      </c>
      <c r="AQ102" s="405">
        <f>+'Niv1 Pub 22à45 '!AV115+'Niv1 Pr 94à117'!AS115</f>
        <v>60</v>
      </c>
      <c r="AR102" s="405">
        <f>+'Niv1 Pub 22à45 '!AW115+'Niv1 Pr 94à117'!AT115</f>
        <v>29</v>
      </c>
    </row>
    <row r="103" spans="1:48" s="381" customFormat="1" ht="14.25" customHeight="1">
      <c r="A103" s="569" t="s">
        <v>153</v>
      </c>
      <c r="B103" s="569" t="s">
        <v>155</v>
      </c>
      <c r="C103" s="301">
        <f>+'Niv1 Pub 22à45 '!C116+'Niv1 Pr 94à117'!C116</f>
        <v>21413</v>
      </c>
      <c r="D103" s="301">
        <f>+'Niv1 Pub 22à45 '!D116+'Niv1 Pr 94à117'!D116</f>
        <v>10893</v>
      </c>
      <c r="E103" s="301">
        <f>+'Niv1 Pub 22à45 '!E116+'Niv1 Pr 94à117'!E116</f>
        <v>15402</v>
      </c>
      <c r="F103" s="301">
        <f>+'Niv1 Pub 22à45 '!F116+'Niv1 Pr 94à117'!F116</f>
        <v>7610</v>
      </c>
      <c r="G103" s="301">
        <f>+'Niv1 Pub 22à45 '!G116+'Niv1 Pr 94à117'!G116</f>
        <v>8660</v>
      </c>
      <c r="H103" s="301">
        <f>+'Niv1 Pub 22à45 '!H116+'Niv1 Pr 94à117'!H116</f>
        <v>4377</v>
      </c>
      <c r="I103" s="301">
        <f>+'Niv1 Pub 22à45 '!I116+'Niv1 Pr 94à117'!I116</f>
        <v>4489</v>
      </c>
      <c r="J103" s="301">
        <f>+'Niv1 Pub 22à45 '!J116+'Niv1 Pr 94à117'!J116</f>
        <v>2216</v>
      </c>
      <c r="K103" s="301">
        <f>+'Niv1 Pub 22à45 '!K116+'Niv1 Pr 94à117'!K116</f>
        <v>3128</v>
      </c>
      <c r="L103" s="301">
        <f>+'Niv1 Pub 22à45 '!L116+'Niv1 Pr 94à117'!L116</f>
        <v>1428</v>
      </c>
      <c r="M103" s="387">
        <f t="shared" si="89"/>
        <v>53092</v>
      </c>
      <c r="N103" s="387">
        <f t="shared" si="90"/>
        <v>26524</v>
      </c>
      <c r="O103" s="606"/>
      <c r="P103" s="569" t="s">
        <v>155</v>
      </c>
      <c r="Q103" s="301">
        <f>+'Niv1 Pub 22à45 '!Q116+'Niv1 Pr 94à117'!Q116</f>
        <v>346</v>
      </c>
      <c r="R103" s="301">
        <f>+'Niv1 Pub 22à45 '!R116+'Niv1 Pr 94à117'!R116</f>
        <v>164</v>
      </c>
      <c r="S103" s="301">
        <f>+'Niv1 Pub 22à45 '!S116+'Niv1 Pr 94à117'!S116</f>
        <v>3164</v>
      </c>
      <c r="T103" s="301">
        <f>+'Niv1 Pub 22à45 '!T116+'Niv1 Pr 94à117'!T116</f>
        <v>1590</v>
      </c>
      <c r="U103" s="301">
        <f>+'Niv1 Pub 22à45 '!U116+'Niv1 Pr 94à117'!U116</f>
        <v>1692</v>
      </c>
      <c r="V103" s="301">
        <f>+'Niv1 Pub 22à45 '!V116+'Niv1 Pr 94à117'!V116</f>
        <v>882</v>
      </c>
      <c r="W103" s="301">
        <f>+'Niv1 Pub 22à45 '!W116+'Niv1 Pr 94à117'!W116</f>
        <v>113</v>
      </c>
      <c r="X103" s="301">
        <f>+'Niv1 Pub 22à45 '!X116+'Niv1 Pr 94à117'!X116</f>
        <v>57</v>
      </c>
      <c r="Y103" s="301">
        <f>+'Niv1 Pub 22à45 '!Y116+'Niv1 Pr 94à117'!Y116</f>
        <v>396</v>
      </c>
      <c r="Z103" s="301">
        <f>+'Niv1 Pub 22à45 '!Z116+'Niv1 Pr 94à117'!Z116</f>
        <v>188</v>
      </c>
      <c r="AA103" s="435">
        <f t="shared" si="91"/>
        <v>5711</v>
      </c>
      <c r="AB103" s="572">
        <f t="shared" si="92"/>
        <v>2881</v>
      </c>
      <c r="AC103" s="618"/>
      <c r="AD103" s="569" t="s">
        <v>155</v>
      </c>
      <c r="AE103" s="405">
        <f>+'Niv1 Pub 22à45 '!AE116+'Niv1 Pr 94à117'!AE116</f>
        <v>341</v>
      </c>
      <c r="AF103" s="405">
        <f>+'Niv1 Pub 22à45 '!AF116+'Niv1 Pr 94à117'!AF116</f>
        <v>327</v>
      </c>
      <c r="AG103" s="405">
        <f>+'Niv1 Pub 22à45 '!AG116+'Niv1 Pr 94à117'!AG116</f>
        <v>289</v>
      </c>
      <c r="AH103" s="405">
        <f>+'Niv1 Pub 22à45 '!AH116+'Niv1 Pr 94à117'!AH116</f>
        <v>209</v>
      </c>
      <c r="AI103" s="405">
        <f>+'Niv1 Pub 22à45 '!AI116+'Niv1 Pr 94à117'!AI116</f>
        <v>164</v>
      </c>
      <c r="AJ103" s="405">
        <f>+'Niv1 Pub 22à45 '!AJ116+'Niv1 Pr 94à117'!AJ116</f>
        <v>1330</v>
      </c>
      <c r="AK103" s="405">
        <f>+'Niv1 Pub 22à45 '!AK116+'Niv1 Pr 94à117'!AK116</f>
        <v>591</v>
      </c>
      <c r="AL103" s="405">
        <f>+'Niv1 Pub 22à45 '!AL116+'Niv1 Pr 94à117'!AL116</f>
        <v>243</v>
      </c>
      <c r="AM103" s="405">
        <f>+'Niv1 Pub 22à45 '!AM116+'Niv1 Pr 94à117'!AM116</f>
        <v>834</v>
      </c>
      <c r="AN103" s="405">
        <f>+'Niv1 Pub 22à45 '!AS116+'Niv1 Pr 94à117'!AP116</f>
        <v>928</v>
      </c>
      <c r="AO103" s="405">
        <f>+'Niv1 Pub 22à45 '!AT116+'Niv1 Pr 94à117'!AQ116</f>
        <v>19</v>
      </c>
      <c r="AP103" s="405">
        <f>+'Niv1 Pub 22à45 '!AU116+'Niv1 Pr 94à117'!AR116</f>
        <v>340</v>
      </c>
      <c r="AQ103" s="405">
        <f>+'Niv1 Pub 22à45 '!AV116+'Niv1 Pr 94à117'!AS116</f>
        <v>306</v>
      </c>
      <c r="AR103" s="405">
        <f>+'Niv1 Pub 22à45 '!AW116+'Niv1 Pr 94à117'!AT116</f>
        <v>34</v>
      </c>
    </row>
    <row r="104" spans="1:48" s="381" customFormat="1" ht="14.25" customHeight="1">
      <c r="A104" s="569" t="s">
        <v>153</v>
      </c>
      <c r="B104" s="569" t="s">
        <v>156</v>
      </c>
      <c r="C104" s="301">
        <f>+'Niv1 Pub 22à45 '!C117+'Niv1 Pr 94à117'!C117</f>
        <v>3003</v>
      </c>
      <c r="D104" s="301">
        <f>+'Niv1 Pub 22à45 '!D117+'Niv1 Pr 94à117'!D117</f>
        <v>1382</v>
      </c>
      <c r="E104" s="301">
        <f>+'Niv1 Pub 22à45 '!E117+'Niv1 Pr 94à117'!E117</f>
        <v>2778</v>
      </c>
      <c r="F104" s="301">
        <f>+'Niv1 Pub 22à45 '!F117+'Niv1 Pr 94à117'!F117</f>
        <v>1256</v>
      </c>
      <c r="G104" s="301">
        <f>+'Niv1 Pub 22à45 '!G117+'Niv1 Pr 94à117'!G117</f>
        <v>1488</v>
      </c>
      <c r="H104" s="301">
        <f>+'Niv1 Pub 22à45 '!H117+'Niv1 Pr 94à117'!H117</f>
        <v>639</v>
      </c>
      <c r="I104" s="301">
        <f>+'Niv1 Pub 22à45 '!I117+'Niv1 Pr 94à117'!I117</f>
        <v>675</v>
      </c>
      <c r="J104" s="301">
        <f>+'Niv1 Pub 22à45 '!J117+'Niv1 Pr 94à117'!J117</f>
        <v>295</v>
      </c>
      <c r="K104" s="301">
        <f>+'Niv1 Pub 22à45 '!K117+'Niv1 Pr 94à117'!K117</f>
        <v>522</v>
      </c>
      <c r="L104" s="301">
        <f>+'Niv1 Pub 22à45 '!L117+'Niv1 Pr 94à117'!L117</f>
        <v>179</v>
      </c>
      <c r="M104" s="387">
        <f t="shared" si="89"/>
        <v>8466</v>
      </c>
      <c r="N104" s="387">
        <f t="shared" si="90"/>
        <v>3751</v>
      </c>
      <c r="O104" s="606"/>
      <c r="P104" s="569" t="s">
        <v>156</v>
      </c>
      <c r="Q104" s="301">
        <f>+'Niv1 Pub 22à45 '!Q117+'Niv1 Pr 94à117'!Q117</f>
        <v>33</v>
      </c>
      <c r="R104" s="301">
        <f>+'Niv1 Pub 22à45 '!R117+'Niv1 Pr 94à117'!R117</f>
        <v>18</v>
      </c>
      <c r="S104" s="301">
        <f>+'Niv1 Pub 22à45 '!S117+'Niv1 Pr 94à117'!S117</f>
        <v>1186</v>
      </c>
      <c r="T104" s="301">
        <f>+'Niv1 Pub 22à45 '!T117+'Niv1 Pr 94à117'!T117</f>
        <v>528</v>
      </c>
      <c r="U104" s="301">
        <f>+'Niv1 Pub 22à45 '!U117+'Niv1 Pr 94à117'!U117</f>
        <v>458</v>
      </c>
      <c r="V104" s="301">
        <f>+'Niv1 Pub 22à45 '!V117+'Niv1 Pr 94à117'!V117</f>
        <v>189</v>
      </c>
      <c r="W104" s="301">
        <f>+'Niv1 Pub 22à45 '!W117+'Niv1 Pr 94à117'!W117</f>
        <v>0</v>
      </c>
      <c r="X104" s="301">
        <f>+'Niv1 Pub 22à45 '!X117+'Niv1 Pr 94à117'!X117</f>
        <v>0</v>
      </c>
      <c r="Y104" s="301">
        <f>+'Niv1 Pub 22à45 '!Y117+'Niv1 Pr 94à117'!Y117</f>
        <v>114</v>
      </c>
      <c r="Z104" s="301">
        <f>+'Niv1 Pub 22à45 '!Z117+'Niv1 Pr 94à117'!Z117</f>
        <v>33</v>
      </c>
      <c r="AA104" s="435">
        <f t="shared" si="91"/>
        <v>1791</v>
      </c>
      <c r="AB104" s="572">
        <f t="shared" si="92"/>
        <v>768</v>
      </c>
      <c r="AC104" s="618"/>
      <c r="AD104" s="569" t="s">
        <v>156</v>
      </c>
      <c r="AE104" s="405">
        <f>+'Niv1 Pub 22à45 '!AE117+'Niv1 Pr 94à117'!AE117</f>
        <v>65</v>
      </c>
      <c r="AF104" s="405">
        <f>+'Niv1 Pub 22à45 '!AF117+'Niv1 Pr 94à117'!AF117</f>
        <v>66</v>
      </c>
      <c r="AG104" s="405">
        <f>+'Niv1 Pub 22à45 '!AG117+'Niv1 Pr 94à117'!AG117</f>
        <v>55</v>
      </c>
      <c r="AH104" s="405">
        <f>+'Niv1 Pub 22à45 '!AH117+'Niv1 Pr 94à117'!AH117</f>
        <v>36</v>
      </c>
      <c r="AI104" s="405">
        <f>+'Niv1 Pub 22à45 '!AI117+'Niv1 Pr 94à117'!AI117</f>
        <v>31</v>
      </c>
      <c r="AJ104" s="405">
        <f>+'Niv1 Pub 22à45 '!AJ117+'Niv1 Pr 94à117'!AJ117</f>
        <v>253</v>
      </c>
      <c r="AK104" s="405">
        <f>+'Niv1 Pub 22à45 '!AK117+'Niv1 Pr 94à117'!AK117</f>
        <v>134</v>
      </c>
      <c r="AL104" s="405">
        <f>+'Niv1 Pub 22à45 '!AL117+'Niv1 Pr 94à117'!AL117</f>
        <v>10</v>
      </c>
      <c r="AM104" s="405">
        <f>+'Niv1 Pub 22à45 '!AM117+'Niv1 Pr 94à117'!AM117</f>
        <v>144</v>
      </c>
      <c r="AN104" s="405">
        <f>+'Niv1 Pub 22à45 '!AS117+'Niv1 Pr 94à117'!AP117</f>
        <v>155</v>
      </c>
      <c r="AO104" s="405">
        <f>+'Niv1 Pub 22à45 '!AT117+'Niv1 Pr 94à117'!AQ117</f>
        <v>2</v>
      </c>
      <c r="AP104" s="405">
        <f>+'Niv1 Pub 22à45 '!AU117+'Niv1 Pr 94à117'!AR117</f>
        <v>63</v>
      </c>
      <c r="AQ104" s="405">
        <f>+'Niv1 Pub 22à45 '!AV117+'Niv1 Pr 94à117'!AS117</f>
        <v>61</v>
      </c>
      <c r="AR104" s="405">
        <f>+'Niv1 Pub 22à45 '!AW117+'Niv1 Pr 94à117'!AT117</f>
        <v>2</v>
      </c>
    </row>
    <row r="105" spans="1:48" s="381" customFormat="1" ht="14.25" customHeight="1">
      <c r="A105" s="569" t="s">
        <v>153</v>
      </c>
      <c r="B105" s="569" t="s">
        <v>260</v>
      </c>
      <c r="C105" s="301">
        <f>+'Niv1 Pub 22à45 '!C118+'Niv1 Pr 94à117'!C118</f>
        <v>25055</v>
      </c>
      <c r="D105" s="301">
        <f>+'Niv1 Pub 22à45 '!D118+'Niv1 Pr 94à117'!D118</f>
        <v>12048</v>
      </c>
      <c r="E105" s="301">
        <f>+'Niv1 Pub 22à45 '!E118+'Niv1 Pr 94à117'!E118</f>
        <v>16599</v>
      </c>
      <c r="F105" s="301">
        <f>+'Niv1 Pub 22à45 '!F118+'Niv1 Pr 94à117'!F118</f>
        <v>7802</v>
      </c>
      <c r="G105" s="301">
        <f>+'Niv1 Pub 22à45 '!G118+'Niv1 Pr 94à117'!G118</f>
        <v>10747</v>
      </c>
      <c r="H105" s="301">
        <f>+'Niv1 Pub 22à45 '!H118+'Niv1 Pr 94à117'!H118</f>
        <v>4674</v>
      </c>
      <c r="I105" s="301">
        <f>+'Niv1 Pub 22à45 '!I118+'Niv1 Pr 94à117'!I118</f>
        <v>4825</v>
      </c>
      <c r="J105" s="301">
        <f>+'Niv1 Pub 22à45 '!J118+'Niv1 Pr 94à117'!J118</f>
        <v>1942</v>
      </c>
      <c r="K105" s="301">
        <f>+'Niv1 Pub 22à45 '!K118+'Niv1 Pr 94à117'!K118</f>
        <v>3058</v>
      </c>
      <c r="L105" s="301">
        <f>+'Niv1 Pub 22à45 '!L118+'Niv1 Pr 94à117'!L118</f>
        <v>1160</v>
      </c>
      <c r="M105" s="387">
        <f t="shared" si="89"/>
        <v>60284</v>
      </c>
      <c r="N105" s="387">
        <f t="shared" si="90"/>
        <v>27626</v>
      </c>
      <c r="O105" s="606"/>
      <c r="P105" s="569" t="s">
        <v>260</v>
      </c>
      <c r="Q105" s="301">
        <f>+'Niv1 Pub 22à45 '!Q118+'Niv1 Pr 94à117'!Q118</f>
        <v>1845</v>
      </c>
      <c r="R105" s="301">
        <f>+'Niv1 Pub 22à45 '!R118+'Niv1 Pr 94à117'!R118</f>
        <v>871</v>
      </c>
      <c r="S105" s="301">
        <f>+'Niv1 Pub 22à45 '!S118+'Niv1 Pr 94à117'!S118</f>
        <v>4961</v>
      </c>
      <c r="T105" s="301">
        <f>+'Niv1 Pub 22à45 '!T118+'Niv1 Pr 94à117'!T118</f>
        <v>2323</v>
      </c>
      <c r="U105" s="301">
        <f>+'Niv1 Pub 22à45 '!U118+'Niv1 Pr 94à117'!U118</f>
        <v>2747</v>
      </c>
      <c r="V105" s="301">
        <f>+'Niv1 Pub 22à45 '!V118+'Niv1 Pr 94à117'!V118</f>
        <v>1183</v>
      </c>
      <c r="W105" s="301">
        <f>+'Niv1 Pub 22à45 '!W118+'Niv1 Pr 94à117'!W118</f>
        <v>283</v>
      </c>
      <c r="X105" s="301">
        <f>+'Niv1 Pub 22à45 '!X118+'Niv1 Pr 94à117'!X118</f>
        <v>115</v>
      </c>
      <c r="Y105" s="301">
        <f>+'Niv1 Pub 22à45 '!Y118+'Niv1 Pr 94à117'!Y118</f>
        <v>551</v>
      </c>
      <c r="Z105" s="301">
        <f>+'Niv1 Pub 22à45 '!Z118+'Niv1 Pr 94à117'!Z118</f>
        <v>199</v>
      </c>
      <c r="AA105" s="435">
        <f t="shared" si="91"/>
        <v>10387</v>
      </c>
      <c r="AB105" s="572">
        <f t="shared" si="92"/>
        <v>4691</v>
      </c>
      <c r="AC105" s="618"/>
      <c r="AD105" s="569" t="s">
        <v>260</v>
      </c>
      <c r="AE105" s="405">
        <f>+'Niv1 Pub 22à45 '!AE118+'Niv1 Pr 94à117'!AE118</f>
        <v>353</v>
      </c>
      <c r="AF105" s="405">
        <f>+'Niv1 Pub 22à45 '!AF118+'Niv1 Pr 94à117'!AF118</f>
        <v>324</v>
      </c>
      <c r="AG105" s="405">
        <f>+'Niv1 Pub 22à45 '!AG118+'Niv1 Pr 94à117'!AG118</f>
        <v>285</v>
      </c>
      <c r="AH105" s="405">
        <f>+'Niv1 Pub 22à45 '!AH118+'Niv1 Pr 94à117'!AH118</f>
        <v>165</v>
      </c>
      <c r="AI105" s="405">
        <f>+'Niv1 Pub 22à45 '!AI118+'Niv1 Pr 94à117'!AI118</f>
        <v>135</v>
      </c>
      <c r="AJ105" s="405">
        <f>+'Niv1 Pub 22à45 '!AJ118+'Niv1 Pr 94à117'!AJ118</f>
        <v>1262</v>
      </c>
      <c r="AK105" s="405">
        <f>+'Niv1 Pub 22à45 '!AK118+'Niv1 Pr 94à117'!AK118</f>
        <v>657</v>
      </c>
      <c r="AL105" s="405">
        <f>+'Niv1 Pub 22à45 '!AL118+'Niv1 Pr 94à117'!AL118</f>
        <v>206</v>
      </c>
      <c r="AM105" s="405">
        <f>+'Niv1 Pub 22à45 '!AM118+'Niv1 Pr 94à117'!AM118</f>
        <v>863</v>
      </c>
      <c r="AN105" s="405">
        <f>+'Niv1 Pub 22à45 '!AS118+'Niv1 Pr 94à117'!AP118</f>
        <v>969</v>
      </c>
      <c r="AO105" s="405">
        <f>+'Niv1 Pub 22à45 '!AT118+'Niv1 Pr 94à117'!AQ118</f>
        <v>5</v>
      </c>
      <c r="AP105" s="405">
        <f>+'Niv1 Pub 22à45 '!AU118+'Niv1 Pr 94à117'!AR118</f>
        <v>285</v>
      </c>
      <c r="AQ105" s="405">
        <f>+'Niv1 Pub 22à45 '!AV118+'Niv1 Pr 94à117'!AS118</f>
        <v>279</v>
      </c>
      <c r="AR105" s="405">
        <f>+'Niv1 Pub 22à45 '!AW118+'Niv1 Pr 94à117'!AT118</f>
        <v>6</v>
      </c>
    </row>
    <row r="106" spans="1:48" s="381" customFormat="1" ht="14.25" customHeight="1">
      <c r="A106" s="569" t="s">
        <v>153</v>
      </c>
      <c r="B106" s="569" t="s">
        <v>158</v>
      </c>
      <c r="C106" s="301">
        <f>+'Niv1 Pub 22à45 '!C119+'Niv1 Pr 94à117'!C119</f>
        <v>5744</v>
      </c>
      <c r="D106" s="301">
        <f>+'Niv1 Pub 22à45 '!D119+'Niv1 Pr 94à117'!D119</f>
        <v>2774</v>
      </c>
      <c r="E106" s="301">
        <f>+'Niv1 Pub 22à45 '!E119+'Niv1 Pr 94à117'!E119</f>
        <v>7512</v>
      </c>
      <c r="F106" s="301">
        <f>+'Niv1 Pub 22à45 '!F119+'Niv1 Pr 94à117'!F119</f>
        <v>3524</v>
      </c>
      <c r="G106" s="301">
        <f>+'Niv1 Pub 22à45 '!G119+'Niv1 Pr 94à117'!G119</f>
        <v>2983</v>
      </c>
      <c r="H106" s="301">
        <f>+'Niv1 Pub 22à45 '!H119+'Niv1 Pr 94à117'!H119</f>
        <v>1370</v>
      </c>
      <c r="I106" s="301">
        <f>+'Niv1 Pub 22à45 '!I119+'Niv1 Pr 94à117'!I119</f>
        <v>1083</v>
      </c>
      <c r="J106" s="301">
        <f>+'Niv1 Pub 22à45 '!J119+'Niv1 Pr 94à117'!J119</f>
        <v>429</v>
      </c>
      <c r="K106" s="301">
        <f>+'Niv1 Pub 22à45 '!K119+'Niv1 Pr 94à117'!K119</f>
        <v>839</v>
      </c>
      <c r="L106" s="301">
        <f>+'Niv1 Pub 22à45 '!L119+'Niv1 Pr 94à117'!L119</f>
        <v>324</v>
      </c>
      <c r="M106" s="387">
        <f t="shared" si="89"/>
        <v>18161</v>
      </c>
      <c r="N106" s="387">
        <f t="shared" si="90"/>
        <v>8421</v>
      </c>
      <c r="O106" s="606"/>
      <c r="P106" s="569" t="s">
        <v>158</v>
      </c>
      <c r="Q106" s="301">
        <f>+'Niv1 Pub 22à45 '!Q119+'Niv1 Pr 94à117'!Q119</f>
        <v>58</v>
      </c>
      <c r="R106" s="301">
        <f>+'Niv1 Pub 22à45 '!R119+'Niv1 Pr 94à117'!R119</f>
        <v>28</v>
      </c>
      <c r="S106" s="301">
        <f>+'Niv1 Pub 22à45 '!S119+'Niv1 Pr 94à117'!S119</f>
        <v>2239</v>
      </c>
      <c r="T106" s="301">
        <f>+'Niv1 Pub 22à45 '!T119+'Niv1 Pr 94à117'!T119</f>
        <v>1087</v>
      </c>
      <c r="U106" s="301">
        <f>+'Niv1 Pub 22à45 '!U119+'Niv1 Pr 94à117'!U119</f>
        <v>650</v>
      </c>
      <c r="V106" s="301">
        <f>+'Niv1 Pub 22à45 '!V119+'Niv1 Pr 94à117'!V119</f>
        <v>305</v>
      </c>
      <c r="W106" s="301">
        <f>+'Niv1 Pub 22à45 '!W119+'Niv1 Pr 94à117'!W119</f>
        <v>41</v>
      </c>
      <c r="X106" s="301">
        <f>+'Niv1 Pub 22à45 '!X119+'Niv1 Pr 94à117'!X119</f>
        <v>12</v>
      </c>
      <c r="Y106" s="301">
        <f>+'Niv1 Pub 22à45 '!Y119+'Niv1 Pr 94à117'!Y119</f>
        <v>255</v>
      </c>
      <c r="Z106" s="301">
        <f>+'Niv1 Pub 22à45 '!Z119+'Niv1 Pr 94à117'!Z119</f>
        <v>101</v>
      </c>
      <c r="AA106" s="435">
        <f t="shared" si="91"/>
        <v>3243</v>
      </c>
      <c r="AB106" s="572">
        <f t="shared" si="92"/>
        <v>1533</v>
      </c>
      <c r="AC106" s="618"/>
      <c r="AD106" s="569" t="s">
        <v>158</v>
      </c>
      <c r="AE106" s="405">
        <f>+'Niv1 Pub 22à45 '!AE119+'Niv1 Pr 94à117'!AE119</f>
        <v>149</v>
      </c>
      <c r="AF106" s="405">
        <f>+'Niv1 Pub 22à45 '!AF119+'Niv1 Pr 94à117'!AF119</f>
        <v>153</v>
      </c>
      <c r="AG106" s="405">
        <f>+'Niv1 Pub 22à45 '!AG119+'Niv1 Pr 94à117'!AG119</f>
        <v>123</v>
      </c>
      <c r="AH106" s="405">
        <f>+'Niv1 Pub 22à45 '!AH119+'Niv1 Pr 94à117'!AH119</f>
        <v>73</v>
      </c>
      <c r="AI106" s="405">
        <f>+'Niv1 Pub 22à45 '!AI119+'Niv1 Pr 94à117'!AI119</f>
        <v>55</v>
      </c>
      <c r="AJ106" s="405">
        <f>+'Niv1 Pub 22à45 '!AJ119+'Niv1 Pr 94à117'!AJ119</f>
        <v>553</v>
      </c>
      <c r="AK106" s="405">
        <f>+'Niv1 Pub 22à45 '!AK119+'Niv1 Pr 94à117'!AK119</f>
        <v>281</v>
      </c>
      <c r="AL106" s="405">
        <f>+'Niv1 Pub 22à45 '!AL119+'Niv1 Pr 94à117'!AL119</f>
        <v>38</v>
      </c>
      <c r="AM106" s="405">
        <f>+'Niv1 Pub 22à45 '!AM119+'Niv1 Pr 94à117'!AM119</f>
        <v>319</v>
      </c>
      <c r="AN106" s="405">
        <f>+'Niv1 Pub 22à45 '!AS119+'Niv1 Pr 94à117'!AP119</f>
        <v>326</v>
      </c>
      <c r="AO106" s="405">
        <f>+'Niv1 Pub 22à45 '!AT119+'Niv1 Pr 94à117'!AQ119</f>
        <v>1</v>
      </c>
      <c r="AP106" s="405">
        <f>+'Niv1 Pub 22à45 '!AU119+'Niv1 Pr 94à117'!AR119</f>
        <v>172</v>
      </c>
      <c r="AQ106" s="405">
        <f>+'Niv1 Pub 22à45 '!AV119+'Niv1 Pr 94à117'!AS119</f>
        <v>145</v>
      </c>
      <c r="AR106" s="405">
        <f>+'Niv1 Pub 22à45 '!AW119+'Niv1 Pr 94à117'!AT119</f>
        <v>27</v>
      </c>
    </row>
    <row r="107" spans="1:48" s="381" customFormat="1" ht="14.25" customHeight="1">
      <c r="A107" s="569" t="s">
        <v>159</v>
      </c>
      <c r="B107" s="569" t="s">
        <v>160</v>
      </c>
      <c r="C107" s="301">
        <f>+'Niv1 Pub 22à45 '!C120+'Niv1 Pr 94à117'!C120</f>
        <v>12705</v>
      </c>
      <c r="D107" s="301">
        <f>+'Niv1 Pub 22à45 '!D120+'Niv1 Pr 94à117'!D120</f>
        <v>6215</v>
      </c>
      <c r="E107" s="301">
        <f>+'Niv1 Pub 22à45 '!E120+'Niv1 Pr 94à117'!E120</f>
        <v>13623</v>
      </c>
      <c r="F107" s="301">
        <f>+'Niv1 Pub 22à45 '!F120+'Niv1 Pr 94à117'!F120</f>
        <v>6597</v>
      </c>
      <c r="G107" s="301">
        <f>+'Niv1 Pub 22à45 '!G120+'Niv1 Pr 94à117'!G120</f>
        <v>11403</v>
      </c>
      <c r="H107" s="301">
        <f>+'Niv1 Pub 22à45 '!H120+'Niv1 Pr 94à117'!H120</f>
        <v>5717</v>
      </c>
      <c r="I107" s="301">
        <f>+'Niv1 Pub 22à45 '!I120+'Niv1 Pr 94à117'!I120</f>
        <v>6778</v>
      </c>
      <c r="J107" s="301">
        <f>+'Niv1 Pub 22à45 '!J120+'Niv1 Pr 94à117'!J120</f>
        <v>3528</v>
      </c>
      <c r="K107" s="301">
        <f>+'Niv1 Pub 22à45 '!K120+'Niv1 Pr 94à117'!K120</f>
        <v>4680</v>
      </c>
      <c r="L107" s="301">
        <f>+'Niv1 Pub 22à45 '!L120+'Niv1 Pr 94à117'!L120</f>
        <v>2536</v>
      </c>
      <c r="M107" s="387">
        <f t="shared" si="89"/>
        <v>49189</v>
      </c>
      <c r="N107" s="387">
        <f t="shared" si="90"/>
        <v>24593</v>
      </c>
      <c r="O107" s="606"/>
      <c r="P107" s="569" t="s">
        <v>160</v>
      </c>
      <c r="Q107" s="301">
        <f>+'Niv1 Pub 22à45 '!Q120+'Niv1 Pr 94à117'!Q120</f>
        <v>2498</v>
      </c>
      <c r="R107" s="301">
        <f>+'Niv1 Pub 22à45 '!R120+'Niv1 Pr 94à117'!R120</f>
        <v>1109</v>
      </c>
      <c r="S107" s="301">
        <f>+'Niv1 Pub 22à45 '!S120+'Niv1 Pr 94à117'!S120</f>
        <v>4714</v>
      </c>
      <c r="T107" s="301">
        <f>+'Niv1 Pub 22à45 '!T120+'Niv1 Pr 94à117'!T120</f>
        <v>2108</v>
      </c>
      <c r="U107" s="301">
        <f>+'Niv1 Pub 22à45 '!U120+'Niv1 Pr 94à117'!U120</f>
        <v>3517</v>
      </c>
      <c r="V107" s="301">
        <f>+'Niv1 Pub 22à45 '!V120+'Niv1 Pr 94à117'!V120</f>
        <v>1767</v>
      </c>
      <c r="W107" s="301">
        <f>+'Niv1 Pub 22à45 '!W120+'Niv1 Pr 94à117'!W120</f>
        <v>974</v>
      </c>
      <c r="X107" s="301">
        <f>+'Niv1 Pub 22à45 '!X120+'Niv1 Pr 94à117'!X120</f>
        <v>468</v>
      </c>
      <c r="Y107" s="301">
        <f>+'Niv1 Pub 22à45 '!Y120+'Niv1 Pr 94à117'!Y120</f>
        <v>491</v>
      </c>
      <c r="Z107" s="301">
        <f>+'Niv1 Pub 22à45 '!Z120+'Niv1 Pr 94à117'!Z120</f>
        <v>272</v>
      </c>
      <c r="AA107" s="435">
        <f t="shared" si="91"/>
        <v>12194</v>
      </c>
      <c r="AB107" s="572">
        <f t="shared" si="92"/>
        <v>5724</v>
      </c>
      <c r="AC107" s="618"/>
      <c r="AD107" s="569" t="s">
        <v>160</v>
      </c>
      <c r="AE107" s="405">
        <f>+'Niv1 Pub 22à45 '!AE120+'Niv1 Pr 94à117'!AE120</f>
        <v>334</v>
      </c>
      <c r="AF107" s="405">
        <f>+'Niv1 Pub 22à45 '!AF120+'Niv1 Pr 94à117'!AF120</f>
        <v>349</v>
      </c>
      <c r="AG107" s="405">
        <f>+'Niv1 Pub 22à45 '!AG120+'Niv1 Pr 94à117'!AG120</f>
        <v>337</v>
      </c>
      <c r="AH107" s="405">
        <f>+'Niv1 Pub 22à45 '!AH120+'Niv1 Pr 94à117'!AH120</f>
        <v>280</v>
      </c>
      <c r="AI107" s="405">
        <f>+'Niv1 Pub 22à45 '!AI120+'Niv1 Pr 94à117'!AI120</f>
        <v>249</v>
      </c>
      <c r="AJ107" s="405">
        <f>+'Niv1 Pub 22à45 '!AJ120+'Niv1 Pr 94à117'!AJ120</f>
        <v>1549</v>
      </c>
      <c r="AK107" s="405">
        <f>+'Niv1 Pub 22à45 '!AK120+'Niv1 Pr 94à117'!AK120</f>
        <v>869</v>
      </c>
      <c r="AL107" s="405">
        <f>+'Niv1 Pub 22à45 '!AL120+'Niv1 Pr 94à117'!AL120</f>
        <v>227</v>
      </c>
      <c r="AM107" s="405">
        <f>+'Niv1 Pub 22à45 '!AM120+'Niv1 Pr 94à117'!AM120</f>
        <v>1096</v>
      </c>
      <c r="AN107" s="405">
        <f>+'Niv1 Pub 22à45 '!AS120+'Niv1 Pr 94à117'!AP120</f>
        <v>1160</v>
      </c>
      <c r="AO107" s="405">
        <f>+'Niv1 Pub 22à45 '!AT120+'Niv1 Pr 94à117'!AQ120</f>
        <v>26</v>
      </c>
      <c r="AP107" s="405">
        <f>+'Niv1 Pub 22à45 '!AU120+'Niv1 Pr 94à117'!AR120</f>
        <v>313</v>
      </c>
      <c r="AQ107" s="405">
        <f>+'Niv1 Pub 22à45 '!AV120+'Niv1 Pr 94à117'!AS120</f>
        <v>300</v>
      </c>
      <c r="AR107" s="405">
        <f>+'Niv1 Pub 22à45 '!AW120+'Niv1 Pr 94à117'!AT120</f>
        <v>13</v>
      </c>
    </row>
    <row r="108" spans="1:48" s="381" customFormat="1" ht="14.25" customHeight="1">
      <c r="A108" s="569" t="s">
        <v>159</v>
      </c>
      <c r="B108" s="569" t="s">
        <v>161</v>
      </c>
      <c r="C108" s="301">
        <f>+'Niv1 Pub 22à45 '!C121+'Niv1 Pr 94à117'!C121</f>
        <v>13520</v>
      </c>
      <c r="D108" s="301">
        <f>+'Niv1 Pub 22à45 '!D121+'Niv1 Pr 94à117'!D121</f>
        <v>6537</v>
      </c>
      <c r="E108" s="301">
        <f>+'Niv1 Pub 22à45 '!E121+'Niv1 Pr 94à117'!E121</f>
        <v>13912</v>
      </c>
      <c r="F108" s="301">
        <f>+'Niv1 Pub 22à45 '!F121+'Niv1 Pr 94à117'!F121</f>
        <v>6749</v>
      </c>
      <c r="G108" s="301">
        <f>+'Niv1 Pub 22à45 '!G121+'Niv1 Pr 94à117'!G121</f>
        <v>10317</v>
      </c>
      <c r="H108" s="301">
        <f>+'Niv1 Pub 22à45 '!H121+'Niv1 Pr 94à117'!H121</f>
        <v>5237</v>
      </c>
      <c r="I108" s="301">
        <f>+'Niv1 Pub 22à45 '!I121+'Niv1 Pr 94à117'!I121</f>
        <v>5344</v>
      </c>
      <c r="J108" s="301">
        <f>+'Niv1 Pub 22à45 '!J121+'Niv1 Pr 94à117'!J121</f>
        <v>2719</v>
      </c>
      <c r="K108" s="301">
        <f>+'Niv1 Pub 22à45 '!K121+'Niv1 Pr 94à117'!K121</f>
        <v>3336</v>
      </c>
      <c r="L108" s="301">
        <f>+'Niv1 Pub 22à45 '!L121+'Niv1 Pr 94à117'!L121</f>
        <v>1776</v>
      </c>
      <c r="M108" s="387">
        <f t="shared" si="89"/>
        <v>46429</v>
      </c>
      <c r="N108" s="387">
        <f t="shared" si="90"/>
        <v>23018</v>
      </c>
      <c r="O108" s="606"/>
      <c r="P108" s="569" t="s">
        <v>161</v>
      </c>
      <c r="Q108" s="301">
        <f>+'Niv1 Pub 22à45 '!Q121+'Niv1 Pr 94à117'!Q121</f>
        <v>501</v>
      </c>
      <c r="R108" s="301">
        <f>+'Niv1 Pub 22à45 '!R121+'Niv1 Pr 94à117'!R121</f>
        <v>247</v>
      </c>
      <c r="S108" s="301">
        <f>+'Niv1 Pub 22à45 '!S121+'Niv1 Pr 94à117'!S121</f>
        <v>4995</v>
      </c>
      <c r="T108" s="301">
        <f>+'Niv1 Pub 22à45 '!T121+'Niv1 Pr 94à117'!T121</f>
        <v>2308</v>
      </c>
      <c r="U108" s="301">
        <f>+'Niv1 Pub 22à45 '!U121+'Niv1 Pr 94à117'!U121</f>
        <v>2742</v>
      </c>
      <c r="V108" s="301">
        <f>+'Niv1 Pub 22à45 '!V121+'Niv1 Pr 94à117'!V121</f>
        <v>1346</v>
      </c>
      <c r="W108" s="301">
        <f>+'Niv1 Pub 22à45 '!W121+'Niv1 Pr 94à117'!W121</f>
        <v>193</v>
      </c>
      <c r="X108" s="301">
        <f>+'Niv1 Pub 22à45 '!X121+'Niv1 Pr 94à117'!X121</f>
        <v>88</v>
      </c>
      <c r="Y108" s="301">
        <f>+'Niv1 Pub 22à45 '!Y121+'Niv1 Pr 94à117'!Y121</f>
        <v>368</v>
      </c>
      <c r="Z108" s="301">
        <f>+'Niv1 Pub 22à45 '!Z121+'Niv1 Pr 94à117'!Z121</f>
        <v>215</v>
      </c>
      <c r="AA108" s="435">
        <f t="shared" si="91"/>
        <v>8799</v>
      </c>
      <c r="AB108" s="572">
        <f t="shared" si="92"/>
        <v>4204</v>
      </c>
      <c r="AC108" s="618"/>
      <c r="AD108" s="569" t="s">
        <v>161</v>
      </c>
      <c r="AE108" s="405">
        <f>+'Niv1 Pub 22à45 '!AE121+'Niv1 Pr 94à117'!AE121</f>
        <v>311</v>
      </c>
      <c r="AF108" s="405">
        <f>+'Niv1 Pub 22à45 '!AF121+'Niv1 Pr 94à117'!AF121</f>
        <v>329</v>
      </c>
      <c r="AG108" s="405">
        <f>+'Niv1 Pub 22à45 '!AG121+'Niv1 Pr 94à117'!AG121</f>
        <v>299</v>
      </c>
      <c r="AH108" s="405">
        <f>+'Niv1 Pub 22à45 '!AH121+'Niv1 Pr 94à117'!AH121</f>
        <v>220</v>
      </c>
      <c r="AI108" s="405">
        <f>+'Niv1 Pub 22à45 '!AI121+'Niv1 Pr 94à117'!AI121</f>
        <v>179</v>
      </c>
      <c r="AJ108" s="405">
        <f>+'Niv1 Pub 22à45 '!AJ121+'Niv1 Pr 94à117'!AJ121</f>
        <v>1338</v>
      </c>
      <c r="AK108" s="405">
        <f>+'Niv1 Pub 22à45 '!AK121+'Niv1 Pr 94à117'!AK121</f>
        <v>817</v>
      </c>
      <c r="AL108" s="405">
        <f>+'Niv1 Pub 22à45 '!AL121+'Niv1 Pr 94à117'!AL121</f>
        <v>107</v>
      </c>
      <c r="AM108" s="405">
        <f>+'Niv1 Pub 22à45 '!AM121+'Niv1 Pr 94à117'!AM121</f>
        <v>924</v>
      </c>
      <c r="AN108" s="405">
        <f>+'Niv1 Pub 22à45 '!AS121+'Niv1 Pr 94à117'!AP121</f>
        <v>938</v>
      </c>
      <c r="AO108" s="405">
        <f>+'Niv1 Pub 22à45 '!AT121+'Niv1 Pr 94à117'!AQ121</f>
        <v>11</v>
      </c>
      <c r="AP108" s="405">
        <f>+'Niv1 Pub 22à45 '!AU121+'Niv1 Pr 94à117'!AR121</f>
        <v>294</v>
      </c>
      <c r="AQ108" s="405">
        <f>+'Niv1 Pub 22à45 '!AV121+'Niv1 Pr 94à117'!AS121</f>
        <v>274</v>
      </c>
      <c r="AR108" s="405">
        <f>+'Niv1 Pub 22à45 '!AW121+'Niv1 Pr 94à117'!AT121</f>
        <v>20</v>
      </c>
    </row>
    <row r="109" spans="1:48" s="381" customFormat="1" ht="14.25" customHeight="1">
      <c r="A109" s="569" t="s">
        <v>159</v>
      </c>
      <c r="B109" s="569" t="s">
        <v>162</v>
      </c>
      <c r="C109" s="301">
        <f>+'Niv1 Pub 22à45 '!C122+'Niv1 Pr 94à117'!C122</f>
        <v>6087</v>
      </c>
      <c r="D109" s="301">
        <f>+'Niv1 Pub 22à45 '!D122+'Niv1 Pr 94à117'!D122</f>
        <v>2981</v>
      </c>
      <c r="E109" s="301">
        <f>+'Niv1 Pub 22à45 '!E122+'Niv1 Pr 94à117'!E122</f>
        <v>5568</v>
      </c>
      <c r="F109" s="301">
        <f>+'Niv1 Pub 22à45 '!F122+'Niv1 Pr 94à117'!F122</f>
        <v>2701</v>
      </c>
      <c r="G109" s="301">
        <f>+'Niv1 Pub 22à45 '!G122+'Niv1 Pr 94à117'!G122</f>
        <v>5703</v>
      </c>
      <c r="H109" s="301">
        <f>+'Niv1 Pub 22à45 '!H122+'Niv1 Pr 94à117'!H122</f>
        <v>2842</v>
      </c>
      <c r="I109" s="301">
        <f>+'Niv1 Pub 22à45 '!I122+'Niv1 Pr 94à117'!I122</f>
        <v>4800</v>
      </c>
      <c r="J109" s="301">
        <f>+'Niv1 Pub 22à45 '!J122+'Niv1 Pr 94à117'!J122</f>
        <v>2390</v>
      </c>
      <c r="K109" s="301">
        <f>+'Niv1 Pub 22à45 '!K122+'Niv1 Pr 94à117'!K122</f>
        <v>4645</v>
      </c>
      <c r="L109" s="301">
        <f>+'Niv1 Pub 22à45 '!L122+'Niv1 Pr 94à117'!L122</f>
        <v>2398</v>
      </c>
      <c r="M109" s="387">
        <f t="shared" si="89"/>
        <v>26803</v>
      </c>
      <c r="N109" s="387">
        <f t="shared" si="90"/>
        <v>13312</v>
      </c>
      <c r="O109" s="606"/>
      <c r="P109" s="569" t="s">
        <v>162</v>
      </c>
      <c r="Q109" s="301">
        <f>+'Niv1 Pub 22à45 '!Q122+'Niv1 Pr 94à117'!Q122</f>
        <v>283</v>
      </c>
      <c r="R109" s="301">
        <f>+'Niv1 Pub 22à45 '!R122+'Niv1 Pr 94à117'!R122</f>
        <v>131</v>
      </c>
      <c r="S109" s="301">
        <f>+'Niv1 Pub 22à45 '!S122+'Niv1 Pr 94à117'!S122</f>
        <v>905</v>
      </c>
      <c r="T109" s="301">
        <f>+'Niv1 Pub 22à45 '!T122+'Niv1 Pr 94à117'!T122</f>
        <v>361</v>
      </c>
      <c r="U109" s="301">
        <f>+'Niv1 Pub 22à45 '!U122+'Niv1 Pr 94à117'!U122</f>
        <v>882</v>
      </c>
      <c r="V109" s="301">
        <f>+'Niv1 Pub 22à45 '!V122+'Niv1 Pr 94à117'!V122</f>
        <v>388</v>
      </c>
      <c r="W109" s="301">
        <f>+'Niv1 Pub 22à45 '!W122+'Niv1 Pr 94à117'!W122</f>
        <v>164</v>
      </c>
      <c r="X109" s="301">
        <f>+'Niv1 Pub 22à45 '!X122+'Niv1 Pr 94à117'!X122</f>
        <v>78</v>
      </c>
      <c r="Y109" s="301">
        <f>+'Niv1 Pub 22à45 '!Y122+'Niv1 Pr 94à117'!Y122</f>
        <v>840</v>
      </c>
      <c r="Z109" s="301">
        <f>+'Niv1 Pub 22à45 '!Z122+'Niv1 Pr 94à117'!Z122</f>
        <v>449</v>
      </c>
      <c r="AA109" s="435">
        <f t="shared" si="91"/>
        <v>3074</v>
      </c>
      <c r="AB109" s="572">
        <f t="shared" si="92"/>
        <v>1407</v>
      </c>
      <c r="AC109" s="618"/>
      <c r="AD109" s="569" t="s">
        <v>162</v>
      </c>
      <c r="AE109" s="405">
        <f>+'Niv1 Pub 22à45 '!AE122+'Niv1 Pr 94à117'!AE122</f>
        <v>139</v>
      </c>
      <c r="AF109" s="405">
        <f>+'Niv1 Pub 22à45 '!AF122+'Niv1 Pr 94à117'!AF122</f>
        <v>136</v>
      </c>
      <c r="AG109" s="405">
        <f>+'Niv1 Pub 22à45 '!AG122+'Niv1 Pr 94à117'!AG122</f>
        <v>137</v>
      </c>
      <c r="AH109" s="405">
        <f>+'Niv1 Pub 22à45 '!AH122+'Niv1 Pr 94à117'!AH122</f>
        <v>119</v>
      </c>
      <c r="AI109" s="405">
        <f>+'Niv1 Pub 22à45 '!AI122+'Niv1 Pr 94à117'!AI122</f>
        <v>118</v>
      </c>
      <c r="AJ109" s="405">
        <f>+'Niv1 Pub 22à45 '!AJ122+'Niv1 Pr 94à117'!AJ122</f>
        <v>649</v>
      </c>
      <c r="AK109" s="405">
        <f>+'Niv1 Pub 22à45 '!AK122+'Niv1 Pr 94à117'!AK122</f>
        <v>472</v>
      </c>
      <c r="AL109" s="405">
        <f>+'Niv1 Pub 22à45 '!AL122+'Niv1 Pr 94à117'!AL122</f>
        <v>16</v>
      </c>
      <c r="AM109" s="405">
        <f>+'Niv1 Pub 22à45 '!AM122+'Niv1 Pr 94à117'!AM122</f>
        <v>488</v>
      </c>
      <c r="AN109" s="405">
        <f>+'Niv1 Pub 22à45 '!AS122+'Niv1 Pr 94à117'!AP122</f>
        <v>647</v>
      </c>
      <c r="AO109" s="405">
        <f>+'Niv1 Pub 22à45 '!AT122+'Niv1 Pr 94à117'!AQ122</f>
        <v>148</v>
      </c>
      <c r="AP109" s="405">
        <f>+'Niv1 Pub 22à45 '!AU122+'Niv1 Pr 94à117'!AR122</f>
        <v>82</v>
      </c>
      <c r="AQ109" s="405">
        <f>+'Niv1 Pub 22à45 '!AV122+'Niv1 Pr 94à117'!AS122</f>
        <v>79</v>
      </c>
      <c r="AR109" s="405">
        <f>+'Niv1 Pub 22à45 '!AW122+'Niv1 Pr 94à117'!AT122</f>
        <v>3</v>
      </c>
    </row>
    <row r="110" spans="1:48" s="381" customFormat="1" ht="14.25" customHeight="1">
      <c r="A110" s="569" t="s">
        <v>159</v>
      </c>
      <c r="B110" s="569" t="s">
        <v>163</v>
      </c>
      <c r="C110" s="301">
        <f>+'Niv1 Pub 22à45 '!C123+'Niv1 Pr 94à117'!C123</f>
        <v>27488</v>
      </c>
      <c r="D110" s="301">
        <f>+'Niv1 Pub 22à45 '!D123+'Niv1 Pr 94à117'!D123</f>
        <v>13302</v>
      </c>
      <c r="E110" s="301">
        <f>+'Niv1 Pub 22à45 '!E123+'Niv1 Pr 94à117'!E123</f>
        <v>29206</v>
      </c>
      <c r="F110" s="301">
        <f>+'Niv1 Pub 22à45 '!F123+'Niv1 Pr 94à117'!F123</f>
        <v>13919</v>
      </c>
      <c r="G110" s="301">
        <f>+'Niv1 Pub 22à45 '!G123+'Niv1 Pr 94à117'!G123</f>
        <v>23427</v>
      </c>
      <c r="H110" s="301">
        <f>+'Niv1 Pub 22à45 '!H123+'Niv1 Pr 94à117'!H123</f>
        <v>11844</v>
      </c>
      <c r="I110" s="301">
        <f>+'Niv1 Pub 22à45 '!I123+'Niv1 Pr 94à117'!I123</f>
        <v>13316</v>
      </c>
      <c r="J110" s="301">
        <f>+'Niv1 Pub 22à45 '!J123+'Niv1 Pr 94à117'!J123</f>
        <v>6938</v>
      </c>
      <c r="K110" s="301">
        <f>+'Niv1 Pub 22à45 '!K123+'Niv1 Pr 94à117'!K123</f>
        <v>9093</v>
      </c>
      <c r="L110" s="301">
        <f>+'Niv1 Pub 22à45 '!L123+'Niv1 Pr 94à117'!L123</f>
        <v>4819</v>
      </c>
      <c r="M110" s="387">
        <f t="shared" si="89"/>
        <v>102530</v>
      </c>
      <c r="N110" s="387">
        <f t="shared" si="90"/>
        <v>50822</v>
      </c>
      <c r="O110" s="606"/>
      <c r="P110" s="569" t="s">
        <v>163</v>
      </c>
      <c r="Q110" s="301">
        <f>+'Niv1 Pub 22à45 '!Q123+'Niv1 Pr 94à117'!Q123</f>
        <v>79</v>
      </c>
      <c r="R110" s="301">
        <f>+'Niv1 Pub 22à45 '!R123+'Niv1 Pr 94à117'!R123</f>
        <v>42</v>
      </c>
      <c r="S110" s="301">
        <f>+'Niv1 Pub 22à45 '!S123+'Niv1 Pr 94à117'!S123</f>
        <v>8098</v>
      </c>
      <c r="T110" s="301">
        <f>+'Niv1 Pub 22à45 '!T123+'Niv1 Pr 94à117'!T123</f>
        <v>3651</v>
      </c>
      <c r="U110" s="301">
        <f>+'Niv1 Pub 22à45 '!U123+'Niv1 Pr 94à117'!U123</f>
        <v>5879</v>
      </c>
      <c r="V110" s="301">
        <f>+'Niv1 Pub 22à45 '!V123+'Niv1 Pr 94à117'!V123</f>
        <v>2852</v>
      </c>
      <c r="W110" s="301">
        <f>+'Niv1 Pub 22à45 '!W123+'Niv1 Pr 94à117'!W123</f>
        <v>82</v>
      </c>
      <c r="X110" s="301">
        <f>+'Niv1 Pub 22à45 '!X123+'Niv1 Pr 94à117'!X123</f>
        <v>33</v>
      </c>
      <c r="Y110" s="301">
        <f>+'Niv1 Pub 22à45 '!Y123+'Niv1 Pr 94à117'!Y123</f>
        <v>872</v>
      </c>
      <c r="Z110" s="301">
        <f>+'Niv1 Pub 22à45 '!Z123+'Niv1 Pr 94à117'!Z123</f>
        <v>470</v>
      </c>
      <c r="AA110" s="435">
        <f t="shared" si="91"/>
        <v>15010</v>
      </c>
      <c r="AB110" s="572">
        <f t="shared" si="92"/>
        <v>7048</v>
      </c>
      <c r="AC110" s="618"/>
      <c r="AD110" s="569" t="s">
        <v>163</v>
      </c>
      <c r="AE110" s="405">
        <f>+'Niv1 Pub 22à45 '!AE123+'Niv1 Pr 94à117'!AE123</f>
        <v>696</v>
      </c>
      <c r="AF110" s="405">
        <f>+'Niv1 Pub 22à45 '!AF123+'Niv1 Pr 94à117'!AF123</f>
        <v>742</v>
      </c>
      <c r="AG110" s="405">
        <f>+'Niv1 Pub 22à45 '!AG123+'Niv1 Pr 94à117'!AG123</f>
        <v>695</v>
      </c>
      <c r="AH110" s="405">
        <f>+'Niv1 Pub 22à45 '!AH123+'Niv1 Pr 94à117'!AH123</f>
        <v>551</v>
      </c>
      <c r="AI110" s="405">
        <f>+'Niv1 Pub 22à45 '!AI123+'Niv1 Pr 94à117'!AI123</f>
        <v>482</v>
      </c>
      <c r="AJ110" s="405">
        <f>+'Niv1 Pub 22à45 '!AJ123+'Niv1 Pr 94à117'!AJ123</f>
        <v>3166</v>
      </c>
      <c r="AK110" s="405">
        <f>+'Niv1 Pub 22à45 '!AK123+'Niv1 Pr 94à117'!AK123</f>
        <v>1997</v>
      </c>
      <c r="AL110" s="405">
        <f>+'Niv1 Pub 22à45 '!AL123+'Niv1 Pr 94à117'!AL123</f>
        <v>232</v>
      </c>
      <c r="AM110" s="405">
        <f>+'Niv1 Pub 22à45 '!AM123+'Niv1 Pr 94à117'!AM123</f>
        <v>2229</v>
      </c>
      <c r="AN110" s="405">
        <f>+'Niv1 Pub 22à45 '!AS123+'Niv1 Pr 94à117'!AP123</f>
        <v>2276</v>
      </c>
      <c r="AO110" s="405">
        <f>+'Niv1 Pub 22à45 '!AT123+'Niv1 Pr 94à117'!AQ123</f>
        <v>64</v>
      </c>
      <c r="AP110" s="405">
        <f>+'Niv1 Pub 22à45 '!AU123+'Niv1 Pr 94à117'!AR123</f>
        <v>646</v>
      </c>
      <c r="AQ110" s="405">
        <f>+'Niv1 Pub 22à45 '!AV123+'Niv1 Pr 94à117'!AS123</f>
        <v>628</v>
      </c>
      <c r="AR110" s="405">
        <f>+'Niv1 Pub 22à45 '!AW123+'Niv1 Pr 94à117'!AT123</f>
        <v>18</v>
      </c>
    </row>
    <row r="111" spans="1:48" s="381" customFormat="1" ht="14.25" customHeight="1">
      <c r="A111" s="569" t="s">
        <v>159</v>
      </c>
      <c r="B111" s="569" t="s">
        <v>164</v>
      </c>
      <c r="C111" s="301">
        <f>+'Niv1 Pub 22à45 '!C124+'Niv1 Pr 94à117'!C124</f>
        <v>5154</v>
      </c>
      <c r="D111" s="301">
        <f>+'Niv1 Pub 22à45 '!D124+'Niv1 Pr 94à117'!D124</f>
        <v>2540</v>
      </c>
      <c r="E111" s="301">
        <f>+'Niv1 Pub 22à45 '!E124+'Niv1 Pr 94à117'!E124</f>
        <v>3806</v>
      </c>
      <c r="F111" s="301">
        <f>+'Niv1 Pub 22à45 '!F124+'Niv1 Pr 94à117'!F124</f>
        <v>1890</v>
      </c>
      <c r="G111" s="301">
        <f>+'Niv1 Pub 22à45 '!G124+'Niv1 Pr 94à117'!G124</f>
        <v>2674</v>
      </c>
      <c r="H111" s="301">
        <f>+'Niv1 Pub 22à45 '!H124+'Niv1 Pr 94à117'!H124</f>
        <v>1359</v>
      </c>
      <c r="I111" s="301">
        <f>+'Niv1 Pub 22à45 '!I124+'Niv1 Pr 94à117'!I124</f>
        <v>1563</v>
      </c>
      <c r="J111" s="301">
        <f>+'Niv1 Pub 22à45 '!J124+'Niv1 Pr 94à117'!J124</f>
        <v>821</v>
      </c>
      <c r="K111" s="301">
        <f>+'Niv1 Pub 22à45 '!K124+'Niv1 Pr 94à117'!K124</f>
        <v>836</v>
      </c>
      <c r="L111" s="301">
        <f>+'Niv1 Pub 22à45 '!L124+'Niv1 Pr 94à117'!L124</f>
        <v>439</v>
      </c>
      <c r="M111" s="387">
        <f t="shared" si="89"/>
        <v>14033</v>
      </c>
      <c r="N111" s="387">
        <f t="shared" si="90"/>
        <v>7049</v>
      </c>
      <c r="O111" s="606"/>
      <c r="P111" s="569" t="s">
        <v>164</v>
      </c>
      <c r="Q111" s="301">
        <f>+'Niv1 Pub 22à45 '!Q124+'Niv1 Pr 94à117'!Q124</f>
        <v>2035</v>
      </c>
      <c r="R111" s="301">
        <f>+'Niv1 Pub 22à45 '!R124+'Niv1 Pr 94à117'!R124</f>
        <v>974</v>
      </c>
      <c r="S111" s="301">
        <f>+'Niv1 Pub 22à45 '!S124+'Niv1 Pr 94à117'!S124</f>
        <v>929</v>
      </c>
      <c r="T111" s="301">
        <f>+'Niv1 Pub 22à45 '!T124+'Niv1 Pr 94à117'!T124</f>
        <v>419</v>
      </c>
      <c r="U111" s="301">
        <f>+'Niv1 Pub 22à45 '!U124+'Niv1 Pr 94à117'!U124</f>
        <v>599</v>
      </c>
      <c r="V111" s="301">
        <f>+'Niv1 Pub 22à45 '!V124+'Niv1 Pr 94à117'!V124</f>
        <v>295</v>
      </c>
      <c r="W111" s="301">
        <f>+'Niv1 Pub 22à45 '!W124+'Niv1 Pr 94à117'!W124</f>
        <v>176</v>
      </c>
      <c r="X111" s="301">
        <f>+'Niv1 Pub 22à45 '!X124+'Niv1 Pr 94à117'!X124</f>
        <v>88</v>
      </c>
      <c r="Y111" s="301">
        <f>+'Niv1 Pub 22à45 '!Y124+'Niv1 Pr 94à117'!Y124</f>
        <v>138</v>
      </c>
      <c r="Z111" s="301">
        <f>+'Niv1 Pub 22à45 '!Z124+'Niv1 Pr 94à117'!Z124</f>
        <v>77</v>
      </c>
      <c r="AA111" s="435">
        <f t="shared" si="91"/>
        <v>3877</v>
      </c>
      <c r="AB111" s="572">
        <f t="shared" si="92"/>
        <v>1853</v>
      </c>
      <c r="AC111" s="618"/>
      <c r="AD111" s="569" t="s">
        <v>164</v>
      </c>
      <c r="AE111" s="405">
        <f>+'Niv1 Pub 22à45 '!AE124+'Niv1 Pr 94à117'!AE124</f>
        <v>134</v>
      </c>
      <c r="AF111" s="405">
        <f>+'Niv1 Pub 22à45 '!AF124+'Niv1 Pr 94à117'!AF124</f>
        <v>126</v>
      </c>
      <c r="AG111" s="405">
        <f>+'Niv1 Pub 22à45 '!AG124+'Niv1 Pr 94à117'!AG124</f>
        <v>122</v>
      </c>
      <c r="AH111" s="405">
        <f>+'Niv1 Pub 22à45 '!AH124+'Niv1 Pr 94à117'!AH124</f>
        <v>87</v>
      </c>
      <c r="AI111" s="405">
        <f>+'Niv1 Pub 22à45 '!AI124+'Niv1 Pr 94à117'!AI124</f>
        <v>58</v>
      </c>
      <c r="AJ111" s="405">
        <f>+'Niv1 Pub 22à45 '!AJ124+'Niv1 Pr 94à117'!AJ124</f>
        <v>527</v>
      </c>
      <c r="AK111" s="405">
        <f>+'Niv1 Pub 22à45 '!AK124+'Niv1 Pr 94à117'!AK124</f>
        <v>260</v>
      </c>
      <c r="AL111" s="405">
        <f>+'Niv1 Pub 22à45 '!AL124+'Niv1 Pr 94à117'!AL124</f>
        <v>29</v>
      </c>
      <c r="AM111" s="405">
        <f>+'Niv1 Pub 22à45 '!AM124+'Niv1 Pr 94à117'!AM124</f>
        <v>289</v>
      </c>
      <c r="AN111" s="405">
        <f>+'Niv1 Pub 22à45 '!AS124+'Niv1 Pr 94à117'!AP124</f>
        <v>322</v>
      </c>
      <c r="AO111" s="405">
        <f>+'Niv1 Pub 22à45 '!AT124+'Niv1 Pr 94à117'!AQ124</f>
        <v>4</v>
      </c>
      <c r="AP111" s="405">
        <f>+'Niv1 Pub 22à45 '!AU124+'Niv1 Pr 94à117'!AR124</f>
        <v>147</v>
      </c>
      <c r="AQ111" s="405">
        <f>+'Niv1 Pub 22à45 '!AV124+'Niv1 Pr 94à117'!AS124</f>
        <v>121</v>
      </c>
      <c r="AR111" s="405">
        <f>+'Niv1 Pub 22à45 '!AW124+'Niv1 Pr 94à117'!AT124</f>
        <v>26</v>
      </c>
    </row>
    <row r="112" spans="1:48" s="381" customFormat="1" ht="14.25" customHeight="1">
      <c r="A112" s="569" t="s">
        <v>165</v>
      </c>
      <c r="B112" s="569" t="s">
        <v>166</v>
      </c>
      <c r="C112" s="301">
        <f>+'Niv1 Pub 22à45 '!C125+'Niv1 Pr 94à117'!C125</f>
        <v>2666</v>
      </c>
      <c r="D112" s="301">
        <f>+'Niv1 Pub 22à45 '!D125+'Niv1 Pr 94à117'!D125</f>
        <v>1223</v>
      </c>
      <c r="E112" s="301">
        <f>+'Niv1 Pub 22à45 '!E125+'Niv1 Pr 94à117'!E125</f>
        <v>1387</v>
      </c>
      <c r="F112" s="301">
        <f>+'Niv1 Pub 22à45 '!F125+'Niv1 Pr 94à117'!F125</f>
        <v>598</v>
      </c>
      <c r="G112" s="301">
        <f>+'Niv1 Pub 22à45 '!G125+'Niv1 Pr 94à117'!G125</f>
        <v>1186</v>
      </c>
      <c r="H112" s="301">
        <f>+'Niv1 Pub 22à45 '!H125+'Niv1 Pr 94à117'!H125</f>
        <v>514</v>
      </c>
      <c r="I112" s="301">
        <f>+'Niv1 Pub 22à45 '!I125+'Niv1 Pr 94à117'!I125</f>
        <v>572</v>
      </c>
      <c r="J112" s="301">
        <f>+'Niv1 Pub 22à45 '!J125+'Niv1 Pr 94à117'!J125</f>
        <v>222</v>
      </c>
      <c r="K112" s="301">
        <f>+'Niv1 Pub 22à45 '!K125+'Niv1 Pr 94à117'!K125</f>
        <v>237</v>
      </c>
      <c r="L112" s="301">
        <f>+'Niv1 Pub 22à45 '!L125+'Niv1 Pr 94à117'!L125</f>
        <v>99</v>
      </c>
      <c r="M112" s="387">
        <f t="shared" si="89"/>
        <v>6048</v>
      </c>
      <c r="N112" s="387">
        <f t="shared" si="90"/>
        <v>2656</v>
      </c>
      <c r="O112" s="606"/>
      <c r="P112" s="569" t="s">
        <v>166</v>
      </c>
      <c r="Q112" s="301">
        <f>+'Niv1 Pub 22à45 '!Q125+'Niv1 Pr 94à117'!Q125</f>
        <v>780</v>
      </c>
      <c r="R112" s="301">
        <f>+'Niv1 Pub 22à45 '!R125+'Niv1 Pr 94à117'!R125</f>
        <v>352</v>
      </c>
      <c r="S112" s="301">
        <f>+'Niv1 Pub 22à45 '!S125+'Niv1 Pr 94à117'!S125</f>
        <v>421</v>
      </c>
      <c r="T112" s="301">
        <f>+'Niv1 Pub 22à45 '!T125+'Niv1 Pr 94à117'!T125</f>
        <v>184</v>
      </c>
      <c r="U112" s="301">
        <f>+'Niv1 Pub 22à45 '!U125+'Niv1 Pr 94à117'!U125</f>
        <v>335</v>
      </c>
      <c r="V112" s="301">
        <f>+'Niv1 Pub 22à45 '!V125+'Niv1 Pr 94à117'!V125</f>
        <v>153</v>
      </c>
      <c r="W112" s="301">
        <f>+'Niv1 Pub 22à45 '!W125+'Niv1 Pr 94à117'!W125</f>
        <v>105</v>
      </c>
      <c r="X112" s="301">
        <f>+'Niv1 Pub 22à45 '!X125+'Niv1 Pr 94à117'!X125</f>
        <v>44</v>
      </c>
      <c r="Y112" s="301">
        <f>+'Niv1 Pub 22à45 '!Y125+'Niv1 Pr 94à117'!Y125</f>
        <v>26</v>
      </c>
      <c r="Z112" s="301">
        <f>+'Niv1 Pub 22à45 '!Z125+'Niv1 Pr 94à117'!Z125</f>
        <v>10</v>
      </c>
      <c r="AA112" s="435">
        <f t="shared" si="91"/>
        <v>1667</v>
      </c>
      <c r="AB112" s="572">
        <f t="shared" si="92"/>
        <v>743</v>
      </c>
      <c r="AC112" s="618"/>
      <c r="AD112" s="569" t="s">
        <v>166</v>
      </c>
      <c r="AE112" s="405">
        <f>+'Niv1 Pub 22à45 '!AE125+'Niv1 Pr 94à117'!AE125</f>
        <v>68</v>
      </c>
      <c r="AF112" s="405">
        <f>+'Niv1 Pub 22à45 '!AF125+'Niv1 Pr 94à117'!AF125</f>
        <v>62</v>
      </c>
      <c r="AG112" s="405">
        <f>+'Niv1 Pub 22à45 '!AG125+'Niv1 Pr 94à117'!AG125</f>
        <v>56</v>
      </c>
      <c r="AH112" s="405">
        <f>+'Niv1 Pub 22à45 '!AH125+'Niv1 Pr 94à117'!AH125</f>
        <v>32</v>
      </c>
      <c r="AI112" s="405">
        <f>+'Niv1 Pub 22à45 '!AI125+'Niv1 Pr 94à117'!AI125</f>
        <v>12</v>
      </c>
      <c r="AJ112" s="405">
        <f>+'Niv1 Pub 22à45 '!AJ125+'Niv1 Pr 94à117'!AJ125</f>
        <v>230</v>
      </c>
      <c r="AK112" s="405">
        <f>+'Niv1 Pub 22à45 '!AK125+'Niv1 Pr 94à117'!AK125</f>
        <v>120</v>
      </c>
      <c r="AL112" s="405">
        <f>+'Niv1 Pub 22à45 '!AL125+'Niv1 Pr 94à117'!AL125</f>
        <v>17</v>
      </c>
      <c r="AM112" s="405">
        <f>+'Niv1 Pub 22à45 '!AM125+'Niv1 Pr 94à117'!AM125</f>
        <v>137</v>
      </c>
      <c r="AN112" s="405">
        <f>+'Niv1 Pub 22à45 '!AS125+'Niv1 Pr 94à117'!AP125</f>
        <v>151</v>
      </c>
      <c r="AO112" s="405">
        <f>+'Niv1 Pub 22à45 '!AT125+'Niv1 Pr 94à117'!AQ125</f>
        <v>3</v>
      </c>
      <c r="AP112" s="405">
        <f>+'Niv1 Pub 22à45 '!AU125+'Niv1 Pr 94à117'!AR125</f>
        <v>75</v>
      </c>
      <c r="AQ112" s="405">
        <f>+'Niv1 Pub 22à45 '!AV125+'Niv1 Pr 94à117'!AS125</f>
        <v>61</v>
      </c>
      <c r="AR112" s="405">
        <f>+'Niv1 Pub 22à45 '!AW125+'Niv1 Pr 94à117'!AT125</f>
        <v>14</v>
      </c>
    </row>
    <row r="113" spans="1:44" s="381" customFormat="1" ht="14.25" customHeight="1">
      <c r="A113" s="569" t="s">
        <v>165</v>
      </c>
      <c r="B113" s="569" t="s">
        <v>167</v>
      </c>
      <c r="C113" s="301">
        <f>+'Niv1 Pub 22à45 '!C126+'Niv1 Pr 94à117'!C126</f>
        <v>9644</v>
      </c>
      <c r="D113" s="301">
        <f>+'Niv1 Pub 22à45 '!D126+'Niv1 Pr 94à117'!D126</f>
        <v>4643</v>
      </c>
      <c r="E113" s="301">
        <f>+'Niv1 Pub 22à45 '!E126+'Niv1 Pr 94à117'!E126</f>
        <v>6934</v>
      </c>
      <c r="F113" s="301">
        <f>+'Niv1 Pub 22à45 '!F126+'Niv1 Pr 94à117'!F126</f>
        <v>3365</v>
      </c>
      <c r="G113" s="301">
        <f>+'Niv1 Pub 22à45 '!G126+'Niv1 Pr 94à117'!G126</f>
        <v>5771</v>
      </c>
      <c r="H113" s="301">
        <f>+'Niv1 Pub 22à45 '!H126+'Niv1 Pr 94à117'!H126</f>
        <v>2866</v>
      </c>
      <c r="I113" s="301">
        <f>+'Niv1 Pub 22à45 '!I126+'Niv1 Pr 94à117'!I126</f>
        <v>2918</v>
      </c>
      <c r="J113" s="301">
        <f>+'Niv1 Pub 22à45 '!J126+'Niv1 Pr 94à117'!J126</f>
        <v>1436</v>
      </c>
      <c r="K113" s="301">
        <f>+'Niv1 Pub 22à45 '!K126+'Niv1 Pr 94à117'!K126</f>
        <v>2003</v>
      </c>
      <c r="L113" s="301">
        <f>+'Niv1 Pub 22à45 '!L126+'Niv1 Pr 94à117'!L126</f>
        <v>1023</v>
      </c>
      <c r="M113" s="387">
        <f t="shared" si="89"/>
        <v>27270</v>
      </c>
      <c r="N113" s="387">
        <f t="shared" si="90"/>
        <v>13333</v>
      </c>
      <c r="O113" s="606"/>
      <c r="P113" s="569" t="s">
        <v>167</v>
      </c>
      <c r="Q113" s="301">
        <f>+'Niv1 Pub 22à45 '!Q126+'Niv1 Pr 94à117'!Q126</f>
        <v>1477</v>
      </c>
      <c r="R113" s="301">
        <f>+'Niv1 Pub 22à45 '!R126+'Niv1 Pr 94à117'!R126</f>
        <v>702</v>
      </c>
      <c r="S113" s="301">
        <f>+'Niv1 Pub 22à45 '!S126+'Niv1 Pr 94à117'!S126</f>
        <v>1969</v>
      </c>
      <c r="T113" s="301">
        <f>+'Niv1 Pub 22à45 '!T126+'Niv1 Pr 94à117'!T126</f>
        <v>918</v>
      </c>
      <c r="U113" s="301">
        <f>+'Niv1 Pub 22à45 '!U126+'Niv1 Pr 94à117'!U126</f>
        <v>1663</v>
      </c>
      <c r="V113" s="301">
        <f>+'Niv1 Pub 22à45 '!V126+'Niv1 Pr 94à117'!V126</f>
        <v>798</v>
      </c>
      <c r="W113" s="301">
        <f>+'Niv1 Pub 22à45 '!W126+'Niv1 Pr 94à117'!W126</f>
        <v>340</v>
      </c>
      <c r="X113" s="301">
        <f>+'Niv1 Pub 22à45 '!X126+'Niv1 Pr 94à117'!X126</f>
        <v>161</v>
      </c>
      <c r="Y113" s="301">
        <f>+'Niv1 Pub 22à45 '!Y126+'Niv1 Pr 94à117'!Y126</f>
        <v>213</v>
      </c>
      <c r="Z113" s="301">
        <f>+'Niv1 Pub 22à45 '!Z126+'Niv1 Pr 94à117'!Z126</f>
        <v>117</v>
      </c>
      <c r="AA113" s="435">
        <f t="shared" si="91"/>
        <v>5662</v>
      </c>
      <c r="AB113" s="572">
        <f t="shared" si="92"/>
        <v>2696</v>
      </c>
      <c r="AC113" s="618"/>
      <c r="AD113" s="569" t="s">
        <v>167</v>
      </c>
      <c r="AE113" s="405">
        <f>+'Niv1 Pub 22à45 '!AE126+'Niv1 Pr 94à117'!AE126</f>
        <v>249</v>
      </c>
      <c r="AF113" s="405">
        <f>+'Niv1 Pub 22à45 '!AF126+'Niv1 Pr 94à117'!AF126</f>
        <v>234</v>
      </c>
      <c r="AG113" s="405">
        <f>+'Niv1 Pub 22à45 '!AG126+'Niv1 Pr 94à117'!AG126</f>
        <v>211</v>
      </c>
      <c r="AH113" s="405">
        <f>+'Niv1 Pub 22à45 '!AH126+'Niv1 Pr 94à117'!AH126</f>
        <v>116</v>
      </c>
      <c r="AI113" s="405">
        <f>+'Niv1 Pub 22à45 '!AI126+'Niv1 Pr 94à117'!AI126</f>
        <v>92</v>
      </c>
      <c r="AJ113" s="405">
        <f>+'Niv1 Pub 22à45 '!AJ126+'Niv1 Pr 94à117'!AJ126</f>
        <v>902</v>
      </c>
      <c r="AK113" s="405">
        <f>+'Niv1 Pub 22à45 '!AK126+'Niv1 Pr 94à117'!AK126</f>
        <v>536</v>
      </c>
      <c r="AL113" s="405">
        <f>+'Niv1 Pub 22à45 '!AL126+'Niv1 Pr 94à117'!AL126</f>
        <v>61</v>
      </c>
      <c r="AM113" s="405">
        <f>+'Niv1 Pub 22à45 '!AM126+'Niv1 Pr 94à117'!AM126</f>
        <v>597</v>
      </c>
      <c r="AN113" s="405">
        <f>+'Niv1 Pub 22à45 '!AS126+'Niv1 Pr 94à117'!AP126</f>
        <v>660</v>
      </c>
      <c r="AO113" s="405">
        <f>+'Niv1 Pub 22à45 '!AT126+'Niv1 Pr 94à117'!AQ126</f>
        <v>33</v>
      </c>
      <c r="AP113" s="405">
        <f>+'Niv1 Pub 22à45 '!AU126+'Niv1 Pr 94à117'!AR126</f>
        <v>284</v>
      </c>
      <c r="AQ113" s="405">
        <f>+'Niv1 Pub 22à45 '!AV126+'Niv1 Pr 94à117'!AS126</f>
        <v>207</v>
      </c>
      <c r="AR113" s="405">
        <f>+'Niv1 Pub 22à45 '!AW126+'Niv1 Pr 94à117'!AT126</f>
        <v>77</v>
      </c>
    </row>
    <row r="114" spans="1:44" s="381" customFormat="1" ht="14.25" customHeight="1">
      <c r="A114" s="569" t="s">
        <v>165</v>
      </c>
      <c r="B114" s="569" t="s">
        <v>168</v>
      </c>
      <c r="C114" s="301">
        <f>+'Niv1 Pub 22à45 '!C127+'Niv1 Pr 94à117'!C127</f>
        <v>2209</v>
      </c>
      <c r="D114" s="301">
        <f>+'Niv1 Pub 22à45 '!D127+'Niv1 Pr 94à117'!D127</f>
        <v>1077</v>
      </c>
      <c r="E114" s="301">
        <f>+'Niv1 Pub 22à45 '!E127+'Niv1 Pr 94à117'!E127</f>
        <v>2968</v>
      </c>
      <c r="F114" s="301">
        <f>+'Niv1 Pub 22à45 '!F127+'Niv1 Pr 94à117'!F127</f>
        <v>1439</v>
      </c>
      <c r="G114" s="301">
        <f>+'Niv1 Pub 22à45 '!G127+'Niv1 Pr 94à117'!G127</f>
        <v>1895</v>
      </c>
      <c r="H114" s="301">
        <f>+'Niv1 Pub 22à45 '!H127+'Niv1 Pr 94à117'!H127</f>
        <v>907</v>
      </c>
      <c r="I114" s="301">
        <f>+'Niv1 Pub 22à45 '!I127+'Niv1 Pr 94à117'!I127</f>
        <v>1109</v>
      </c>
      <c r="J114" s="301">
        <f>+'Niv1 Pub 22à45 '!J127+'Niv1 Pr 94à117'!J127</f>
        <v>508</v>
      </c>
      <c r="K114" s="301">
        <f>+'Niv1 Pub 22à45 '!K127+'Niv1 Pr 94à117'!K127</f>
        <v>649</v>
      </c>
      <c r="L114" s="301">
        <f>+'Niv1 Pub 22à45 '!L127+'Niv1 Pr 94à117'!L127</f>
        <v>247</v>
      </c>
      <c r="M114" s="387">
        <f t="shared" si="89"/>
        <v>8830</v>
      </c>
      <c r="N114" s="387">
        <f t="shared" si="90"/>
        <v>4178</v>
      </c>
      <c r="O114" s="606"/>
      <c r="P114" s="569" t="s">
        <v>168</v>
      </c>
      <c r="Q114" s="301">
        <f>+'Niv1 Pub 22à45 '!Q127+'Niv1 Pr 94à117'!Q127</f>
        <v>111</v>
      </c>
      <c r="R114" s="301">
        <f>+'Niv1 Pub 22à45 '!R127+'Niv1 Pr 94à117'!R127</f>
        <v>55</v>
      </c>
      <c r="S114" s="301">
        <f>+'Niv1 Pub 22à45 '!S127+'Niv1 Pr 94à117'!S127</f>
        <v>980</v>
      </c>
      <c r="T114" s="301">
        <f>+'Niv1 Pub 22à45 '!T127+'Niv1 Pr 94à117'!T127</f>
        <v>435</v>
      </c>
      <c r="U114" s="301">
        <f>+'Niv1 Pub 22à45 '!U127+'Niv1 Pr 94à117'!U127</f>
        <v>519</v>
      </c>
      <c r="V114" s="301">
        <f>+'Niv1 Pub 22à45 '!V127+'Niv1 Pr 94à117'!V127</f>
        <v>256</v>
      </c>
      <c r="W114" s="301">
        <f>+'Niv1 Pub 22à45 '!W127+'Niv1 Pr 94à117'!W127</f>
        <v>48</v>
      </c>
      <c r="X114" s="301">
        <f>+'Niv1 Pub 22à45 '!X127+'Niv1 Pr 94à117'!X127</f>
        <v>22</v>
      </c>
      <c r="Y114" s="301">
        <f>+'Niv1 Pub 22à45 '!Y127+'Niv1 Pr 94à117'!Y127</f>
        <v>94</v>
      </c>
      <c r="Z114" s="301">
        <f>+'Niv1 Pub 22à45 '!Z127+'Niv1 Pr 94à117'!Z127</f>
        <v>44</v>
      </c>
      <c r="AA114" s="435">
        <f t="shared" si="91"/>
        <v>1752</v>
      </c>
      <c r="AB114" s="572">
        <f t="shared" si="92"/>
        <v>812</v>
      </c>
      <c r="AC114" s="618"/>
      <c r="AD114" s="569" t="s">
        <v>168</v>
      </c>
      <c r="AE114" s="405">
        <f>+'Niv1 Pub 22à45 '!AE127+'Niv1 Pr 94à117'!AE127</f>
        <v>100</v>
      </c>
      <c r="AF114" s="405">
        <f>+'Niv1 Pub 22à45 '!AF127+'Niv1 Pr 94à117'!AF127</f>
        <v>101</v>
      </c>
      <c r="AG114" s="405">
        <f>+'Niv1 Pub 22à45 '!AG127+'Niv1 Pr 94à117'!AG127</f>
        <v>95</v>
      </c>
      <c r="AH114" s="405">
        <f>+'Niv1 Pub 22à45 '!AH127+'Niv1 Pr 94à117'!AH127</f>
        <v>83</v>
      </c>
      <c r="AI114" s="405">
        <f>+'Niv1 Pub 22à45 '!AI127+'Niv1 Pr 94à117'!AI127</f>
        <v>55</v>
      </c>
      <c r="AJ114" s="405">
        <f>+'Niv1 Pub 22à45 '!AJ127+'Niv1 Pr 94à117'!AJ127</f>
        <v>434</v>
      </c>
      <c r="AK114" s="405">
        <f>+'Niv1 Pub 22à45 '!AK127+'Niv1 Pr 94à117'!AK127</f>
        <v>180</v>
      </c>
      <c r="AL114" s="405">
        <f>+'Niv1 Pub 22à45 '!AL127+'Niv1 Pr 94à117'!AL127</f>
        <v>17</v>
      </c>
      <c r="AM114" s="405">
        <f>+'Niv1 Pub 22à45 '!AM127+'Niv1 Pr 94à117'!AM127</f>
        <v>197</v>
      </c>
      <c r="AN114" s="405">
        <f>+'Niv1 Pub 22à45 '!AS127+'Niv1 Pr 94à117'!AP127</f>
        <v>209</v>
      </c>
      <c r="AO114" s="405">
        <f>+'Niv1 Pub 22à45 '!AT127+'Niv1 Pr 94à117'!AQ127</f>
        <v>3</v>
      </c>
      <c r="AP114" s="405">
        <f>+'Niv1 Pub 22à45 '!AU127+'Niv1 Pr 94à117'!AR127</f>
        <v>130</v>
      </c>
      <c r="AQ114" s="405">
        <f>+'Niv1 Pub 22à45 '!AV127+'Niv1 Pr 94à117'!AS127</f>
        <v>99</v>
      </c>
      <c r="AR114" s="405">
        <f>+'Niv1 Pub 22à45 '!AW127+'Niv1 Pr 94à117'!AT127</f>
        <v>31</v>
      </c>
    </row>
    <row r="115" spans="1:44" s="381" customFormat="1" ht="14.25" customHeight="1">
      <c r="A115" s="569" t="s">
        <v>169</v>
      </c>
      <c r="B115" s="569" t="s">
        <v>170</v>
      </c>
      <c r="C115" s="301">
        <f>+'Niv1 Pub 22à45 '!C128+'Niv1 Pr 94à117'!C128</f>
        <v>14968</v>
      </c>
      <c r="D115" s="301">
        <f>+'Niv1 Pub 22à45 '!D128+'Niv1 Pr 94à117'!D128</f>
        <v>7369</v>
      </c>
      <c r="E115" s="301">
        <f>+'Niv1 Pub 22à45 '!E128+'Niv1 Pr 94à117'!E128</f>
        <v>9530</v>
      </c>
      <c r="F115" s="301">
        <f>+'Niv1 Pub 22à45 '!F128+'Niv1 Pr 94à117'!F128</f>
        <v>4573</v>
      </c>
      <c r="G115" s="301">
        <f>+'Niv1 Pub 22à45 '!G128+'Niv1 Pr 94à117'!G128</f>
        <v>6128</v>
      </c>
      <c r="H115" s="301">
        <f>+'Niv1 Pub 22à45 '!H128+'Niv1 Pr 94à117'!H128</f>
        <v>2866</v>
      </c>
      <c r="I115" s="301">
        <f>+'Niv1 Pub 22à45 '!I128+'Niv1 Pr 94à117'!I128</f>
        <v>2461</v>
      </c>
      <c r="J115" s="301">
        <f>+'Niv1 Pub 22à45 '!J128+'Niv1 Pr 94à117'!J128</f>
        <v>1162</v>
      </c>
      <c r="K115" s="301">
        <f>+'Niv1 Pub 22à45 '!K128+'Niv1 Pr 94à117'!K128</f>
        <v>1564</v>
      </c>
      <c r="L115" s="301">
        <f>+'Niv1 Pub 22à45 '!L128+'Niv1 Pr 94à117'!L128</f>
        <v>724</v>
      </c>
      <c r="M115" s="387">
        <f t="shared" si="89"/>
        <v>34651</v>
      </c>
      <c r="N115" s="387">
        <f t="shared" si="90"/>
        <v>16694</v>
      </c>
      <c r="O115" s="606"/>
      <c r="P115" s="569" t="s">
        <v>170</v>
      </c>
      <c r="Q115" s="301">
        <f>+'Niv1 Pub 22à45 '!Q128+'Niv1 Pr 94à117'!Q128</f>
        <v>4659</v>
      </c>
      <c r="R115" s="301">
        <f>+'Niv1 Pub 22à45 '!R128+'Niv1 Pr 94à117'!R128</f>
        <v>2271</v>
      </c>
      <c r="S115" s="301">
        <f>+'Niv1 Pub 22à45 '!S128+'Niv1 Pr 94à117'!S128</f>
        <v>2817</v>
      </c>
      <c r="T115" s="301">
        <f>+'Niv1 Pub 22à45 '!T128+'Niv1 Pr 94à117'!T128</f>
        <v>1298</v>
      </c>
      <c r="U115" s="301">
        <f>+'Niv1 Pub 22à45 '!U128+'Niv1 Pr 94à117'!U128</f>
        <v>1664</v>
      </c>
      <c r="V115" s="301">
        <f>+'Niv1 Pub 22à45 '!V128+'Niv1 Pr 94à117'!V128</f>
        <v>767</v>
      </c>
      <c r="W115" s="301">
        <f>+'Niv1 Pub 22à45 '!W128+'Niv1 Pr 94à117'!W128</f>
        <v>324</v>
      </c>
      <c r="X115" s="301">
        <f>+'Niv1 Pub 22à45 '!X128+'Niv1 Pr 94à117'!X128</f>
        <v>145</v>
      </c>
      <c r="Y115" s="301">
        <f>+'Niv1 Pub 22à45 '!Y128+'Niv1 Pr 94à117'!Y128</f>
        <v>361</v>
      </c>
      <c r="Z115" s="301">
        <f>+'Niv1 Pub 22à45 '!Z128+'Niv1 Pr 94à117'!Z128</f>
        <v>167</v>
      </c>
      <c r="AA115" s="435">
        <f t="shared" si="91"/>
        <v>9825</v>
      </c>
      <c r="AB115" s="572">
        <f t="shared" si="92"/>
        <v>4648</v>
      </c>
      <c r="AC115" s="618"/>
      <c r="AD115" s="569" t="s">
        <v>170</v>
      </c>
      <c r="AE115" s="405">
        <f>+'Niv1 Pub 22à45 '!AE128+'Niv1 Pr 94à117'!AE128</f>
        <v>317</v>
      </c>
      <c r="AF115" s="405">
        <f>+'Niv1 Pub 22à45 '!AF128+'Niv1 Pr 94à117'!AF128</f>
        <v>312</v>
      </c>
      <c r="AG115" s="405">
        <f>+'Niv1 Pub 22à45 '!AG128+'Niv1 Pr 94à117'!AG128</f>
        <v>265</v>
      </c>
      <c r="AH115" s="405">
        <f>+'Niv1 Pub 22à45 '!AH128+'Niv1 Pr 94à117'!AH128</f>
        <v>143</v>
      </c>
      <c r="AI115" s="405">
        <f>+'Niv1 Pub 22à45 '!AI128+'Niv1 Pr 94à117'!AI128</f>
        <v>110</v>
      </c>
      <c r="AJ115" s="405">
        <f>+'Niv1 Pub 22à45 '!AJ128+'Niv1 Pr 94à117'!AJ128</f>
        <v>1147</v>
      </c>
      <c r="AK115" s="405">
        <f>+'Niv1 Pub 22à45 '!AK128+'Niv1 Pr 94à117'!AK128</f>
        <v>508</v>
      </c>
      <c r="AL115" s="405">
        <f>+'Niv1 Pub 22à45 '!AL128+'Niv1 Pr 94à117'!AL128</f>
        <v>141</v>
      </c>
      <c r="AM115" s="405">
        <f>+'Niv1 Pub 22à45 '!AM128+'Niv1 Pr 94à117'!AM128</f>
        <v>649</v>
      </c>
      <c r="AN115" s="405">
        <f>+'Niv1 Pub 22à45 '!AS128+'Niv1 Pr 94à117'!AP128</f>
        <v>659</v>
      </c>
      <c r="AO115" s="405">
        <f>+'Niv1 Pub 22à45 '!AT128+'Niv1 Pr 94à117'!AQ128</f>
        <v>7</v>
      </c>
      <c r="AP115" s="405">
        <f>+'Niv1 Pub 22à45 '!AU128+'Niv1 Pr 94à117'!AR128</f>
        <v>334</v>
      </c>
      <c r="AQ115" s="405">
        <f>+'Niv1 Pub 22à45 '!AV128+'Niv1 Pr 94à117'!AS128</f>
        <v>311</v>
      </c>
      <c r="AR115" s="405">
        <f>+'Niv1 Pub 22à45 '!AW128+'Niv1 Pr 94à117'!AT128</f>
        <v>23</v>
      </c>
    </row>
    <row r="116" spans="1:44" s="381" customFormat="1" ht="14.25" customHeight="1">
      <c r="A116" s="569" t="s">
        <v>169</v>
      </c>
      <c r="B116" s="569" t="s">
        <v>171</v>
      </c>
      <c r="C116" s="301">
        <f>+'Niv1 Pub 22à45 '!C129+'Niv1 Pr 94à117'!C129</f>
        <v>12753</v>
      </c>
      <c r="D116" s="301">
        <f>+'Niv1 Pub 22à45 '!D129+'Niv1 Pr 94à117'!D129</f>
        <v>6240</v>
      </c>
      <c r="E116" s="301">
        <f>+'Niv1 Pub 22à45 '!E129+'Niv1 Pr 94à117'!E129</f>
        <v>15300</v>
      </c>
      <c r="F116" s="301">
        <f>+'Niv1 Pub 22à45 '!F129+'Niv1 Pr 94à117'!F129</f>
        <v>7452</v>
      </c>
      <c r="G116" s="301">
        <f>+'Niv1 Pub 22à45 '!G129+'Niv1 Pr 94à117'!G129</f>
        <v>8034</v>
      </c>
      <c r="H116" s="301">
        <f>+'Niv1 Pub 22à45 '!H129+'Niv1 Pr 94à117'!H129</f>
        <v>3871</v>
      </c>
      <c r="I116" s="301">
        <f>+'Niv1 Pub 22à45 '!I129+'Niv1 Pr 94à117'!I129</f>
        <v>3887</v>
      </c>
      <c r="J116" s="301">
        <f>+'Niv1 Pub 22à45 '!J129+'Niv1 Pr 94à117'!J129</f>
        <v>1778</v>
      </c>
      <c r="K116" s="301">
        <f>+'Niv1 Pub 22à45 '!K129+'Niv1 Pr 94à117'!K129</f>
        <v>2738</v>
      </c>
      <c r="L116" s="301">
        <f>+'Niv1 Pub 22à45 '!L129+'Niv1 Pr 94à117'!L129</f>
        <v>1260</v>
      </c>
      <c r="M116" s="387">
        <f t="shared" si="89"/>
        <v>42712</v>
      </c>
      <c r="N116" s="387">
        <f t="shared" si="90"/>
        <v>20601</v>
      </c>
      <c r="O116" s="606"/>
      <c r="P116" s="569" t="s">
        <v>171</v>
      </c>
      <c r="Q116" s="301">
        <f>+'Niv1 Pub 22à45 '!Q129+'Niv1 Pr 94à117'!Q129</f>
        <v>11</v>
      </c>
      <c r="R116" s="301">
        <f>+'Niv1 Pub 22à45 '!R129+'Niv1 Pr 94à117'!R129</f>
        <v>9</v>
      </c>
      <c r="S116" s="301">
        <f>+'Niv1 Pub 22à45 '!S129+'Niv1 Pr 94à117'!S129</f>
        <v>3603</v>
      </c>
      <c r="T116" s="301">
        <f>+'Niv1 Pub 22à45 '!T129+'Niv1 Pr 94à117'!T129</f>
        <v>1735</v>
      </c>
      <c r="U116" s="301">
        <f>+'Niv1 Pub 22à45 '!U129+'Niv1 Pr 94à117'!U129</f>
        <v>1739</v>
      </c>
      <c r="V116" s="301">
        <f>+'Niv1 Pub 22à45 '!V129+'Niv1 Pr 94à117'!V129</f>
        <v>838</v>
      </c>
      <c r="W116" s="301">
        <f>+'Niv1 Pub 22à45 '!W129+'Niv1 Pr 94à117'!W129</f>
        <v>32</v>
      </c>
      <c r="X116" s="301">
        <f>+'Niv1 Pub 22à45 '!X129+'Niv1 Pr 94à117'!X129</f>
        <v>14</v>
      </c>
      <c r="Y116" s="301">
        <f>+'Niv1 Pub 22à45 '!Y129+'Niv1 Pr 94à117'!Y129</f>
        <v>601</v>
      </c>
      <c r="Z116" s="301">
        <f>+'Niv1 Pub 22à45 '!Z129+'Niv1 Pr 94à117'!Z129</f>
        <v>269</v>
      </c>
      <c r="AA116" s="435">
        <f t="shared" si="91"/>
        <v>5986</v>
      </c>
      <c r="AB116" s="572">
        <f t="shared" si="92"/>
        <v>2865</v>
      </c>
      <c r="AC116" s="618"/>
      <c r="AD116" s="569" t="s">
        <v>171</v>
      </c>
      <c r="AE116" s="405">
        <f>+'Niv1 Pub 22à45 '!AE129+'Niv1 Pr 94à117'!AE129</f>
        <v>249</v>
      </c>
      <c r="AF116" s="405">
        <f>+'Niv1 Pub 22à45 '!AF129+'Niv1 Pr 94à117'!AF129</f>
        <v>250</v>
      </c>
      <c r="AG116" s="405">
        <f>+'Niv1 Pub 22à45 '!AG129+'Niv1 Pr 94à117'!AG129</f>
        <v>223</v>
      </c>
      <c r="AH116" s="405">
        <f>+'Niv1 Pub 22à45 '!AH129+'Niv1 Pr 94à117'!AH129</f>
        <v>184</v>
      </c>
      <c r="AI116" s="405">
        <f>+'Niv1 Pub 22à45 '!AI129+'Niv1 Pr 94à117'!AI129</f>
        <v>145</v>
      </c>
      <c r="AJ116" s="405">
        <f>+'Niv1 Pub 22à45 '!AJ129+'Niv1 Pr 94à117'!AJ129</f>
        <v>1051</v>
      </c>
      <c r="AK116" s="405">
        <f>+'Niv1 Pub 22à45 '!AK129+'Niv1 Pr 94à117'!AK129</f>
        <v>503</v>
      </c>
      <c r="AL116" s="405">
        <f>+'Niv1 Pub 22à45 '!AL129+'Niv1 Pr 94à117'!AL129</f>
        <v>81</v>
      </c>
      <c r="AM116" s="405">
        <f>+'Niv1 Pub 22à45 '!AM129+'Niv1 Pr 94à117'!AM129</f>
        <v>584</v>
      </c>
      <c r="AN116" s="405">
        <f>+'Niv1 Pub 22à45 '!AS129+'Niv1 Pr 94à117'!AP129</f>
        <v>720</v>
      </c>
      <c r="AO116" s="405">
        <f>+'Niv1 Pub 22à45 '!AT129+'Niv1 Pr 94à117'!AQ129</f>
        <v>2</v>
      </c>
      <c r="AP116" s="405">
        <f>+'Niv1 Pub 22à45 '!AU129+'Niv1 Pr 94à117'!AR129</f>
        <v>234</v>
      </c>
      <c r="AQ116" s="405">
        <f>+'Niv1 Pub 22à45 '!AV129+'Niv1 Pr 94à117'!AS129</f>
        <v>221</v>
      </c>
      <c r="AR116" s="405">
        <f>+'Niv1 Pub 22à45 '!AW129+'Niv1 Pr 94à117'!AT129</f>
        <v>13</v>
      </c>
    </row>
    <row r="117" spans="1:44" s="381" customFormat="1" ht="14.25" customHeight="1">
      <c r="A117" s="569" t="s">
        <v>169</v>
      </c>
      <c r="B117" s="569" t="s">
        <v>261</v>
      </c>
      <c r="C117" s="301">
        <f>+'Niv1 Pub 22à45 '!C130+'Niv1 Pr 94à117'!C130</f>
        <v>22962</v>
      </c>
      <c r="D117" s="301">
        <f>+'Niv1 Pub 22à45 '!D130+'Niv1 Pr 94à117'!D130</f>
        <v>11414</v>
      </c>
      <c r="E117" s="301">
        <f>+'Niv1 Pub 22à45 '!E130+'Niv1 Pr 94à117'!E130</f>
        <v>16320</v>
      </c>
      <c r="F117" s="301">
        <f>+'Niv1 Pub 22à45 '!F130+'Niv1 Pr 94à117'!F130</f>
        <v>8027</v>
      </c>
      <c r="G117" s="301">
        <f>+'Niv1 Pub 22à45 '!G130+'Niv1 Pr 94à117'!G130</f>
        <v>10910</v>
      </c>
      <c r="H117" s="301">
        <f>+'Niv1 Pub 22à45 '!H130+'Niv1 Pr 94à117'!H130</f>
        <v>5291</v>
      </c>
      <c r="I117" s="301">
        <f>+'Niv1 Pub 22à45 '!I130+'Niv1 Pr 94à117'!I130</f>
        <v>6587</v>
      </c>
      <c r="J117" s="301">
        <f>+'Niv1 Pub 22à45 '!J130+'Niv1 Pr 94à117'!J130</f>
        <v>3043</v>
      </c>
      <c r="K117" s="301">
        <f>+'Niv1 Pub 22à45 '!K130+'Niv1 Pr 94à117'!K130</f>
        <v>4722</v>
      </c>
      <c r="L117" s="301">
        <f>+'Niv1 Pub 22à45 '!L130+'Niv1 Pr 94à117'!L130</f>
        <v>2163</v>
      </c>
      <c r="M117" s="387">
        <f t="shared" si="89"/>
        <v>61501</v>
      </c>
      <c r="N117" s="387">
        <f t="shared" si="90"/>
        <v>29938</v>
      </c>
      <c r="O117" s="606"/>
      <c r="P117" s="569" t="s">
        <v>261</v>
      </c>
      <c r="Q117" s="301">
        <f>+'Niv1 Pub 22à45 '!Q130+'Niv1 Pr 94à117'!Q130</f>
        <v>3620</v>
      </c>
      <c r="R117" s="301">
        <f>+'Niv1 Pub 22à45 '!R130+'Niv1 Pr 94à117'!R130</f>
        <v>1816</v>
      </c>
      <c r="S117" s="301">
        <f>+'Niv1 Pub 22à45 '!S130+'Niv1 Pr 94à117'!S130</f>
        <v>4400</v>
      </c>
      <c r="T117" s="301">
        <f>+'Niv1 Pub 22à45 '!T130+'Niv1 Pr 94à117'!T130</f>
        <v>2092</v>
      </c>
      <c r="U117" s="301">
        <f>+'Niv1 Pub 22à45 '!U130+'Niv1 Pr 94à117'!U130</f>
        <v>2824</v>
      </c>
      <c r="V117" s="301">
        <f>+'Niv1 Pub 22à45 '!V130+'Niv1 Pr 94à117'!V130</f>
        <v>1313</v>
      </c>
      <c r="W117" s="301">
        <f>+'Niv1 Pub 22à45 '!W130+'Niv1 Pr 94à117'!W130</f>
        <v>730</v>
      </c>
      <c r="X117" s="301">
        <f>+'Niv1 Pub 22à45 '!X130+'Niv1 Pr 94à117'!X130</f>
        <v>352</v>
      </c>
      <c r="Y117" s="301">
        <f>+'Niv1 Pub 22à45 '!Y130+'Niv1 Pr 94à117'!Y130</f>
        <v>1129</v>
      </c>
      <c r="Z117" s="301">
        <f>+'Niv1 Pub 22à45 '!Z130+'Niv1 Pr 94à117'!Z130</f>
        <v>537</v>
      </c>
      <c r="AA117" s="435">
        <f t="shared" si="91"/>
        <v>12703</v>
      </c>
      <c r="AB117" s="572">
        <f t="shared" si="92"/>
        <v>6110</v>
      </c>
      <c r="AC117" s="618"/>
      <c r="AD117" s="569" t="s">
        <v>261</v>
      </c>
      <c r="AE117" s="405">
        <f>+'Niv1 Pub 22à45 '!AE130+'Niv1 Pr 94à117'!AE130</f>
        <v>418</v>
      </c>
      <c r="AF117" s="405">
        <f>+'Niv1 Pub 22à45 '!AF130+'Niv1 Pr 94à117'!AF130</f>
        <v>393</v>
      </c>
      <c r="AG117" s="405">
        <f>+'Niv1 Pub 22à45 '!AG130+'Niv1 Pr 94à117'!AG130</f>
        <v>351</v>
      </c>
      <c r="AH117" s="405">
        <f>+'Niv1 Pub 22à45 '!AH130+'Niv1 Pr 94à117'!AH130</f>
        <v>266</v>
      </c>
      <c r="AI117" s="405">
        <f>+'Niv1 Pub 22à45 '!AI130+'Niv1 Pr 94à117'!AI130</f>
        <v>216</v>
      </c>
      <c r="AJ117" s="405">
        <f>+'Niv1 Pub 22à45 '!AJ130+'Niv1 Pr 94à117'!AJ130</f>
        <v>1644</v>
      </c>
      <c r="AK117" s="405">
        <f>+'Niv1 Pub 22à45 '!AK130+'Niv1 Pr 94à117'!AK130</f>
        <v>1041</v>
      </c>
      <c r="AL117" s="405">
        <f>+'Niv1 Pub 22à45 '!AL130+'Niv1 Pr 94à117'!AL130</f>
        <v>80</v>
      </c>
      <c r="AM117" s="405">
        <f>+'Niv1 Pub 22à45 '!AM130+'Niv1 Pr 94à117'!AM130</f>
        <v>1121</v>
      </c>
      <c r="AN117" s="405">
        <f>+'Niv1 Pub 22à45 '!AS130+'Niv1 Pr 94à117'!AP130</f>
        <v>1154</v>
      </c>
      <c r="AO117" s="405">
        <f>+'Niv1 Pub 22à45 '!AT130+'Niv1 Pr 94à117'!AQ130</f>
        <v>41</v>
      </c>
      <c r="AP117" s="405">
        <f>+'Niv1 Pub 22à45 '!AU130+'Niv1 Pr 94à117'!AR130</f>
        <v>401</v>
      </c>
      <c r="AQ117" s="405">
        <f>+'Niv1 Pub 22à45 '!AV130+'Niv1 Pr 94à117'!AS130</f>
        <v>372</v>
      </c>
      <c r="AR117" s="405">
        <f>+'Niv1 Pub 22à45 '!AW130+'Niv1 Pr 94à117'!AT130</f>
        <v>29</v>
      </c>
    </row>
    <row r="118" spans="1:44" s="381" customFormat="1" ht="14.25" customHeight="1">
      <c r="A118" s="569" t="s">
        <v>169</v>
      </c>
      <c r="B118" s="569" t="s">
        <v>173</v>
      </c>
      <c r="C118" s="301">
        <f>+'Niv1 Pub 22à45 '!C131+'Niv1 Pr 94à117'!C131</f>
        <v>20661</v>
      </c>
      <c r="D118" s="301">
        <f>+'Niv1 Pub 22à45 '!D131+'Niv1 Pr 94à117'!D131</f>
        <v>10167</v>
      </c>
      <c r="E118" s="301">
        <f>+'Niv1 Pub 22à45 '!E131+'Niv1 Pr 94à117'!E131</f>
        <v>15734</v>
      </c>
      <c r="F118" s="301">
        <f>+'Niv1 Pub 22à45 '!F131+'Niv1 Pr 94à117'!F131</f>
        <v>7568</v>
      </c>
      <c r="G118" s="301">
        <f>+'Niv1 Pub 22à45 '!G131+'Niv1 Pr 94à117'!G131</f>
        <v>8098</v>
      </c>
      <c r="H118" s="301">
        <f>+'Niv1 Pub 22à45 '!H131+'Niv1 Pr 94à117'!H131</f>
        <v>3767</v>
      </c>
      <c r="I118" s="301">
        <f>+'Niv1 Pub 22à45 '!I131+'Niv1 Pr 94à117'!I131</f>
        <v>3584</v>
      </c>
      <c r="J118" s="301">
        <f>+'Niv1 Pub 22à45 '!J131+'Niv1 Pr 94à117'!J131</f>
        <v>1668</v>
      </c>
      <c r="K118" s="301">
        <f>+'Niv1 Pub 22à45 '!K131+'Niv1 Pr 94à117'!K131</f>
        <v>2280</v>
      </c>
      <c r="L118" s="301">
        <f>+'Niv1 Pub 22à45 '!L131+'Niv1 Pr 94à117'!L131</f>
        <v>1023</v>
      </c>
      <c r="M118" s="387">
        <f t="shared" si="89"/>
        <v>50357</v>
      </c>
      <c r="N118" s="387">
        <f t="shared" si="90"/>
        <v>24193</v>
      </c>
      <c r="O118" s="606"/>
      <c r="P118" s="569" t="s">
        <v>173</v>
      </c>
      <c r="Q118" s="301">
        <f>+'Niv1 Pub 22à45 '!Q131+'Niv1 Pr 94à117'!Q131</f>
        <v>2855</v>
      </c>
      <c r="R118" s="301">
        <f>+'Niv1 Pub 22à45 '!R131+'Niv1 Pr 94à117'!R131</f>
        <v>1381</v>
      </c>
      <c r="S118" s="301">
        <f>+'Niv1 Pub 22à45 '!S131+'Niv1 Pr 94à117'!S131</f>
        <v>3281</v>
      </c>
      <c r="T118" s="301">
        <f>+'Niv1 Pub 22à45 '!T131+'Niv1 Pr 94à117'!T131</f>
        <v>1521</v>
      </c>
      <c r="U118" s="301">
        <f>+'Niv1 Pub 22à45 '!U131+'Niv1 Pr 94à117'!U131</f>
        <v>2143</v>
      </c>
      <c r="V118" s="301">
        <f>+'Niv1 Pub 22à45 '!V131+'Niv1 Pr 94à117'!V131</f>
        <v>997</v>
      </c>
      <c r="W118" s="301">
        <f>+'Niv1 Pub 22à45 '!W131+'Niv1 Pr 94à117'!W131</f>
        <v>265</v>
      </c>
      <c r="X118" s="301">
        <f>+'Niv1 Pub 22à45 '!X131+'Niv1 Pr 94à117'!X131</f>
        <v>122</v>
      </c>
      <c r="Y118" s="301">
        <f>+'Niv1 Pub 22à45 '!Y131+'Niv1 Pr 94à117'!Y131</f>
        <v>292</v>
      </c>
      <c r="Z118" s="301">
        <f>+'Niv1 Pub 22à45 '!Z131+'Niv1 Pr 94à117'!Z131</f>
        <v>133</v>
      </c>
      <c r="AA118" s="435">
        <f t="shared" si="91"/>
        <v>8836</v>
      </c>
      <c r="AB118" s="572">
        <f t="shared" si="92"/>
        <v>4154</v>
      </c>
      <c r="AC118" s="618"/>
      <c r="AD118" s="569" t="s">
        <v>173</v>
      </c>
      <c r="AE118" s="405">
        <f>+'Niv1 Pub 22à45 '!AE131+'Niv1 Pr 94à117'!AE131</f>
        <v>423</v>
      </c>
      <c r="AF118" s="405">
        <f>+'Niv1 Pub 22à45 '!AF131+'Niv1 Pr 94à117'!AF131</f>
        <v>393</v>
      </c>
      <c r="AG118" s="405">
        <f>+'Niv1 Pub 22à45 '!AG131+'Niv1 Pr 94à117'!AG131</f>
        <v>351</v>
      </c>
      <c r="AH118" s="405">
        <f>+'Niv1 Pub 22à45 '!AH131+'Niv1 Pr 94à117'!AH131</f>
        <v>198</v>
      </c>
      <c r="AI118" s="405">
        <f>+'Niv1 Pub 22à45 '!AI131+'Niv1 Pr 94à117'!AI131</f>
        <v>145</v>
      </c>
      <c r="AJ118" s="405">
        <f>+'Niv1 Pub 22à45 '!AJ131+'Niv1 Pr 94à117'!AJ131</f>
        <v>1510</v>
      </c>
      <c r="AK118" s="405">
        <f>+'Niv1 Pub 22à45 '!AK131+'Niv1 Pr 94à117'!AK131</f>
        <v>626</v>
      </c>
      <c r="AL118" s="405">
        <f>+'Niv1 Pub 22à45 '!AL131+'Niv1 Pr 94à117'!AL131</f>
        <v>175</v>
      </c>
      <c r="AM118" s="405">
        <f>+'Niv1 Pub 22à45 '!AM131+'Niv1 Pr 94à117'!AM131</f>
        <v>801</v>
      </c>
      <c r="AN118" s="405">
        <f>+'Niv1 Pub 22à45 '!AS131+'Niv1 Pr 94à117'!AP131</f>
        <v>935</v>
      </c>
      <c r="AO118" s="405">
        <f>+'Niv1 Pub 22à45 '!AT131+'Niv1 Pr 94à117'!AQ131</f>
        <v>18</v>
      </c>
      <c r="AP118" s="405">
        <f>+'Niv1 Pub 22à45 '!AU131+'Niv1 Pr 94à117'!AR131</f>
        <v>407</v>
      </c>
      <c r="AQ118" s="405">
        <f>+'Niv1 Pub 22à45 '!AV131+'Niv1 Pr 94à117'!AS131</f>
        <v>376</v>
      </c>
      <c r="AR118" s="405">
        <f>+'Niv1 Pub 22à45 '!AW131+'Niv1 Pr 94à117'!AT131</f>
        <v>31</v>
      </c>
    </row>
    <row r="119" spans="1:44" s="381" customFormat="1" ht="14.25" customHeight="1">
      <c r="A119" s="569" t="s">
        <v>169</v>
      </c>
      <c r="B119" s="569" t="s">
        <v>174</v>
      </c>
      <c r="C119" s="301">
        <f>+'Niv1 Pub 22à45 '!C132+'Niv1 Pr 94à117'!C132</f>
        <v>18388</v>
      </c>
      <c r="D119" s="301">
        <f>+'Niv1 Pub 22à45 '!D132+'Niv1 Pr 94à117'!D132</f>
        <v>9042</v>
      </c>
      <c r="E119" s="301">
        <f>+'Niv1 Pub 22à45 '!E132+'Niv1 Pr 94à117'!E132</f>
        <v>17866</v>
      </c>
      <c r="F119" s="301">
        <f>+'Niv1 Pub 22à45 '!F132+'Niv1 Pr 94à117'!F132</f>
        <v>8526</v>
      </c>
      <c r="G119" s="301">
        <f>+'Niv1 Pub 22à45 '!G132+'Niv1 Pr 94à117'!G132</f>
        <v>8327</v>
      </c>
      <c r="H119" s="301">
        <f>+'Niv1 Pub 22à45 '!H132+'Niv1 Pr 94à117'!H132</f>
        <v>3876</v>
      </c>
      <c r="I119" s="301">
        <f>+'Niv1 Pub 22à45 '!I132+'Niv1 Pr 94à117'!I132</f>
        <v>3403</v>
      </c>
      <c r="J119" s="301">
        <f>+'Niv1 Pub 22à45 '!J132+'Niv1 Pr 94à117'!J132</f>
        <v>1523</v>
      </c>
      <c r="K119" s="301">
        <f>+'Niv1 Pub 22à45 '!K132+'Niv1 Pr 94à117'!K132</f>
        <v>2555</v>
      </c>
      <c r="L119" s="301">
        <f>+'Niv1 Pub 22à45 '!L132+'Niv1 Pr 94à117'!L132</f>
        <v>1149</v>
      </c>
      <c r="M119" s="387">
        <f t="shared" si="89"/>
        <v>50539</v>
      </c>
      <c r="N119" s="387">
        <f t="shared" si="90"/>
        <v>24116</v>
      </c>
      <c r="O119" s="606"/>
      <c r="P119" s="569" t="s">
        <v>174</v>
      </c>
      <c r="Q119" s="301">
        <f>+'Niv1 Pub 22à45 '!Q132+'Niv1 Pr 94à117'!Q132</f>
        <v>3000</v>
      </c>
      <c r="R119" s="301">
        <f>+'Niv1 Pub 22à45 '!R132+'Niv1 Pr 94à117'!R132</f>
        <v>1460</v>
      </c>
      <c r="S119" s="301">
        <f>+'Niv1 Pub 22à45 '!S132+'Niv1 Pr 94à117'!S132</f>
        <v>6286</v>
      </c>
      <c r="T119" s="301">
        <f>+'Niv1 Pub 22à45 '!T132+'Niv1 Pr 94à117'!T132</f>
        <v>2934</v>
      </c>
      <c r="U119" s="301">
        <f>+'Niv1 Pub 22à45 '!U132+'Niv1 Pr 94à117'!U132</f>
        <v>2057</v>
      </c>
      <c r="V119" s="301">
        <f>+'Niv1 Pub 22à45 '!V132+'Niv1 Pr 94à117'!V132</f>
        <v>926</v>
      </c>
      <c r="W119" s="301">
        <f>+'Niv1 Pub 22à45 '!W132+'Niv1 Pr 94à117'!W132</f>
        <v>138</v>
      </c>
      <c r="X119" s="301">
        <f>+'Niv1 Pub 22à45 '!X132+'Niv1 Pr 94à117'!X132</f>
        <v>64</v>
      </c>
      <c r="Y119" s="301">
        <f>+'Niv1 Pub 22à45 '!Y132+'Niv1 Pr 94à117'!Y132</f>
        <v>584</v>
      </c>
      <c r="Z119" s="301">
        <f>+'Niv1 Pub 22à45 '!Z132+'Niv1 Pr 94à117'!Z132</f>
        <v>275</v>
      </c>
      <c r="AA119" s="435">
        <f t="shared" si="91"/>
        <v>12065</v>
      </c>
      <c r="AB119" s="572">
        <f t="shared" si="92"/>
        <v>5659</v>
      </c>
      <c r="AC119" s="618"/>
      <c r="AD119" s="569" t="s">
        <v>174</v>
      </c>
      <c r="AE119" s="405">
        <f>+'Niv1 Pub 22à45 '!AE132+'Niv1 Pr 94à117'!AE132</f>
        <v>313</v>
      </c>
      <c r="AF119" s="405">
        <f>+'Niv1 Pub 22à45 '!AF132+'Niv1 Pr 94à117'!AF132</f>
        <v>310</v>
      </c>
      <c r="AG119" s="405">
        <f>+'Niv1 Pub 22à45 '!AG132+'Niv1 Pr 94à117'!AG132</f>
        <v>230</v>
      </c>
      <c r="AH119" s="405">
        <f>+'Niv1 Pub 22à45 '!AH132+'Niv1 Pr 94à117'!AH132</f>
        <v>107</v>
      </c>
      <c r="AI119" s="405">
        <f>+'Niv1 Pub 22à45 '!AI132+'Niv1 Pr 94à117'!AI132</f>
        <v>93</v>
      </c>
      <c r="AJ119" s="405">
        <f>+'Niv1 Pub 22à45 '!AJ132+'Niv1 Pr 94à117'!AJ132</f>
        <v>1053</v>
      </c>
      <c r="AK119" s="405">
        <f>+'Niv1 Pub 22à45 '!AK132+'Niv1 Pr 94à117'!AK132</f>
        <v>605</v>
      </c>
      <c r="AL119" s="405">
        <f>+'Niv1 Pub 22à45 '!AL132+'Niv1 Pr 94à117'!AL132</f>
        <v>99</v>
      </c>
      <c r="AM119" s="405">
        <f>+'Niv1 Pub 22à45 '!AM132+'Niv1 Pr 94à117'!AM132</f>
        <v>704</v>
      </c>
      <c r="AN119" s="405">
        <f>+'Niv1 Pub 22à45 '!AS132+'Niv1 Pr 94à117'!AP132</f>
        <v>721</v>
      </c>
      <c r="AO119" s="405">
        <f>+'Niv1 Pub 22à45 '!AT132+'Niv1 Pr 94à117'!AQ132</f>
        <v>2</v>
      </c>
      <c r="AP119" s="405">
        <f>+'Niv1 Pub 22à45 '!AU132+'Niv1 Pr 94à117'!AR132</f>
        <v>331</v>
      </c>
      <c r="AQ119" s="405">
        <f>+'Niv1 Pub 22à45 '!AV132+'Niv1 Pr 94à117'!AS132</f>
        <v>294</v>
      </c>
      <c r="AR119" s="405">
        <f>+'Niv1 Pub 22à45 '!AW132+'Niv1 Pr 94à117'!AT132</f>
        <v>37</v>
      </c>
    </row>
    <row r="120" spans="1:44" s="381" customFormat="1" ht="14.25" customHeight="1">
      <c r="A120" s="569" t="s">
        <v>169</v>
      </c>
      <c r="B120" s="569" t="s">
        <v>175</v>
      </c>
      <c r="C120" s="301">
        <f>+'Niv1 Pub 22à45 '!C133+'Niv1 Pr 94à117'!C133</f>
        <v>9558</v>
      </c>
      <c r="D120" s="301">
        <f>+'Niv1 Pub 22à45 '!D133+'Niv1 Pr 94à117'!D133</f>
        <v>4620</v>
      </c>
      <c r="E120" s="301">
        <f>+'Niv1 Pub 22à45 '!E133+'Niv1 Pr 94à117'!E133</f>
        <v>7452</v>
      </c>
      <c r="F120" s="301">
        <f>+'Niv1 Pub 22à45 '!F133+'Niv1 Pr 94à117'!F133</f>
        <v>3686</v>
      </c>
      <c r="G120" s="301">
        <f>+'Niv1 Pub 22à45 '!G133+'Niv1 Pr 94à117'!G133</f>
        <v>5325</v>
      </c>
      <c r="H120" s="301">
        <f>+'Niv1 Pub 22à45 '!H133+'Niv1 Pr 94à117'!H133</f>
        <v>2585</v>
      </c>
      <c r="I120" s="301">
        <f>+'Niv1 Pub 22à45 '!I133+'Niv1 Pr 94à117'!I133</f>
        <v>3212</v>
      </c>
      <c r="J120" s="301">
        <f>+'Niv1 Pub 22à45 '!J133+'Niv1 Pr 94à117'!J133</f>
        <v>1570</v>
      </c>
      <c r="K120" s="301">
        <f>+'Niv1 Pub 22à45 '!K133+'Niv1 Pr 94à117'!K133</f>
        <v>2902</v>
      </c>
      <c r="L120" s="301">
        <f>+'Niv1 Pub 22à45 '!L133+'Niv1 Pr 94à117'!L133</f>
        <v>1316</v>
      </c>
      <c r="M120" s="387">
        <f t="shared" si="89"/>
        <v>28449</v>
      </c>
      <c r="N120" s="387">
        <f t="shared" si="90"/>
        <v>13777</v>
      </c>
      <c r="O120" s="606"/>
      <c r="P120" s="569" t="s">
        <v>175</v>
      </c>
      <c r="Q120" s="301">
        <f>+'Niv1 Pub 22à45 '!Q133+'Niv1 Pr 94à117'!Q133</f>
        <v>380</v>
      </c>
      <c r="R120" s="301">
        <f>+'Niv1 Pub 22à45 '!R133+'Niv1 Pr 94à117'!R133</f>
        <v>168</v>
      </c>
      <c r="S120" s="301">
        <f>+'Niv1 Pub 22à45 '!S133+'Niv1 Pr 94à117'!S133</f>
        <v>2206</v>
      </c>
      <c r="T120" s="301">
        <f>+'Niv1 Pub 22à45 '!T133+'Niv1 Pr 94à117'!T133</f>
        <v>1025</v>
      </c>
      <c r="U120" s="301">
        <f>+'Niv1 Pub 22à45 '!U133+'Niv1 Pr 94à117'!U133</f>
        <v>1449</v>
      </c>
      <c r="V120" s="301">
        <f>+'Niv1 Pub 22à45 '!V133+'Niv1 Pr 94à117'!V133</f>
        <v>682</v>
      </c>
      <c r="W120" s="301">
        <f>+'Niv1 Pub 22à45 '!W133+'Niv1 Pr 94à117'!W133</f>
        <v>73</v>
      </c>
      <c r="X120" s="301">
        <f>+'Niv1 Pub 22à45 '!X133+'Niv1 Pr 94à117'!X133</f>
        <v>40</v>
      </c>
      <c r="Y120" s="301">
        <f>+'Niv1 Pub 22à45 '!Y133+'Niv1 Pr 94à117'!Y133</f>
        <v>762</v>
      </c>
      <c r="Z120" s="301">
        <f>+'Niv1 Pub 22à45 '!Z133+'Niv1 Pr 94à117'!Z133</f>
        <v>324</v>
      </c>
      <c r="AA120" s="435">
        <f t="shared" si="91"/>
        <v>4870</v>
      </c>
      <c r="AB120" s="572">
        <f t="shared" si="92"/>
        <v>2239</v>
      </c>
      <c r="AC120" s="618"/>
      <c r="AD120" s="569" t="s">
        <v>175</v>
      </c>
      <c r="AE120" s="405">
        <f>+'Niv1 Pub 22à45 '!AE133+'Niv1 Pr 94à117'!AE133</f>
        <v>185</v>
      </c>
      <c r="AF120" s="405">
        <f>+'Niv1 Pub 22à45 '!AF133+'Niv1 Pr 94à117'!AF133</f>
        <v>184</v>
      </c>
      <c r="AG120" s="405">
        <f>+'Niv1 Pub 22à45 '!AG133+'Niv1 Pr 94à117'!AG133</f>
        <v>180</v>
      </c>
      <c r="AH120" s="405">
        <f>+'Niv1 Pub 22à45 '!AH133+'Niv1 Pr 94à117'!AH133</f>
        <v>155</v>
      </c>
      <c r="AI120" s="405">
        <f>+'Niv1 Pub 22à45 '!AI133+'Niv1 Pr 94à117'!AI133</f>
        <v>139</v>
      </c>
      <c r="AJ120" s="405">
        <f>+'Niv1 Pub 22à45 '!AJ133+'Niv1 Pr 94à117'!AJ133</f>
        <v>843</v>
      </c>
      <c r="AK120" s="405">
        <f>+'Niv1 Pub 22à45 '!AK133+'Niv1 Pr 94à117'!AK133</f>
        <v>568</v>
      </c>
      <c r="AL120" s="405">
        <f>+'Niv1 Pub 22à45 '!AL133+'Niv1 Pr 94à117'!AL133</f>
        <v>32</v>
      </c>
      <c r="AM120" s="405">
        <f>+'Niv1 Pub 22à45 '!AM133+'Niv1 Pr 94à117'!AM133</f>
        <v>600</v>
      </c>
      <c r="AN120" s="405">
        <f>+'Niv1 Pub 22à45 '!AS133+'Niv1 Pr 94à117'!AP133</f>
        <v>557</v>
      </c>
      <c r="AO120" s="405">
        <f>+'Niv1 Pub 22à45 '!AT133+'Niv1 Pr 94à117'!AQ133</f>
        <v>3</v>
      </c>
      <c r="AP120" s="405">
        <f>+'Niv1 Pub 22à45 '!AU133+'Niv1 Pr 94à117'!AR133</f>
        <v>175</v>
      </c>
      <c r="AQ120" s="405">
        <f>+'Niv1 Pub 22à45 '!AV133+'Niv1 Pr 94à117'!AS133</f>
        <v>172</v>
      </c>
      <c r="AR120" s="405">
        <f>+'Niv1 Pub 22à45 '!AW133+'Niv1 Pr 94à117'!AT133</f>
        <v>3</v>
      </c>
    </row>
    <row r="121" spans="1:44" ht="8.25" customHeight="1">
      <c r="A121" s="287"/>
      <c r="B121" s="173"/>
      <c r="C121" s="299"/>
      <c r="D121" s="299"/>
      <c r="E121" s="299"/>
      <c r="F121" s="299"/>
      <c r="G121" s="299"/>
      <c r="H121" s="299"/>
      <c r="I121" s="299"/>
      <c r="J121" s="299"/>
      <c r="K121" s="299"/>
      <c r="L121" s="299"/>
      <c r="M121" s="299"/>
      <c r="N121" s="299"/>
      <c r="O121" s="607"/>
      <c r="P121" s="173"/>
      <c r="Q121" s="299"/>
      <c r="R121" s="299"/>
      <c r="S121" s="299"/>
      <c r="T121" s="299"/>
      <c r="U121" s="299"/>
      <c r="V121" s="299"/>
      <c r="W121" s="299"/>
      <c r="X121" s="299"/>
      <c r="Y121" s="299"/>
      <c r="Z121" s="299"/>
      <c r="AA121" s="299"/>
      <c r="AB121" s="308"/>
      <c r="AC121" s="615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289"/>
      <c r="AP121" s="300"/>
      <c r="AQ121" s="300"/>
      <c r="AR121" s="300"/>
    </row>
    <row r="122" spans="1:44" ht="8.25" customHeight="1">
      <c r="A122" s="284"/>
      <c r="B122" s="291"/>
      <c r="C122" s="307"/>
      <c r="D122" s="307"/>
      <c r="E122" s="307"/>
      <c r="F122" s="307"/>
      <c r="G122" s="307"/>
      <c r="H122" s="307"/>
      <c r="I122" s="307"/>
      <c r="J122" s="307"/>
      <c r="K122" s="307"/>
      <c r="L122" s="307"/>
      <c r="M122" s="307"/>
      <c r="N122" s="307"/>
      <c r="O122" s="601"/>
      <c r="P122" s="291"/>
      <c r="Q122" s="307"/>
      <c r="R122" s="307"/>
      <c r="S122" s="307"/>
      <c r="T122" s="307"/>
      <c r="U122" s="307"/>
      <c r="V122" s="307"/>
      <c r="W122" s="307"/>
      <c r="X122" s="307"/>
      <c r="Y122" s="307"/>
      <c r="Z122" s="307"/>
      <c r="AA122" s="307"/>
      <c r="AB122" s="307"/>
      <c r="AC122" s="615"/>
      <c r="AD122" s="291"/>
      <c r="AE122" s="291"/>
      <c r="AF122" s="291"/>
      <c r="AG122" s="291"/>
      <c r="AH122" s="291"/>
      <c r="AI122" s="291"/>
      <c r="AJ122" s="291"/>
      <c r="AK122" s="291"/>
      <c r="AL122" s="291"/>
      <c r="AM122" s="291"/>
      <c r="AN122" s="291"/>
      <c r="AO122" s="291"/>
      <c r="AP122" s="284"/>
      <c r="AQ122" s="284"/>
      <c r="AR122" s="284"/>
    </row>
    <row r="123" spans="1:44">
      <c r="A123" s="284"/>
      <c r="B123" s="374" t="s">
        <v>551</v>
      </c>
      <c r="C123" s="375"/>
      <c r="D123" s="375"/>
      <c r="E123" s="375"/>
      <c r="F123" s="375"/>
      <c r="G123" s="375"/>
      <c r="H123" s="375"/>
      <c r="I123" s="375"/>
      <c r="J123" s="375"/>
      <c r="K123" s="375"/>
      <c r="L123" s="375"/>
      <c r="M123" s="375"/>
      <c r="N123" s="375"/>
      <c r="O123" s="601"/>
      <c r="P123" s="270" t="s">
        <v>558</v>
      </c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617"/>
      <c r="AD123" s="270" t="s">
        <v>565</v>
      </c>
      <c r="AE123" s="270"/>
      <c r="AF123" s="270"/>
      <c r="AG123" s="270"/>
      <c r="AH123" s="270"/>
      <c r="AI123" s="270"/>
      <c r="AJ123" s="270"/>
      <c r="AK123" s="270"/>
      <c r="AL123" s="270"/>
      <c r="AM123" s="270"/>
      <c r="AN123" s="270"/>
      <c r="AO123" s="270"/>
      <c r="AP123" s="271"/>
      <c r="AQ123" s="271"/>
      <c r="AR123" s="271"/>
    </row>
    <row r="124" spans="1:44">
      <c r="A124" s="284"/>
      <c r="B124" s="374" t="s">
        <v>111</v>
      </c>
      <c r="C124" s="375"/>
      <c r="D124" s="375"/>
      <c r="E124" s="375"/>
      <c r="F124" s="375"/>
      <c r="G124" s="375"/>
      <c r="H124" s="375"/>
      <c r="I124" s="375"/>
      <c r="J124" s="375"/>
      <c r="K124" s="375"/>
      <c r="L124" s="375"/>
      <c r="M124" s="375"/>
      <c r="N124" s="375"/>
      <c r="O124" s="601"/>
      <c r="P124" s="270" t="s">
        <v>111</v>
      </c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615"/>
      <c r="AD124" s="270" t="s">
        <v>547</v>
      </c>
      <c r="AE124" s="270"/>
      <c r="AF124" s="270"/>
      <c r="AG124" s="270"/>
      <c r="AH124" s="270"/>
      <c r="AI124" s="270"/>
      <c r="AJ124" s="270"/>
      <c r="AK124" s="270"/>
      <c r="AL124" s="270"/>
      <c r="AM124" s="270"/>
      <c r="AN124" s="270"/>
      <c r="AO124" s="270"/>
      <c r="AP124" s="271"/>
      <c r="AQ124" s="271"/>
      <c r="AR124" s="271"/>
    </row>
    <row r="125" spans="1:44">
      <c r="A125" s="284"/>
      <c r="B125" s="374" t="s">
        <v>281</v>
      </c>
      <c r="C125" s="375"/>
      <c r="D125" s="375"/>
      <c r="E125" s="375"/>
      <c r="F125" s="375"/>
      <c r="G125" s="375"/>
      <c r="H125" s="375"/>
      <c r="I125" s="375"/>
      <c r="J125" s="375"/>
      <c r="K125" s="375"/>
      <c r="L125" s="375"/>
      <c r="M125" s="375"/>
      <c r="N125" s="375"/>
      <c r="O125" s="601"/>
      <c r="P125" s="270" t="s">
        <v>281</v>
      </c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615"/>
      <c r="AD125" s="270" t="s">
        <v>281</v>
      </c>
      <c r="AE125" s="270"/>
      <c r="AF125" s="270"/>
      <c r="AG125" s="270"/>
      <c r="AH125" s="270"/>
      <c r="AI125" s="270"/>
      <c r="AJ125" s="270"/>
      <c r="AK125" s="270"/>
      <c r="AL125" s="270"/>
      <c r="AM125" s="270"/>
      <c r="AN125" s="270"/>
      <c r="AO125" s="270"/>
      <c r="AP125" s="271"/>
      <c r="AQ125" s="271"/>
      <c r="AR125" s="271"/>
    </row>
    <row r="126" spans="1:44" ht="9.75" customHeight="1">
      <c r="A126" s="284"/>
      <c r="B126" s="291"/>
      <c r="C126" s="187"/>
      <c r="D126" s="187"/>
      <c r="E126" s="187"/>
      <c r="F126" s="307"/>
      <c r="G126" s="307"/>
      <c r="H126" s="307"/>
      <c r="I126" s="307"/>
      <c r="J126" s="307"/>
      <c r="K126" s="307"/>
      <c r="L126" s="307"/>
      <c r="M126" s="307"/>
      <c r="N126" s="307"/>
      <c r="O126" s="601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615"/>
      <c r="AD126" s="292"/>
      <c r="AE126" s="292"/>
      <c r="AF126" s="292"/>
      <c r="AG126" s="292"/>
      <c r="AH126" s="292"/>
      <c r="AI126" s="292"/>
      <c r="AJ126" s="292"/>
      <c r="AK126" s="292"/>
      <c r="AL126" s="292"/>
      <c r="AM126" s="292"/>
      <c r="AN126" s="292"/>
      <c r="AO126" s="292"/>
    </row>
    <row r="127" spans="1:44">
      <c r="A127" s="284"/>
      <c r="B127" s="377" t="s">
        <v>176</v>
      </c>
      <c r="C127" s="307"/>
      <c r="D127" s="307"/>
      <c r="E127" s="505"/>
      <c r="F127" s="307"/>
      <c r="G127" s="307"/>
      <c r="H127" s="506"/>
      <c r="I127" s="307"/>
      <c r="J127" s="307"/>
      <c r="K127" s="307"/>
      <c r="L127" s="307"/>
      <c r="M127" s="307"/>
      <c r="N127" s="307"/>
      <c r="O127" s="601"/>
      <c r="P127" s="272" t="s">
        <v>176</v>
      </c>
      <c r="Q127" s="293"/>
      <c r="R127" s="293"/>
      <c r="S127" s="293"/>
      <c r="T127" s="293"/>
      <c r="U127" s="293"/>
      <c r="V127" s="293"/>
      <c r="W127" s="293"/>
      <c r="X127" s="293"/>
      <c r="Y127" s="293" t="s">
        <v>254</v>
      </c>
      <c r="Z127" s="293"/>
      <c r="AA127" s="293"/>
      <c r="AB127" s="293"/>
      <c r="AC127" s="615"/>
      <c r="AD127" s="272" t="s">
        <v>176</v>
      </c>
      <c r="AE127" s="292"/>
      <c r="AF127" s="292"/>
      <c r="AG127" s="292"/>
      <c r="AH127" s="292"/>
      <c r="AI127" s="292"/>
      <c r="AJ127" s="292"/>
      <c r="AK127" s="292"/>
      <c r="AL127" s="292"/>
      <c r="AM127" s="292"/>
      <c r="AN127" s="292"/>
      <c r="AO127" s="292"/>
      <c r="AQ127" s="292"/>
    </row>
    <row r="128" spans="1:44">
      <c r="A128" s="284"/>
      <c r="B128" s="291"/>
      <c r="C128" s="307"/>
      <c r="D128" s="307"/>
      <c r="E128" s="307"/>
      <c r="F128" s="307"/>
      <c r="G128" s="307"/>
      <c r="H128" s="307"/>
      <c r="I128" s="307"/>
      <c r="J128" s="307"/>
      <c r="K128" s="307"/>
      <c r="L128" s="307"/>
      <c r="M128" s="307"/>
      <c r="N128" s="307"/>
      <c r="O128" s="601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615"/>
      <c r="AD128" s="292"/>
      <c r="AE128" s="292"/>
      <c r="AF128" s="292"/>
      <c r="AG128" s="292"/>
      <c r="AH128" s="292"/>
      <c r="AI128" s="292"/>
      <c r="AJ128" s="292"/>
      <c r="AK128" s="292"/>
      <c r="AL128" s="292"/>
      <c r="AM128" s="292"/>
      <c r="AN128" s="292"/>
      <c r="AO128" s="292"/>
    </row>
    <row r="129" spans="1:48" ht="18.75" customHeight="1">
      <c r="A129" s="50"/>
      <c r="B129" s="20"/>
      <c r="C129" s="294" t="s">
        <v>272</v>
      </c>
      <c r="D129" s="294"/>
      <c r="E129" s="294" t="s">
        <v>273</v>
      </c>
      <c r="F129" s="294"/>
      <c r="G129" s="294" t="s">
        <v>274</v>
      </c>
      <c r="H129" s="294"/>
      <c r="I129" s="294" t="s">
        <v>275</v>
      </c>
      <c r="J129" s="294"/>
      <c r="K129" s="294" t="s">
        <v>276</v>
      </c>
      <c r="L129" s="294"/>
      <c r="M129" s="294" t="s">
        <v>68</v>
      </c>
      <c r="N129" s="294"/>
      <c r="O129" s="598"/>
      <c r="P129" s="295"/>
      <c r="Q129" s="273" t="s">
        <v>272</v>
      </c>
      <c r="R129" s="274"/>
      <c r="S129" s="273" t="s">
        <v>273</v>
      </c>
      <c r="T129" s="274"/>
      <c r="U129" s="273" t="s">
        <v>274</v>
      </c>
      <c r="V129" s="274"/>
      <c r="W129" s="273" t="s">
        <v>275</v>
      </c>
      <c r="X129" s="274"/>
      <c r="Y129" s="273" t="s">
        <v>276</v>
      </c>
      <c r="Z129" s="274"/>
      <c r="AA129" s="273" t="s">
        <v>68</v>
      </c>
      <c r="AB129" s="305"/>
      <c r="AC129" s="615"/>
      <c r="AD129" s="306"/>
      <c r="AE129" s="1006" t="s">
        <v>88</v>
      </c>
      <c r="AF129" s="1006"/>
      <c r="AG129" s="1006"/>
      <c r="AH129" s="1006"/>
      <c r="AI129" s="1006"/>
      <c r="AJ129" s="1007"/>
      <c r="AK129" s="3" t="s">
        <v>70</v>
      </c>
      <c r="AL129" s="54"/>
      <c r="AM129" s="54"/>
      <c r="AN129" s="862" t="s">
        <v>352</v>
      </c>
      <c r="AO129" s="237"/>
      <c r="AP129" s="3" t="s">
        <v>72</v>
      </c>
      <c r="AQ129" s="54"/>
      <c r="AR129" s="56"/>
    </row>
    <row r="130" spans="1:48" ht="32.25" customHeight="1">
      <c r="A130" s="60" t="s">
        <v>113</v>
      </c>
      <c r="B130" s="11" t="s">
        <v>114</v>
      </c>
      <c r="C130" s="277" t="s">
        <v>282</v>
      </c>
      <c r="D130" s="277" t="s">
        <v>269</v>
      </c>
      <c r="E130" s="277" t="s">
        <v>282</v>
      </c>
      <c r="F130" s="277" t="s">
        <v>269</v>
      </c>
      <c r="G130" s="277" t="s">
        <v>282</v>
      </c>
      <c r="H130" s="277" t="s">
        <v>269</v>
      </c>
      <c r="I130" s="277" t="s">
        <v>282</v>
      </c>
      <c r="J130" s="277" t="s">
        <v>269</v>
      </c>
      <c r="K130" s="277" t="s">
        <v>282</v>
      </c>
      <c r="L130" s="277" t="s">
        <v>269</v>
      </c>
      <c r="M130" s="277" t="s">
        <v>282</v>
      </c>
      <c r="N130" s="277" t="s">
        <v>269</v>
      </c>
      <c r="O130" s="599"/>
      <c r="P130" s="11" t="s">
        <v>114</v>
      </c>
      <c r="Q130" s="277" t="s">
        <v>282</v>
      </c>
      <c r="R130" s="277" t="s">
        <v>269</v>
      </c>
      <c r="S130" s="277" t="s">
        <v>282</v>
      </c>
      <c r="T130" s="277" t="s">
        <v>269</v>
      </c>
      <c r="U130" s="277" t="s">
        <v>282</v>
      </c>
      <c r="V130" s="277" t="s">
        <v>269</v>
      </c>
      <c r="W130" s="277" t="s">
        <v>282</v>
      </c>
      <c r="X130" s="277" t="s">
        <v>269</v>
      </c>
      <c r="Y130" s="277" t="s">
        <v>282</v>
      </c>
      <c r="Z130" s="277" t="s">
        <v>269</v>
      </c>
      <c r="AA130" s="277" t="s">
        <v>282</v>
      </c>
      <c r="AB130" s="548" t="s">
        <v>269</v>
      </c>
      <c r="AC130" s="616"/>
      <c r="AD130" s="580" t="s">
        <v>114</v>
      </c>
      <c r="AE130" s="587" t="s">
        <v>272</v>
      </c>
      <c r="AF130" s="587" t="s">
        <v>273</v>
      </c>
      <c r="AG130" s="587" t="s">
        <v>274</v>
      </c>
      <c r="AH130" s="587" t="s">
        <v>275</v>
      </c>
      <c r="AI130" s="587" t="s">
        <v>276</v>
      </c>
      <c r="AJ130" s="588" t="s">
        <v>57</v>
      </c>
      <c r="AK130" s="8" t="s">
        <v>73</v>
      </c>
      <c r="AL130" s="8" t="s">
        <v>74</v>
      </c>
      <c r="AM130" s="7" t="s">
        <v>75</v>
      </c>
      <c r="AN130" s="33" t="s">
        <v>79</v>
      </c>
      <c r="AO130" s="30" t="s">
        <v>80</v>
      </c>
      <c r="AP130" s="18" t="s">
        <v>81</v>
      </c>
      <c r="AQ130" s="12" t="s">
        <v>82</v>
      </c>
      <c r="AR130" s="18" t="s">
        <v>83</v>
      </c>
    </row>
    <row r="131" spans="1:48" ht="9.75" customHeight="1">
      <c r="A131" s="287"/>
      <c r="B131" s="107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602"/>
      <c r="P131" s="296"/>
      <c r="Q131" s="21"/>
      <c r="R131" s="280"/>
      <c r="S131" s="280"/>
      <c r="T131" s="280"/>
      <c r="U131" s="280"/>
      <c r="V131" s="280"/>
      <c r="W131" s="280"/>
      <c r="X131" s="280"/>
      <c r="Y131" s="280"/>
      <c r="Z131" s="280"/>
      <c r="AA131" s="280"/>
      <c r="AB131" s="575"/>
      <c r="AC131" s="615"/>
      <c r="AD131" s="581"/>
      <c r="AE131" s="174"/>
      <c r="AF131" s="174"/>
      <c r="AG131" s="174"/>
      <c r="AH131" s="174"/>
      <c r="AI131" s="174"/>
      <c r="AJ131" s="174"/>
      <c r="AK131" s="174"/>
      <c r="AL131" s="174"/>
      <c r="AM131" s="174"/>
      <c r="AN131" s="174"/>
      <c r="AO131" s="380"/>
      <c r="AP131" s="409"/>
      <c r="AQ131" s="409"/>
      <c r="AR131" s="409"/>
      <c r="AS131" s="381"/>
      <c r="AT131" s="381"/>
      <c r="AU131" s="381"/>
      <c r="AV131" s="381"/>
    </row>
    <row r="132" spans="1:48" ht="10.5">
      <c r="A132" s="287"/>
      <c r="B132" s="410" t="s">
        <v>58</v>
      </c>
      <c r="C132" s="387">
        <f t="shared" ref="C132:N132" si="93">SUM(C134:C154)</f>
        <v>141365</v>
      </c>
      <c r="D132" s="387">
        <f t="shared" si="93"/>
        <v>69292</v>
      </c>
      <c r="E132" s="387">
        <f t="shared" si="93"/>
        <v>130695</v>
      </c>
      <c r="F132" s="387">
        <f t="shared" si="93"/>
        <v>63916</v>
      </c>
      <c r="G132" s="387">
        <f t="shared" si="93"/>
        <v>102245</v>
      </c>
      <c r="H132" s="387">
        <f t="shared" si="93"/>
        <v>50635</v>
      </c>
      <c r="I132" s="387">
        <f t="shared" si="93"/>
        <v>60757</v>
      </c>
      <c r="J132" s="387">
        <f t="shared" si="93"/>
        <v>29620</v>
      </c>
      <c r="K132" s="387">
        <f t="shared" si="93"/>
        <v>44929</v>
      </c>
      <c r="L132" s="387">
        <f t="shared" si="93"/>
        <v>21825</v>
      </c>
      <c r="M132" s="387">
        <f t="shared" si="93"/>
        <v>479991</v>
      </c>
      <c r="N132" s="387">
        <f t="shared" si="93"/>
        <v>235288</v>
      </c>
      <c r="O132" s="603"/>
      <c r="P132" s="561" t="s">
        <v>58</v>
      </c>
      <c r="Q132" s="387">
        <f t="shared" ref="Q132:AB132" si="94">SUM(Q134:Q154)</f>
        <v>22612</v>
      </c>
      <c r="R132" s="288">
        <f t="shared" si="94"/>
        <v>10878</v>
      </c>
      <c r="S132" s="288">
        <f t="shared" si="94"/>
        <v>38915</v>
      </c>
      <c r="T132" s="288">
        <f t="shared" si="94"/>
        <v>18746</v>
      </c>
      <c r="U132" s="288">
        <f t="shared" si="94"/>
        <v>26285</v>
      </c>
      <c r="V132" s="288">
        <f t="shared" si="94"/>
        <v>12670</v>
      </c>
      <c r="W132" s="288">
        <f t="shared" si="94"/>
        <v>5507</v>
      </c>
      <c r="X132" s="288">
        <f t="shared" si="94"/>
        <v>2732</v>
      </c>
      <c r="Y132" s="288">
        <f t="shared" si="94"/>
        <v>8119</v>
      </c>
      <c r="Z132" s="288">
        <f t="shared" si="94"/>
        <v>3966</v>
      </c>
      <c r="AA132" s="288">
        <f t="shared" si="94"/>
        <v>101438</v>
      </c>
      <c r="AB132" s="576">
        <f t="shared" si="94"/>
        <v>48992</v>
      </c>
      <c r="AC132" s="619"/>
      <c r="AD132" s="561" t="s">
        <v>58</v>
      </c>
      <c r="AE132" s="288">
        <f t="shared" ref="AE132:AJ132" si="95">SUM(AE136:AE154)</f>
        <v>3018</v>
      </c>
      <c r="AF132" s="387">
        <f t="shared" si="95"/>
        <v>3056</v>
      </c>
      <c r="AG132" s="387">
        <f t="shared" si="95"/>
        <v>2849</v>
      </c>
      <c r="AH132" s="387">
        <f t="shared" si="95"/>
        <v>2397</v>
      </c>
      <c r="AI132" s="387">
        <f t="shared" si="95"/>
        <v>2032</v>
      </c>
      <c r="AJ132" s="387">
        <f t="shared" si="95"/>
        <v>13352</v>
      </c>
      <c r="AK132" s="387">
        <f t="shared" ref="AK132:AR132" si="96">SUM(AK134:AK154)</f>
        <v>7262</v>
      </c>
      <c r="AL132" s="387">
        <f t="shared" si="96"/>
        <v>988</v>
      </c>
      <c r="AM132" s="387">
        <f t="shared" si="96"/>
        <v>8250</v>
      </c>
      <c r="AN132" s="387">
        <f t="shared" si="96"/>
        <v>9048</v>
      </c>
      <c r="AO132" s="387">
        <f t="shared" si="96"/>
        <v>243</v>
      </c>
      <c r="AP132" s="387">
        <f t="shared" si="96"/>
        <v>3061</v>
      </c>
      <c r="AQ132" s="387">
        <f t="shared" si="96"/>
        <v>2884</v>
      </c>
      <c r="AR132" s="387">
        <f t="shared" si="96"/>
        <v>177</v>
      </c>
      <c r="AS132" s="381"/>
      <c r="AT132" s="381"/>
      <c r="AU132" s="381"/>
      <c r="AV132" s="381"/>
    </row>
    <row r="133" spans="1:48" ht="6.75" customHeight="1">
      <c r="A133" s="287"/>
      <c r="B133" s="437"/>
      <c r="C133" s="301"/>
      <c r="D133" s="301"/>
      <c r="E133" s="301"/>
      <c r="F133" s="301"/>
      <c r="G133" s="301"/>
      <c r="H133" s="301"/>
      <c r="I133" s="301"/>
      <c r="J133" s="301"/>
      <c r="K133" s="301"/>
      <c r="L133" s="301"/>
      <c r="M133" s="301"/>
      <c r="N133" s="301"/>
      <c r="O133" s="602"/>
      <c r="P133" s="179"/>
      <c r="Q133" s="301"/>
      <c r="R133" s="301"/>
      <c r="S133" s="301"/>
      <c r="T133" s="301"/>
      <c r="U133" s="301"/>
      <c r="V133" s="301"/>
      <c r="W133" s="301"/>
      <c r="X133" s="301"/>
      <c r="Y133" s="301"/>
      <c r="Z133" s="301"/>
      <c r="AA133" s="301"/>
      <c r="AB133" s="579"/>
      <c r="AC133" s="615"/>
      <c r="AD133" s="566"/>
      <c r="AE133" s="176"/>
      <c r="AF133" s="380"/>
      <c r="AG133" s="380"/>
      <c r="AH133" s="380"/>
      <c r="AI133" s="410"/>
      <c r="AJ133" s="380"/>
      <c r="AK133" s="380"/>
      <c r="AL133" s="380"/>
      <c r="AM133" s="380"/>
      <c r="AN133" s="380"/>
      <c r="AO133" s="302"/>
      <c r="AP133" s="389"/>
      <c r="AQ133" s="389"/>
      <c r="AR133" s="389"/>
      <c r="AS133" s="381"/>
      <c r="AT133" s="381"/>
      <c r="AU133" s="381"/>
      <c r="AV133" s="381"/>
    </row>
    <row r="134" spans="1:48" s="381" customFormat="1" ht="15" customHeight="1">
      <c r="A134" s="569" t="s">
        <v>177</v>
      </c>
      <c r="B134" s="569" t="s">
        <v>178</v>
      </c>
      <c r="C134" s="301">
        <f>+'Niv1 Pub 22à45 '!C147+'Niv1 Pr 94à117'!C147</f>
        <v>834</v>
      </c>
      <c r="D134" s="301">
        <f>+'Niv1 Pub 22à45 '!D147+'Niv1 Pr 94à117'!D147</f>
        <v>422</v>
      </c>
      <c r="E134" s="301">
        <f>+'Niv1 Pub 22à45 '!E147+'Niv1 Pr 94à117'!E147</f>
        <v>952</v>
      </c>
      <c r="F134" s="301">
        <f>+'Niv1 Pub 22à45 '!F147+'Niv1 Pr 94à117'!F147</f>
        <v>463</v>
      </c>
      <c r="G134" s="301">
        <f>+'Niv1 Pub 22à45 '!G147+'Niv1 Pr 94à117'!G147</f>
        <v>608</v>
      </c>
      <c r="H134" s="301">
        <f>+'Niv1 Pub 22à45 '!H147+'Niv1 Pr 94à117'!H147</f>
        <v>298</v>
      </c>
      <c r="I134" s="301">
        <f>+'Niv1 Pub 22à45 '!I147+'Niv1 Pr 94à117'!I147</f>
        <v>289</v>
      </c>
      <c r="J134" s="301">
        <f>+'Niv1 Pub 22à45 '!J147+'Niv1 Pr 94à117'!J147</f>
        <v>152</v>
      </c>
      <c r="K134" s="301">
        <f>+'Niv1 Pub 22à45 '!K147+'Niv1 Pr 94à117'!K147</f>
        <v>159</v>
      </c>
      <c r="L134" s="301">
        <f>+'Niv1 Pub 22à45 '!L147+'Niv1 Pr 94à117'!L147</f>
        <v>79</v>
      </c>
      <c r="M134" s="387">
        <f t="shared" ref="M134:M154" si="97">++C134+E134+G134+I134+K134</f>
        <v>2842</v>
      </c>
      <c r="N134" s="387">
        <f t="shared" ref="N134:N154" si="98">++D134+F134+H134+J134+L134</f>
        <v>1414</v>
      </c>
      <c r="O134" s="606"/>
      <c r="P134" s="569" t="s">
        <v>178</v>
      </c>
      <c r="Q134" s="301">
        <f>+'Niv1 Pub 22à45 '!Q147+'Niv1 Pr 94à117'!Q147</f>
        <v>65</v>
      </c>
      <c r="R134" s="301">
        <f>+'Niv1 Pub 22à45 '!R147+'Niv1 Pr 94à117'!R147</f>
        <v>36</v>
      </c>
      <c r="S134" s="301">
        <f>+'Niv1 Pub 22à45 '!S147+'Niv1 Pr 94à117'!S147</f>
        <v>471</v>
      </c>
      <c r="T134" s="301">
        <f>+'Niv1 Pub 22à45 '!T147+'Niv1 Pr 94à117'!T147</f>
        <v>234</v>
      </c>
      <c r="U134" s="301">
        <f>+'Niv1 Pub 22à45 '!U147+'Niv1 Pr 94à117'!U147</f>
        <v>227</v>
      </c>
      <c r="V134" s="301">
        <f>+'Niv1 Pub 22à45 '!V147+'Niv1 Pr 94à117'!V147</f>
        <v>107</v>
      </c>
      <c r="W134" s="301">
        <f>+'Niv1 Pub 22à45 '!W147+'Niv1 Pr 94à117'!W147</f>
        <v>16</v>
      </c>
      <c r="X134" s="301">
        <f>+'Niv1 Pub 22à45 '!X147+'Niv1 Pr 94à117'!X147</f>
        <v>9</v>
      </c>
      <c r="Y134" s="301">
        <f>+'Niv1 Pub 22à45 '!Y147+'Niv1 Pr 94à117'!Y147</f>
        <v>30</v>
      </c>
      <c r="Z134" s="301">
        <f>+'Niv1 Pub 22à45 '!Z147+'Niv1 Pr 94à117'!Z147</f>
        <v>10</v>
      </c>
      <c r="AA134" s="387">
        <f t="shared" ref="AA134:AA154" si="99">Q134+S134+U134+W134+Y134</f>
        <v>809</v>
      </c>
      <c r="AB134" s="579">
        <f t="shared" ref="AB134:AB154" si="100">R134+T134+V134+X134+Z134</f>
        <v>396</v>
      </c>
      <c r="AC134" s="615"/>
      <c r="AD134" s="569" t="s">
        <v>178</v>
      </c>
      <c r="AE134" s="380">
        <f>+'Niv1 Pub 22à45 '!AE147+'Niv1 Pr 94à117'!AE147</f>
        <v>18</v>
      </c>
      <c r="AF134" s="380">
        <f>+'Niv1 Pub 22à45 '!AF147+'Niv1 Pr 94à117'!AF147</f>
        <v>20</v>
      </c>
      <c r="AG134" s="380">
        <f>+'Niv1 Pub 22à45 '!AG147+'Niv1 Pr 94à117'!AG147</f>
        <v>18</v>
      </c>
      <c r="AH134" s="380">
        <f>+'Niv1 Pub 22à45 '!AH147+'Niv1 Pr 94à117'!AH147</f>
        <v>15</v>
      </c>
      <c r="AI134" s="380">
        <f>+'Niv1 Pub 22à45 '!AI147+'Niv1 Pr 94à117'!AI147</f>
        <v>12</v>
      </c>
      <c r="AJ134" s="380">
        <f>+'Niv1 Pub 22à45 '!AJ147+'Niv1 Pr 94à117'!AJ147</f>
        <v>83</v>
      </c>
      <c r="AK134" s="380">
        <f>+'Niv1 Pub 22à45 '!AK147+'Niv1 Pr 94à117'!AK147</f>
        <v>41</v>
      </c>
      <c r="AL134" s="380">
        <f>+'Niv1 Pub 22à45 '!AL147+'Niv1 Pr 94à117'!AL147</f>
        <v>3</v>
      </c>
      <c r="AM134" s="380">
        <f>+'Niv1 Pub 22à45 '!AM147+'Niv1 Pr 94à117'!AM147</f>
        <v>44</v>
      </c>
      <c r="AN134" s="380">
        <f>+'Niv1 Pub 22à45 '!AS147+'Niv1 Pr 94à117'!AP147</f>
        <v>48</v>
      </c>
      <c r="AO134" s="380">
        <f>+'Niv1 Pub 22à45 '!AT147+'Niv1 Pr 94à117'!AQ147</f>
        <v>0</v>
      </c>
      <c r="AP134" s="380">
        <f>+'Niv1 Pub 22à45 '!AU147+'Niv1 Pr 94à117'!AR147</f>
        <v>23</v>
      </c>
      <c r="AQ134" s="380">
        <f>+'Niv1 Pub 22à45 '!AV147+'Niv1 Pr 94à117'!AS147</f>
        <v>17</v>
      </c>
      <c r="AR134" s="380">
        <f>+'Niv1 Pub 22à45 '!AW147+'Niv1 Pr 94à117'!AT147</f>
        <v>6</v>
      </c>
    </row>
    <row r="135" spans="1:48" s="381" customFormat="1" ht="15" customHeight="1">
      <c r="A135" s="569" t="s">
        <v>177</v>
      </c>
      <c r="B135" s="569" t="s">
        <v>179</v>
      </c>
      <c r="C135" s="301">
        <f>+'Niv1 Pub 22à45 '!C148+'Niv1 Pr 94à117'!C148</f>
        <v>6613</v>
      </c>
      <c r="D135" s="301">
        <f>+'Niv1 Pub 22à45 '!D148+'Niv1 Pr 94à117'!D148</f>
        <v>3236</v>
      </c>
      <c r="E135" s="301">
        <f>+'Niv1 Pub 22à45 '!E148+'Niv1 Pr 94à117'!E148</f>
        <v>6378</v>
      </c>
      <c r="F135" s="301">
        <f>+'Niv1 Pub 22à45 '!F148+'Niv1 Pr 94à117'!F148</f>
        <v>3084</v>
      </c>
      <c r="G135" s="301">
        <f>+'Niv1 Pub 22à45 '!G148+'Niv1 Pr 94à117'!G148</f>
        <v>5455</v>
      </c>
      <c r="H135" s="301">
        <f>+'Niv1 Pub 22à45 '!H148+'Niv1 Pr 94à117'!H148</f>
        <v>2735</v>
      </c>
      <c r="I135" s="301">
        <f>+'Niv1 Pub 22à45 '!I148+'Niv1 Pr 94à117'!I148</f>
        <v>3075</v>
      </c>
      <c r="J135" s="301">
        <f>+'Niv1 Pub 22à45 '!J148+'Niv1 Pr 94à117'!J148</f>
        <v>1544</v>
      </c>
      <c r="K135" s="301">
        <f>+'Niv1 Pub 22à45 '!K148+'Niv1 Pr 94à117'!K148</f>
        <v>1718</v>
      </c>
      <c r="L135" s="301">
        <f>+'Niv1 Pub 22à45 '!L148+'Niv1 Pr 94à117'!L148</f>
        <v>922</v>
      </c>
      <c r="M135" s="387">
        <f t="shared" si="97"/>
        <v>23239</v>
      </c>
      <c r="N135" s="387">
        <f t="shared" si="98"/>
        <v>11521</v>
      </c>
      <c r="O135" s="606"/>
      <c r="P135" s="569" t="s">
        <v>179</v>
      </c>
      <c r="Q135" s="301">
        <f>+'Niv1 Pub 22à45 '!Q148+'Niv1 Pr 94à117'!Q148</f>
        <v>1370</v>
      </c>
      <c r="R135" s="301">
        <f>+'Niv1 Pub 22à45 '!R148+'Niv1 Pr 94à117'!R148</f>
        <v>638</v>
      </c>
      <c r="S135" s="301">
        <f>+'Niv1 Pub 22à45 '!S148+'Niv1 Pr 94à117'!S148</f>
        <v>2080</v>
      </c>
      <c r="T135" s="301">
        <f>+'Niv1 Pub 22à45 '!T148+'Niv1 Pr 94à117'!T148</f>
        <v>984</v>
      </c>
      <c r="U135" s="301">
        <f>+'Niv1 Pub 22à45 '!U148+'Niv1 Pr 94à117'!U148</f>
        <v>1385</v>
      </c>
      <c r="V135" s="301">
        <f>+'Niv1 Pub 22à45 '!V148+'Niv1 Pr 94à117'!V148</f>
        <v>708</v>
      </c>
      <c r="W135" s="301">
        <f>+'Niv1 Pub 22à45 '!W148+'Niv1 Pr 94à117'!W148</f>
        <v>160</v>
      </c>
      <c r="X135" s="301">
        <f>+'Niv1 Pub 22à45 '!X148+'Niv1 Pr 94à117'!X148</f>
        <v>80</v>
      </c>
      <c r="Y135" s="301">
        <f>+'Niv1 Pub 22à45 '!Y148+'Niv1 Pr 94à117'!Y148</f>
        <v>268</v>
      </c>
      <c r="Z135" s="301">
        <f>+'Niv1 Pub 22à45 '!Z148+'Niv1 Pr 94à117'!Z148</f>
        <v>156</v>
      </c>
      <c r="AA135" s="387">
        <f t="shared" si="99"/>
        <v>5263</v>
      </c>
      <c r="AB135" s="579">
        <f t="shared" si="100"/>
        <v>2566</v>
      </c>
      <c r="AC135" s="615"/>
      <c r="AD135" s="569" t="s">
        <v>179</v>
      </c>
      <c r="AE135" s="380">
        <f>+'Niv1 Pub 22à45 '!AE148+'Niv1 Pr 94à117'!AE148</f>
        <v>173</v>
      </c>
      <c r="AF135" s="380">
        <f>+'Niv1 Pub 22à45 '!AF148+'Niv1 Pr 94à117'!AF148</f>
        <v>183</v>
      </c>
      <c r="AG135" s="380">
        <f>+'Niv1 Pub 22à45 '!AG148+'Niv1 Pr 94à117'!AG148</f>
        <v>169</v>
      </c>
      <c r="AH135" s="380">
        <f>+'Niv1 Pub 22à45 '!AH148+'Niv1 Pr 94à117'!AH148</f>
        <v>122</v>
      </c>
      <c r="AI135" s="380">
        <f>+'Niv1 Pub 22à45 '!AI148+'Niv1 Pr 94à117'!AI148</f>
        <v>85</v>
      </c>
      <c r="AJ135" s="380">
        <f>+'Niv1 Pub 22à45 '!AJ148+'Niv1 Pr 94à117'!AJ148</f>
        <v>732</v>
      </c>
      <c r="AK135" s="380">
        <f>+'Niv1 Pub 22à45 '!AK148+'Niv1 Pr 94à117'!AK148</f>
        <v>372</v>
      </c>
      <c r="AL135" s="380">
        <f>+'Niv1 Pub 22à45 '!AL148+'Niv1 Pr 94à117'!AL148</f>
        <v>49</v>
      </c>
      <c r="AM135" s="380">
        <f>+'Niv1 Pub 22à45 '!AM148+'Niv1 Pr 94à117'!AM148</f>
        <v>421</v>
      </c>
      <c r="AN135" s="380">
        <f>+'Niv1 Pub 22à45 '!AS148+'Niv1 Pr 94à117'!AP148</f>
        <v>453</v>
      </c>
      <c r="AO135" s="380">
        <f>+'Niv1 Pub 22à45 '!AT148+'Niv1 Pr 94à117'!AQ148</f>
        <v>10</v>
      </c>
      <c r="AP135" s="380">
        <f>+'Niv1 Pub 22à45 '!AU148+'Niv1 Pr 94à117'!AR148</f>
        <v>184</v>
      </c>
      <c r="AQ135" s="380">
        <f>+'Niv1 Pub 22à45 '!AV148+'Niv1 Pr 94à117'!AS148</f>
        <v>162</v>
      </c>
      <c r="AR135" s="380">
        <f>+'Niv1 Pub 22à45 '!AW148+'Niv1 Pr 94à117'!AT148</f>
        <v>22</v>
      </c>
    </row>
    <row r="136" spans="1:48" s="381" customFormat="1" ht="15" customHeight="1">
      <c r="A136" s="569" t="s">
        <v>177</v>
      </c>
      <c r="B136" s="569" t="s">
        <v>180</v>
      </c>
      <c r="C136" s="301">
        <f>+'Niv1 Pub 22à45 '!C149+'Niv1 Pr 94à117'!C149</f>
        <v>6736</v>
      </c>
      <c r="D136" s="301">
        <f>+'Niv1 Pub 22à45 '!D149+'Niv1 Pr 94à117'!D149</f>
        <v>3288</v>
      </c>
      <c r="E136" s="301">
        <f>+'Niv1 Pub 22à45 '!E149+'Niv1 Pr 94à117'!E149</f>
        <v>6522</v>
      </c>
      <c r="F136" s="301">
        <f>+'Niv1 Pub 22à45 '!F149+'Niv1 Pr 94à117'!F149</f>
        <v>3193</v>
      </c>
      <c r="G136" s="301">
        <f>+'Niv1 Pub 22à45 '!G149+'Niv1 Pr 94à117'!G149</f>
        <v>4931</v>
      </c>
      <c r="H136" s="301">
        <f>+'Niv1 Pub 22à45 '!H149+'Niv1 Pr 94à117'!H149</f>
        <v>2454</v>
      </c>
      <c r="I136" s="301">
        <f>+'Niv1 Pub 22à45 '!I149+'Niv1 Pr 94à117'!I149</f>
        <v>2880</v>
      </c>
      <c r="J136" s="301">
        <f>+'Niv1 Pub 22à45 '!J149+'Niv1 Pr 94à117'!J149</f>
        <v>1437</v>
      </c>
      <c r="K136" s="301">
        <f>+'Niv1 Pub 22à45 '!K149+'Niv1 Pr 94à117'!K149</f>
        <v>1715</v>
      </c>
      <c r="L136" s="301">
        <f>+'Niv1 Pub 22à45 '!L149+'Niv1 Pr 94à117'!L149</f>
        <v>838</v>
      </c>
      <c r="M136" s="387">
        <f t="shared" si="97"/>
        <v>22784</v>
      </c>
      <c r="N136" s="387">
        <f t="shared" si="98"/>
        <v>11210</v>
      </c>
      <c r="O136" s="606"/>
      <c r="P136" s="569" t="s">
        <v>180</v>
      </c>
      <c r="Q136" s="301">
        <f>+'Niv1 Pub 22à45 '!Q149+'Niv1 Pr 94à117'!Q149</f>
        <v>1144</v>
      </c>
      <c r="R136" s="301">
        <f>+'Niv1 Pub 22à45 '!R149+'Niv1 Pr 94à117'!R149</f>
        <v>553</v>
      </c>
      <c r="S136" s="301">
        <f>+'Niv1 Pub 22à45 '!S149+'Niv1 Pr 94à117'!S149</f>
        <v>1834</v>
      </c>
      <c r="T136" s="301">
        <f>+'Niv1 Pub 22à45 '!T149+'Niv1 Pr 94à117'!T149</f>
        <v>881</v>
      </c>
      <c r="U136" s="301">
        <f>+'Niv1 Pub 22à45 '!U149+'Niv1 Pr 94à117'!U149</f>
        <v>1431</v>
      </c>
      <c r="V136" s="301">
        <f>+'Niv1 Pub 22à45 '!V149+'Niv1 Pr 94à117'!V149</f>
        <v>682</v>
      </c>
      <c r="W136" s="301">
        <f>+'Niv1 Pub 22à45 '!W149+'Niv1 Pr 94à117'!W149</f>
        <v>293</v>
      </c>
      <c r="X136" s="301">
        <f>+'Niv1 Pub 22à45 '!X149+'Niv1 Pr 94à117'!X149</f>
        <v>136</v>
      </c>
      <c r="Y136" s="301">
        <f>+'Niv1 Pub 22à45 '!Y149+'Niv1 Pr 94à117'!Y149</f>
        <v>352</v>
      </c>
      <c r="Z136" s="301">
        <f>+'Niv1 Pub 22à45 '!Z149+'Niv1 Pr 94à117'!Z149</f>
        <v>180</v>
      </c>
      <c r="AA136" s="387">
        <f t="shared" si="99"/>
        <v>5054</v>
      </c>
      <c r="AB136" s="579">
        <f t="shared" si="100"/>
        <v>2432</v>
      </c>
      <c r="AC136" s="615"/>
      <c r="AD136" s="569" t="s">
        <v>180</v>
      </c>
      <c r="AE136" s="380">
        <f>+'Niv1 Pub 22à45 '!AE149+'Niv1 Pr 94à117'!AE149</f>
        <v>190</v>
      </c>
      <c r="AF136" s="380">
        <f>+'Niv1 Pub 22à45 '!AF149+'Niv1 Pr 94à117'!AF149</f>
        <v>189</v>
      </c>
      <c r="AG136" s="380">
        <f>+'Niv1 Pub 22à45 '!AG149+'Niv1 Pr 94à117'!AG149</f>
        <v>170</v>
      </c>
      <c r="AH136" s="380">
        <f>+'Niv1 Pub 22à45 '!AH149+'Niv1 Pr 94à117'!AH149</f>
        <v>140</v>
      </c>
      <c r="AI136" s="380">
        <f>+'Niv1 Pub 22à45 '!AI149+'Niv1 Pr 94à117'!AI149</f>
        <v>117</v>
      </c>
      <c r="AJ136" s="380">
        <f>+'Niv1 Pub 22à45 '!AJ149+'Niv1 Pr 94à117'!AJ149</f>
        <v>806</v>
      </c>
      <c r="AK136" s="380">
        <f>+'Niv1 Pub 22à45 '!AK149+'Niv1 Pr 94à117'!AK149</f>
        <v>395</v>
      </c>
      <c r="AL136" s="380">
        <f>+'Niv1 Pub 22à45 '!AL149+'Niv1 Pr 94à117'!AL149</f>
        <v>52</v>
      </c>
      <c r="AM136" s="380">
        <f>+'Niv1 Pub 22à45 '!AM149+'Niv1 Pr 94à117'!AM149</f>
        <v>447</v>
      </c>
      <c r="AN136" s="380">
        <f>+'Niv1 Pub 22à45 '!AS149+'Niv1 Pr 94à117'!AP149</f>
        <v>489</v>
      </c>
      <c r="AO136" s="380">
        <f>+'Niv1 Pub 22à45 '!AT149+'Niv1 Pr 94à117'!AQ149</f>
        <v>7</v>
      </c>
      <c r="AP136" s="380">
        <f>+'Niv1 Pub 22à45 '!AU149+'Niv1 Pr 94à117'!AR149</f>
        <v>191</v>
      </c>
      <c r="AQ136" s="380">
        <f>+'Niv1 Pub 22à45 '!AV149+'Niv1 Pr 94à117'!AS149</f>
        <v>177</v>
      </c>
      <c r="AR136" s="380">
        <f>+'Niv1 Pub 22à45 '!AW149+'Niv1 Pr 94à117'!AT149</f>
        <v>14</v>
      </c>
    </row>
    <row r="137" spans="1:48" s="381" customFormat="1" ht="15" customHeight="1">
      <c r="A137" s="569" t="s">
        <v>248</v>
      </c>
      <c r="B137" s="569" t="s">
        <v>181</v>
      </c>
      <c r="C137" s="301">
        <f>+'Niv1 Pub 22à45 '!C150+'Niv1 Pr 94à117'!C150</f>
        <v>8588</v>
      </c>
      <c r="D137" s="301">
        <f>+'Niv1 Pub 22à45 '!D150+'Niv1 Pr 94à117'!D150</f>
        <v>4249</v>
      </c>
      <c r="E137" s="301">
        <f>+'Niv1 Pub 22à45 '!E150+'Niv1 Pr 94à117'!E150</f>
        <v>7295</v>
      </c>
      <c r="F137" s="301">
        <f>+'Niv1 Pub 22à45 '!F150+'Niv1 Pr 94à117'!F150</f>
        <v>3623</v>
      </c>
      <c r="G137" s="301">
        <f>+'Niv1 Pub 22à45 '!G150+'Niv1 Pr 94à117'!G150</f>
        <v>5465</v>
      </c>
      <c r="H137" s="301">
        <f>+'Niv1 Pub 22à45 '!H150+'Niv1 Pr 94à117'!H150</f>
        <v>2721</v>
      </c>
      <c r="I137" s="301">
        <f>+'Niv1 Pub 22à45 '!I150+'Niv1 Pr 94à117'!I150</f>
        <v>2876</v>
      </c>
      <c r="J137" s="301">
        <f>+'Niv1 Pub 22à45 '!J150+'Niv1 Pr 94à117'!J150</f>
        <v>1470</v>
      </c>
      <c r="K137" s="301">
        <f>+'Niv1 Pub 22à45 '!K150+'Niv1 Pr 94à117'!K150</f>
        <v>1920</v>
      </c>
      <c r="L137" s="301">
        <f>+'Niv1 Pub 22à45 '!L150+'Niv1 Pr 94à117'!L150</f>
        <v>978</v>
      </c>
      <c r="M137" s="387">
        <f t="shared" si="97"/>
        <v>26144</v>
      </c>
      <c r="N137" s="387">
        <f t="shared" si="98"/>
        <v>13041</v>
      </c>
      <c r="O137" s="606"/>
      <c r="P137" s="569" t="s">
        <v>181</v>
      </c>
      <c r="Q137" s="301">
        <f>+'Niv1 Pub 22à45 '!Q150+'Niv1 Pr 94à117'!Q150</f>
        <v>559</v>
      </c>
      <c r="R137" s="301">
        <f>+'Niv1 Pub 22à45 '!R150+'Niv1 Pr 94à117'!R150</f>
        <v>247</v>
      </c>
      <c r="S137" s="301">
        <f>+'Niv1 Pub 22à45 '!S150+'Niv1 Pr 94à117'!S150</f>
        <v>2107</v>
      </c>
      <c r="T137" s="301">
        <f>+'Niv1 Pub 22à45 '!T150+'Niv1 Pr 94à117'!T150</f>
        <v>1026</v>
      </c>
      <c r="U137" s="301">
        <f>+'Niv1 Pub 22à45 '!U150+'Niv1 Pr 94à117'!U150</f>
        <v>1328</v>
      </c>
      <c r="V137" s="301">
        <f>+'Niv1 Pub 22à45 '!V150+'Niv1 Pr 94à117'!V150</f>
        <v>620</v>
      </c>
      <c r="W137" s="301">
        <f>+'Niv1 Pub 22à45 '!W150+'Niv1 Pr 94à117'!W150</f>
        <v>92</v>
      </c>
      <c r="X137" s="301">
        <f>+'Niv1 Pub 22à45 '!X150+'Niv1 Pr 94à117'!X150</f>
        <v>48</v>
      </c>
      <c r="Y137" s="301">
        <f>+'Niv1 Pub 22à45 '!Y150+'Niv1 Pr 94à117'!Y150</f>
        <v>417</v>
      </c>
      <c r="Z137" s="301">
        <f>+'Niv1 Pub 22à45 '!Z150+'Niv1 Pr 94à117'!Z150</f>
        <v>225</v>
      </c>
      <c r="AA137" s="387">
        <f t="shared" si="99"/>
        <v>4503</v>
      </c>
      <c r="AB137" s="579">
        <f t="shared" si="100"/>
        <v>2166</v>
      </c>
      <c r="AC137" s="615"/>
      <c r="AD137" s="569" t="s">
        <v>181</v>
      </c>
      <c r="AE137" s="380">
        <f>+'Niv1 Pub 22à45 '!AE150+'Niv1 Pr 94à117'!AE150</f>
        <v>161</v>
      </c>
      <c r="AF137" s="380">
        <f>+'Niv1 Pub 22à45 '!AF150+'Niv1 Pr 94à117'!AF150</f>
        <v>154</v>
      </c>
      <c r="AG137" s="380">
        <f>+'Niv1 Pub 22à45 '!AG150+'Niv1 Pr 94à117'!AG150</f>
        <v>137</v>
      </c>
      <c r="AH137" s="380">
        <f>+'Niv1 Pub 22à45 '!AH150+'Niv1 Pr 94à117'!AH150</f>
        <v>104</v>
      </c>
      <c r="AI137" s="380">
        <f>+'Niv1 Pub 22à45 '!AI150+'Niv1 Pr 94à117'!AI150</f>
        <v>86</v>
      </c>
      <c r="AJ137" s="380">
        <f>+'Niv1 Pub 22à45 '!AJ150+'Niv1 Pr 94à117'!AJ150</f>
        <v>642</v>
      </c>
      <c r="AK137" s="380">
        <f>+'Niv1 Pub 22à45 '!AK150+'Niv1 Pr 94à117'!AK150</f>
        <v>333</v>
      </c>
      <c r="AL137" s="380">
        <f>+'Niv1 Pub 22à45 '!AL150+'Niv1 Pr 94à117'!AL150</f>
        <v>67</v>
      </c>
      <c r="AM137" s="380">
        <f>+'Niv1 Pub 22à45 '!AM150+'Niv1 Pr 94à117'!AM150</f>
        <v>400</v>
      </c>
      <c r="AN137" s="380">
        <f>+'Niv1 Pub 22à45 '!AS150+'Niv1 Pr 94à117'!AP150</f>
        <v>473</v>
      </c>
      <c r="AO137" s="380">
        <f>+'Niv1 Pub 22à45 '!AT150+'Niv1 Pr 94à117'!AQ150</f>
        <v>9</v>
      </c>
      <c r="AP137" s="380">
        <f>+'Niv1 Pub 22à45 '!AU150+'Niv1 Pr 94à117'!AR150</f>
        <v>148</v>
      </c>
      <c r="AQ137" s="380">
        <f>+'Niv1 Pub 22à45 '!AV150+'Niv1 Pr 94à117'!AS150</f>
        <v>133</v>
      </c>
      <c r="AR137" s="380">
        <f>+'Niv1 Pub 22à45 '!AW150+'Niv1 Pr 94à117'!AT150</f>
        <v>15</v>
      </c>
    </row>
    <row r="138" spans="1:48" s="381" customFormat="1" ht="15" customHeight="1">
      <c r="A138" s="569" t="s">
        <v>248</v>
      </c>
      <c r="B138" s="569" t="s">
        <v>182</v>
      </c>
      <c r="C138" s="301">
        <f>+'Niv1 Pub 22à45 '!C151+'Niv1 Pr 94à117'!C151</f>
        <v>6690</v>
      </c>
      <c r="D138" s="301">
        <f>+'Niv1 Pub 22à45 '!D151+'Niv1 Pr 94à117'!D151</f>
        <v>3297</v>
      </c>
      <c r="E138" s="301">
        <f>+'Niv1 Pub 22à45 '!E151+'Niv1 Pr 94à117'!E151</f>
        <v>5915</v>
      </c>
      <c r="F138" s="301">
        <f>+'Niv1 Pub 22à45 '!F151+'Niv1 Pr 94à117'!F151</f>
        <v>2954</v>
      </c>
      <c r="G138" s="301">
        <f>+'Niv1 Pub 22à45 '!G151+'Niv1 Pr 94à117'!G151</f>
        <v>6321</v>
      </c>
      <c r="H138" s="301">
        <f>+'Niv1 Pub 22à45 '!H151+'Niv1 Pr 94à117'!H151</f>
        <v>3122</v>
      </c>
      <c r="I138" s="301">
        <f>+'Niv1 Pub 22à45 '!I151+'Niv1 Pr 94à117'!I151</f>
        <v>5659</v>
      </c>
      <c r="J138" s="301">
        <f>+'Niv1 Pub 22à45 '!J151+'Niv1 Pr 94à117'!J151</f>
        <v>2788</v>
      </c>
      <c r="K138" s="301">
        <f>+'Niv1 Pub 22à45 '!K151+'Niv1 Pr 94à117'!K151</f>
        <v>4731</v>
      </c>
      <c r="L138" s="301">
        <f>+'Niv1 Pub 22à45 '!L151+'Niv1 Pr 94à117'!L151</f>
        <v>2394</v>
      </c>
      <c r="M138" s="387">
        <f t="shared" si="97"/>
        <v>29316</v>
      </c>
      <c r="N138" s="387">
        <f t="shared" si="98"/>
        <v>14555</v>
      </c>
      <c r="O138" s="606"/>
      <c r="P138" s="569" t="s">
        <v>182</v>
      </c>
      <c r="Q138" s="301">
        <f>+'Niv1 Pub 22à45 '!Q151+'Niv1 Pr 94à117'!Q151</f>
        <v>512</v>
      </c>
      <c r="R138" s="301">
        <f>+'Niv1 Pub 22à45 '!R151+'Niv1 Pr 94à117'!R151</f>
        <v>244</v>
      </c>
      <c r="S138" s="301">
        <f>+'Niv1 Pub 22à45 '!S151+'Niv1 Pr 94à117'!S151</f>
        <v>589</v>
      </c>
      <c r="T138" s="301">
        <f>+'Niv1 Pub 22à45 '!T151+'Niv1 Pr 94à117'!T151</f>
        <v>235</v>
      </c>
      <c r="U138" s="301">
        <f>+'Niv1 Pub 22à45 '!U151+'Niv1 Pr 94à117'!U151</f>
        <v>787</v>
      </c>
      <c r="V138" s="301">
        <f>+'Niv1 Pub 22à45 '!V151+'Niv1 Pr 94à117'!V151</f>
        <v>344</v>
      </c>
      <c r="W138" s="301">
        <f>+'Niv1 Pub 22à45 '!W151+'Niv1 Pr 94à117'!W151</f>
        <v>634</v>
      </c>
      <c r="X138" s="301">
        <f>+'Niv1 Pub 22à45 '!X151+'Niv1 Pr 94à117'!X151</f>
        <v>281</v>
      </c>
      <c r="Y138" s="301">
        <f>+'Niv1 Pub 22à45 '!Y151+'Niv1 Pr 94à117'!Y151</f>
        <v>299</v>
      </c>
      <c r="Z138" s="301">
        <f>+'Niv1 Pub 22à45 '!Z151+'Niv1 Pr 94à117'!Z151</f>
        <v>135</v>
      </c>
      <c r="AA138" s="387">
        <f t="shared" si="99"/>
        <v>2821</v>
      </c>
      <c r="AB138" s="579">
        <f t="shared" si="100"/>
        <v>1239</v>
      </c>
      <c r="AC138" s="615"/>
      <c r="AD138" s="569" t="s">
        <v>182</v>
      </c>
      <c r="AE138" s="380">
        <f>+'Niv1 Pub 22à45 '!AE151+'Niv1 Pr 94à117'!AE151</f>
        <v>146</v>
      </c>
      <c r="AF138" s="380">
        <f>+'Niv1 Pub 22à45 '!AF151+'Niv1 Pr 94à117'!AF151</f>
        <v>144</v>
      </c>
      <c r="AG138" s="380">
        <f>+'Niv1 Pub 22à45 '!AG151+'Niv1 Pr 94à117'!AG151</f>
        <v>152</v>
      </c>
      <c r="AH138" s="380">
        <f>+'Niv1 Pub 22à45 '!AH151+'Niv1 Pr 94à117'!AH151</f>
        <v>140</v>
      </c>
      <c r="AI138" s="380">
        <f>+'Niv1 Pub 22à45 '!AI151+'Niv1 Pr 94à117'!AI151</f>
        <v>138</v>
      </c>
      <c r="AJ138" s="380">
        <f>+'Niv1 Pub 22à45 '!AJ151+'Niv1 Pr 94à117'!AJ151</f>
        <v>720</v>
      </c>
      <c r="AK138" s="380">
        <f>+'Niv1 Pub 22à45 '!AK151+'Niv1 Pr 94à117'!AK151</f>
        <v>618</v>
      </c>
      <c r="AL138" s="380">
        <f>+'Niv1 Pub 22à45 '!AL151+'Niv1 Pr 94à117'!AL151</f>
        <v>26</v>
      </c>
      <c r="AM138" s="380">
        <f>+'Niv1 Pub 22à45 '!AM151+'Niv1 Pr 94à117'!AM151</f>
        <v>644</v>
      </c>
      <c r="AN138" s="380">
        <f>+'Niv1 Pub 22à45 '!AS151+'Niv1 Pr 94à117'!AP151</f>
        <v>677</v>
      </c>
      <c r="AO138" s="380">
        <f>+'Niv1 Pub 22à45 '!AT151+'Niv1 Pr 94à117'!AQ151</f>
        <v>85</v>
      </c>
      <c r="AP138" s="380">
        <f>+'Niv1 Pub 22à45 '!AU151+'Niv1 Pr 94à117'!AR151</f>
        <v>99</v>
      </c>
      <c r="AQ138" s="380">
        <f>+'Niv1 Pub 22à45 '!AV151+'Niv1 Pr 94à117'!AS151</f>
        <v>97</v>
      </c>
      <c r="AR138" s="380">
        <f>+'Niv1 Pub 22à45 '!AW151+'Niv1 Pr 94à117'!AT151</f>
        <v>2</v>
      </c>
    </row>
    <row r="139" spans="1:48" s="381" customFormat="1" ht="15" customHeight="1">
      <c r="A139" s="569" t="s">
        <v>248</v>
      </c>
      <c r="B139" s="569" t="s">
        <v>183</v>
      </c>
      <c r="C139" s="301">
        <f>+'Niv1 Pub 22à45 '!C152+'Niv1 Pr 94à117'!C152</f>
        <v>4307</v>
      </c>
      <c r="D139" s="301">
        <f>+'Niv1 Pub 22à45 '!D152+'Niv1 Pr 94à117'!D152</f>
        <v>2134</v>
      </c>
      <c r="E139" s="301">
        <f>+'Niv1 Pub 22à45 '!E152+'Niv1 Pr 94à117'!E152</f>
        <v>3193</v>
      </c>
      <c r="F139" s="301">
        <f>+'Niv1 Pub 22à45 '!F152+'Niv1 Pr 94à117'!F152</f>
        <v>1629</v>
      </c>
      <c r="G139" s="301">
        <f>+'Niv1 Pub 22à45 '!G152+'Niv1 Pr 94à117'!G152</f>
        <v>2649</v>
      </c>
      <c r="H139" s="301">
        <f>+'Niv1 Pub 22à45 '!H152+'Niv1 Pr 94à117'!H152</f>
        <v>1336</v>
      </c>
      <c r="I139" s="301">
        <f>+'Niv1 Pub 22à45 '!I152+'Niv1 Pr 94à117'!I152</f>
        <v>1566</v>
      </c>
      <c r="J139" s="301">
        <f>+'Niv1 Pub 22à45 '!J152+'Niv1 Pr 94à117'!J152</f>
        <v>750</v>
      </c>
      <c r="K139" s="301">
        <f>+'Niv1 Pub 22à45 '!K152+'Niv1 Pr 94à117'!K152</f>
        <v>959</v>
      </c>
      <c r="L139" s="301">
        <f>+'Niv1 Pub 22à45 '!L152+'Niv1 Pr 94à117'!L152</f>
        <v>471</v>
      </c>
      <c r="M139" s="387">
        <f t="shared" si="97"/>
        <v>12674</v>
      </c>
      <c r="N139" s="387">
        <f t="shared" si="98"/>
        <v>6320</v>
      </c>
      <c r="O139" s="606"/>
      <c r="P139" s="569" t="s">
        <v>183</v>
      </c>
      <c r="Q139" s="301">
        <f>+'Niv1 Pub 22à45 '!Q152+'Niv1 Pr 94à117'!Q152</f>
        <v>1173</v>
      </c>
      <c r="R139" s="301">
        <f>+'Niv1 Pub 22à45 '!R152+'Niv1 Pr 94à117'!R152</f>
        <v>568</v>
      </c>
      <c r="S139" s="301">
        <f>+'Niv1 Pub 22à45 '!S152+'Niv1 Pr 94à117'!S152</f>
        <v>853</v>
      </c>
      <c r="T139" s="301">
        <f>+'Niv1 Pub 22à45 '!T152+'Niv1 Pr 94à117'!T152</f>
        <v>416</v>
      </c>
      <c r="U139" s="301">
        <f>+'Niv1 Pub 22à45 '!U152+'Niv1 Pr 94à117'!U152</f>
        <v>634</v>
      </c>
      <c r="V139" s="301">
        <f>+'Niv1 Pub 22à45 '!V152+'Niv1 Pr 94à117'!V152</f>
        <v>299</v>
      </c>
      <c r="W139" s="301">
        <f>+'Niv1 Pub 22à45 '!W152+'Niv1 Pr 94à117'!W152</f>
        <v>234</v>
      </c>
      <c r="X139" s="301">
        <f>+'Niv1 Pub 22à45 '!X152+'Niv1 Pr 94à117'!X152</f>
        <v>112</v>
      </c>
      <c r="Y139" s="301">
        <f>+'Niv1 Pub 22à45 '!Y152+'Niv1 Pr 94à117'!Y152</f>
        <v>170</v>
      </c>
      <c r="Z139" s="301">
        <f>+'Niv1 Pub 22à45 '!Z152+'Niv1 Pr 94à117'!Z152</f>
        <v>74</v>
      </c>
      <c r="AA139" s="387">
        <f t="shared" si="99"/>
        <v>3064</v>
      </c>
      <c r="AB139" s="579">
        <f t="shared" si="100"/>
        <v>1469</v>
      </c>
      <c r="AC139" s="615"/>
      <c r="AD139" s="569" t="s">
        <v>183</v>
      </c>
      <c r="AE139" s="380">
        <f>+'Niv1 Pub 22à45 '!AE152+'Niv1 Pr 94à117'!AE152</f>
        <v>109</v>
      </c>
      <c r="AF139" s="380">
        <f>+'Niv1 Pub 22à45 '!AF152+'Niv1 Pr 94à117'!AF152</f>
        <v>103</v>
      </c>
      <c r="AG139" s="380">
        <f>+'Niv1 Pub 22à45 '!AG152+'Niv1 Pr 94à117'!AG152</f>
        <v>95</v>
      </c>
      <c r="AH139" s="380">
        <f>+'Niv1 Pub 22à45 '!AH152+'Niv1 Pr 94à117'!AH152</f>
        <v>75</v>
      </c>
      <c r="AI139" s="380">
        <f>+'Niv1 Pub 22à45 '!AI152+'Niv1 Pr 94à117'!AI152</f>
        <v>57</v>
      </c>
      <c r="AJ139" s="380">
        <f>+'Niv1 Pub 22à45 '!AJ152+'Niv1 Pr 94à117'!AJ152</f>
        <v>439</v>
      </c>
      <c r="AK139" s="380">
        <f>+'Niv1 Pub 22à45 '!AK152+'Niv1 Pr 94à117'!AK152</f>
        <v>212</v>
      </c>
      <c r="AL139" s="380">
        <f>+'Niv1 Pub 22à45 '!AL152+'Niv1 Pr 94à117'!AL152</f>
        <v>22</v>
      </c>
      <c r="AM139" s="380">
        <f>+'Niv1 Pub 22à45 '!AM152+'Niv1 Pr 94à117'!AM152</f>
        <v>234</v>
      </c>
      <c r="AN139" s="380">
        <f>+'Niv1 Pub 22à45 '!AS152+'Niv1 Pr 94à117'!AP152</f>
        <v>287</v>
      </c>
      <c r="AO139" s="380">
        <f>+'Niv1 Pub 22à45 '!AT152+'Niv1 Pr 94à117'!AQ152</f>
        <v>2</v>
      </c>
      <c r="AP139" s="380">
        <f>+'Niv1 Pub 22à45 '!AU152+'Niv1 Pr 94à117'!AR152</f>
        <v>107</v>
      </c>
      <c r="AQ139" s="380">
        <f>+'Niv1 Pub 22à45 '!AV152+'Niv1 Pr 94à117'!AS152</f>
        <v>100</v>
      </c>
      <c r="AR139" s="380">
        <f>+'Niv1 Pub 22à45 '!AW152+'Niv1 Pr 94à117'!AT152</f>
        <v>7</v>
      </c>
    </row>
    <row r="140" spans="1:48" s="381" customFormat="1" ht="15" customHeight="1">
      <c r="A140" s="569" t="s">
        <v>248</v>
      </c>
      <c r="B140" s="569" t="s">
        <v>184</v>
      </c>
      <c r="C140" s="301">
        <f>+'Niv1 Pub 22à45 '!C153+'Niv1 Pr 94à117'!C153</f>
        <v>6737</v>
      </c>
      <c r="D140" s="301">
        <f>+'Niv1 Pub 22à45 '!D153+'Niv1 Pr 94à117'!D153</f>
        <v>3259</v>
      </c>
      <c r="E140" s="301">
        <f>+'Niv1 Pub 22à45 '!E153+'Niv1 Pr 94à117'!E153</f>
        <v>8037</v>
      </c>
      <c r="F140" s="301">
        <f>+'Niv1 Pub 22à45 '!F153+'Niv1 Pr 94à117'!F153</f>
        <v>3934</v>
      </c>
      <c r="G140" s="301">
        <f>+'Niv1 Pub 22à45 '!G153+'Niv1 Pr 94à117'!G153</f>
        <v>6066</v>
      </c>
      <c r="H140" s="301">
        <f>+'Niv1 Pub 22à45 '!H153+'Niv1 Pr 94à117'!H153</f>
        <v>3004</v>
      </c>
      <c r="I140" s="301">
        <f>+'Niv1 Pub 22à45 '!I153+'Niv1 Pr 94à117'!I153</f>
        <v>3403</v>
      </c>
      <c r="J140" s="301">
        <f>+'Niv1 Pub 22à45 '!J153+'Niv1 Pr 94à117'!J153</f>
        <v>1649</v>
      </c>
      <c r="K140" s="301">
        <f>+'Niv1 Pub 22à45 '!K153+'Niv1 Pr 94à117'!K153</f>
        <v>2916</v>
      </c>
      <c r="L140" s="301">
        <f>+'Niv1 Pub 22à45 '!L153+'Niv1 Pr 94à117'!L153</f>
        <v>1451</v>
      </c>
      <c r="M140" s="387">
        <f t="shared" si="97"/>
        <v>27159</v>
      </c>
      <c r="N140" s="387">
        <f t="shared" si="98"/>
        <v>13297</v>
      </c>
      <c r="O140" s="606"/>
      <c r="P140" s="569" t="s">
        <v>184</v>
      </c>
      <c r="Q140" s="301">
        <f>+'Niv1 Pub 22à45 '!Q153+'Niv1 Pr 94à117'!Q153</f>
        <v>531</v>
      </c>
      <c r="R140" s="301">
        <f>+'Niv1 Pub 22à45 '!R153+'Niv1 Pr 94à117'!R153</f>
        <v>253</v>
      </c>
      <c r="S140" s="301">
        <f>+'Niv1 Pub 22à45 '!S153+'Niv1 Pr 94à117'!S153</f>
        <v>2593</v>
      </c>
      <c r="T140" s="301">
        <f>+'Niv1 Pub 22à45 '!T153+'Niv1 Pr 94à117'!T153</f>
        <v>1265</v>
      </c>
      <c r="U140" s="301">
        <f>+'Niv1 Pub 22à45 '!U153+'Niv1 Pr 94à117'!U153</f>
        <v>1399</v>
      </c>
      <c r="V140" s="301">
        <f>+'Niv1 Pub 22à45 '!V153+'Niv1 Pr 94à117'!V153</f>
        <v>700</v>
      </c>
      <c r="W140" s="301">
        <f>+'Niv1 Pub 22à45 '!W153+'Niv1 Pr 94à117'!W153</f>
        <v>109</v>
      </c>
      <c r="X140" s="301">
        <f>+'Niv1 Pub 22à45 '!X153+'Niv1 Pr 94à117'!X153</f>
        <v>61</v>
      </c>
      <c r="Y140" s="301">
        <f>+'Niv1 Pub 22à45 '!Y153+'Niv1 Pr 94à117'!Y153</f>
        <v>753</v>
      </c>
      <c r="Z140" s="301">
        <f>+'Niv1 Pub 22à45 '!Z153+'Niv1 Pr 94à117'!Z153</f>
        <v>369</v>
      </c>
      <c r="AA140" s="387">
        <f t="shared" si="99"/>
        <v>5385</v>
      </c>
      <c r="AB140" s="579">
        <f t="shared" si="100"/>
        <v>2648</v>
      </c>
      <c r="AC140" s="615"/>
      <c r="AD140" s="569" t="s">
        <v>184</v>
      </c>
      <c r="AE140" s="380">
        <f>+'Niv1 Pub 22à45 '!AE153+'Niv1 Pr 94à117'!AE153</f>
        <v>159</v>
      </c>
      <c r="AF140" s="380">
        <f>+'Niv1 Pub 22à45 '!AF153+'Niv1 Pr 94à117'!AF153</f>
        <v>182</v>
      </c>
      <c r="AG140" s="380">
        <f>+'Niv1 Pub 22à45 '!AG153+'Niv1 Pr 94à117'!AG153</f>
        <v>159</v>
      </c>
      <c r="AH140" s="380">
        <f>+'Niv1 Pub 22à45 '!AH153+'Niv1 Pr 94à117'!AH153</f>
        <v>115</v>
      </c>
      <c r="AI140" s="380">
        <f>+'Niv1 Pub 22à45 '!AI153+'Niv1 Pr 94à117'!AI153</f>
        <v>94</v>
      </c>
      <c r="AJ140" s="380">
        <f>+'Niv1 Pub 22à45 '!AJ153+'Niv1 Pr 94à117'!AJ153</f>
        <v>709</v>
      </c>
      <c r="AK140" s="380">
        <f>+'Niv1 Pub 22à45 '!AK153+'Niv1 Pr 94à117'!AK153</f>
        <v>398</v>
      </c>
      <c r="AL140" s="380">
        <f>+'Niv1 Pub 22à45 '!AL153+'Niv1 Pr 94à117'!AL153</f>
        <v>56</v>
      </c>
      <c r="AM140" s="380">
        <f>+'Niv1 Pub 22à45 '!AM153+'Niv1 Pr 94à117'!AM153</f>
        <v>454</v>
      </c>
      <c r="AN140" s="380">
        <f>+'Niv1 Pub 22à45 '!AS153+'Niv1 Pr 94à117'!AP153</f>
        <v>571</v>
      </c>
      <c r="AO140" s="380">
        <f>+'Niv1 Pub 22à45 '!AT153+'Niv1 Pr 94à117'!AQ153</f>
        <v>15</v>
      </c>
      <c r="AP140" s="380">
        <f>+'Niv1 Pub 22à45 '!AU153+'Niv1 Pr 94à117'!AR153</f>
        <v>145</v>
      </c>
      <c r="AQ140" s="380">
        <f>+'Niv1 Pub 22à45 '!AV153+'Niv1 Pr 94à117'!AS153</f>
        <v>128</v>
      </c>
      <c r="AR140" s="380">
        <f>+'Niv1 Pub 22à45 '!AW153+'Niv1 Pr 94à117'!AT153</f>
        <v>17</v>
      </c>
    </row>
    <row r="141" spans="1:48" s="381" customFormat="1" ht="15" customHeight="1">
      <c r="A141" s="569" t="s">
        <v>248</v>
      </c>
      <c r="B141" s="569" t="s">
        <v>185</v>
      </c>
      <c r="C141" s="301">
        <f>+'Niv1 Pub 22à45 '!C154+'Niv1 Pr 94à117'!C154</f>
        <v>4256</v>
      </c>
      <c r="D141" s="301">
        <f>+'Niv1 Pub 22à45 '!D154+'Niv1 Pr 94à117'!D154</f>
        <v>2104</v>
      </c>
      <c r="E141" s="301">
        <f>+'Niv1 Pub 22à45 '!E154+'Niv1 Pr 94à117'!E154</f>
        <v>3110</v>
      </c>
      <c r="F141" s="301">
        <f>+'Niv1 Pub 22à45 '!F154+'Niv1 Pr 94à117'!F154</f>
        <v>1564</v>
      </c>
      <c r="G141" s="301">
        <f>+'Niv1 Pub 22à45 '!G154+'Niv1 Pr 94à117'!G154</f>
        <v>2328</v>
      </c>
      <c r="H141" s="301">
        <f>+'Niv1 Pub 22à45 '!H154+'Niv1 Pr 94à117'!H154</f>
        <v>1175</v>
      </c>
      <c r="I141" s="301">
        <f>+'Niv1 Pub 22à45 '!I154+'Niv1 Pr 94à117'!I154</f>
        <v>1320</v>
      </c>
      <c r="J141" s="301">
        <f>+'Niv1 Pub 22à45 '!J154+'Niv1 Pr 94à117'!J154</f>
        <v>645</v>
      </c>
      <c r="K141" s="301">
        <f>+'Niv1 Pub 22à45 '!K154+'Niv1 Pr 94à117'!K154</f>
        <v>863</v>
      </c>
      <c r="L141" s="301">
        <f>+'Niv1 Pub 22à45 '!L154+'Niv1 Pr 94à117'!L154</f>
        <v>380</v>
      </c>
      <c r="M141" s="387">
        <f t="shared" si="97"/>
        <v>11877</v>
      </c>
      <c r="N141" s="387">
        <f t="shared" si="98"/>
        <v>5868</v>
      </c>
      <c r="O141" s="606"/>
      <c r="P141" s="569" t="s">
        <v>185</v>
      </c>
      <c r="Q141" s="301">
        <f>+'Niv1 Pub 22à45 '!Q154+'Niv1 Pr 94à117'!Q154</f>
        <v>953</v>
      </c>
      <c r="R141" s="301">
        <f>+'Niv1 Pub 22à45 '!R154+'Niv1 Pr 94à117'!R154</f>
        <v>466</v>
      </c>
      <c r="S141" s="301">
        <f>+'Niv1 Pub 22à45 '!S154+'Niv1 Pr 94à117'!S154</f>
        <v>742</v>
      </c>
      <c r="T141" s="301">
        <f>+'Niv1 Pub 22à45 '!T154+'Niv1 Pr 94à117'!T154</f>
        <v>368</v>
      </c>
      <c r="U141" s="301">
        <f>+'Niv1 Pub 22à45 '!U154+'Niv1 Pr 94à117'!U154</f>
        <v>579</v>
      </c>
      <c r="V141" s="301">
        <f>+'Niv1 Pub 22à45 '!V154+'Niv1 Pr 94à117'!V154</f>
        <v>313</v>
      </c>
      <c r="W141" s="301">
        <f>+'Niv1 Pub 22à45 '!W154+'Niv1 Pr 94à117'!W154</f>
        <v>196</v>
      </c>
      <c r="X141" s="301">
        <f>+'Niv1 Pub 22à45 '!X154+'Niv1 Pr 94à117'!X154</f>
        <v>81</v>
      </c>
      <c r="Y141" s="301">
        <f>+'Niv1 Pub 22à45 '!Y154+'Niv1 Pr 94à117'!Y154</f>
        <v>173</v>
      </c>
      <c r="Z141" s="301">
        <f>+'Niv1 Pub 22à45 '!Z154+'Niv1 Pr 94à117'!Z154</f>
        <v>78</v>
      </c>
      <c r="AA141" s="387">
        <f t="shared" si="99"/>
        <v>2643</v>
      </c>
      <c r="AB141" s="579">
        <f t="shared" si="100"/>
        <v>1306</v>
      </c>
      <c r="AC141" s="615"/>
      <c r="AD141" s="569" t="s">
        <v>185</v>
      </c>
      <c r="AE141" s="380">
        <f>+'Niv1 Pub 22à45 '!AE154+'Niv1 Pr 94à117'!AE154</f>
        <v>92</v>
      </c>
      <c r="AF141" s="380">
        <f>+'Niv1 Pub 22à45 '!AF154+'Niv1 Pr 94à117'!AF154</f>
        <v>97</v>
      </c>
      <c r="AG141" s="380">
        <f>+'Niv1 Pub 22à45 '!AG154+'Niv1 Pr 94à117'!AG154</f>
        <v>92</v>
      </c>
      <c r="AH141" s="380">
        <f>+'Niv1 Pub 22à45 '!AH154+'Niv1 Pr 94à117'!AH154</f>
        <v>69</v>
      </c>
      <c r="AI141" s="380">
        <f>+'Niv1 Pub 22à45 '!AI154+'Niv1 Pr 94à117'!AI154</f>
        <v>47</v>
      </c>
      <c r="AJ141" s="380">
        <f>+'Niv1 Pub 22à45 '!AJ154+'Niv1 Pr 94à117'!AJ154</f>
        <v>397</v>
      </c>
      <c r="AK141" s="380">
        <f>+'Niv1 Pub 22à45 '!AK154+'Niv1 Pr 94à117'!AK154</f>
        <v>171</v>
      </c>
      <c r="AL141" s="380">
        <f>+'Niv1 Pub 22à45 '!AL154+'Niv1 Pr 94à117'!AL154</f>
        <v>22</v>
      </c>
      <c r="AM141" s="380">
        <f>+'Niv1 Pub 22à45 '!AM154+'Niv1 Pr 94à117'!AM154</f>
        <v>193</v>
      </c>
      <c r="AN141" s="380">
        <f>+'Niv1 Pub 22à45 '!AS154+'Niv1 Pr 94à117'!AP154</f>
        <v>226</v>
      </c>
      <c r="AO141" s="380">
        <f>+'Niv1 Pub 22à45 '!AT154+'Niv1 Pr 94à117'!AQ154</f>
        <v>9</v>
      </c>
      <c r="AP141" s="380">
        <f>+'Niv1 Pub 22à45 '!AU154+'Niv1 Pr 94à117'!AR154</f>
        <v>88</v>
      </c>
      <c r="AQ141" s="380">
        <f>+'Niv1 Pub 22à45 '!AV154+'Niv1 Pr 94à117'!AS154</f>
        <v>85</v>
      </c>
      <c r="AR141" s="380">
        <f>+'Niv1 Pub 22à45 '!AW154+'Niv1 Pr 94à117'!AT154</f>
        <v>3</v>
      </c>
    </row>
    <row r="142" spans="1:48" s="381" customFormat="1" ht="15" customHeight="1">
      <c r="A142" s="569" t="s">
        <v>248</v>
      </c>
      <c r="B142" s="569" t="s">
        <v>186</v>
      </c>
      <c r="C142" s="301">
        <f>+'Niv1 Pub 22à45 '!C155+'Niv1 Pr 94à117'!C155</f>
        <v>2071</v>
      </c>
      <c r="D142" s="301">
        <f>+'Niv1 Pub 22à45 '!D155+'Niv1 Pr 94à117'!D155</f>
        <v>1006</v>
      </c>
      <c r="E142" s="301">
        <f>+'Niv1 Pub 22à45 '!E155+'Niv1 Pr 94à117'!E155</f>
        <v>2329</v>
      </c>
      <c r="F142" s="301">
        <f>+'Niv1 Pub 22à45 '!F155+'Niv1 Pr 94à117'!F155</f>
        <v>1143</v>
      </c>
      <c r="G142" s="301">
        <f>+'Niv1 Pub 22à45 '!G155+'Niv1 Pr 94à117'!G155</f>
        <v>1264</v>
      </c>
      <c r="H142" s="301">
        <f>+'Niv1 Pub 22à45 '!H155+'Niv1 Pr 94à117'!H155</f>
        <v>606</v>
      </c>
      <c r="I142" s="301">
        <f>+'Niv1 Pub 22à45 '!I155+'Niv1 Pr 94à117'!I155</f>
        <v>577</v>
      </c>
      <c r="J142" s="301">
        <f>+'Niv1 Pub 22à45 '!J155+'Niv1 Pr 94à117'!J155</f>
        <v>273</v>
      </c>
      <c r="K142" s="301">
        <f>+'Niv1 Pub 22à45 '!K155+'Niv1 Pr 94à117'!K155</f>
        <v>399</v>
      </c>
      <c r="L142" s="301">
        <f>+'Niv1 Pub 22à45 '!L155+'Niv1 Pr 94à117'!L155</f>
        <v>178</v>
      </c>
      <c r="M142" s="387">
        <f t="shared" si="97"/>
        <v>6640</v>
      </c>
      <c r="N142" s="387">
        <f t="shared" si="98"/>
        <v>3206</v>
      </c>
      <c r="O142" s="606"/>
      <c r="P142" s="569" t="s">
        <v>186</v>
      </c>
      <c r="Q142" s="301">
        <f>+'Niv1 Pub 22à45 '!Q155+'Niv1 Pr 94à117'!Q155</f>
        <v>136</v>
      </c>
      <c r="R142" s="301">
        <f>+'Niv1 Pub 22à45 '!R155+'Niv1 Pr 94à117'!R155</f>
        <v>66</v>
      </c>
      <c r="S142" s="301">
        <f>+'Niv1 Pub 22à45 '!S155+'Niv1 Pr 94à117'!S155</f>
        <v>719</v>
      </c>
      <c r="T142" s="301">
        <f>+'Niv1 Pub 22à45 '!T155+'Niv1 Pr 94à117'!T155</f>
        <v>355</v>
      </c>
      <c r="U142" s="301">
        <f>+'Niv1 Pub 22à45 '!U155+'Niv1 Pr 94à117'!U155</f>
        <v>344</v>
      </c>
      <c r="V142" s="301">
        <f>+'Niv1 Pub 22à45 '!V155+'Niv1 Pr 94à117'!V155</f>
        <v>154</v>
      </c>
      <c r="W142" s="301">
        <f>+'Niv1 Pub 22à45 '!W155+'Niv1 Pr 94à117'!W155</f>
        <v>19</v>
      </c>
      <c r="X142" s="301">
        <f>+'Niv1 Pub 22à45 '!X155+'Niv1 Pr 94à117'!X155</f>
        <v>9</v>
      </c>
      <c r="Y142" s="301">
        <f>+'Niv1 Pub 22à45 '!Y155+'Niv1 Pr 94à117'!Y155</f>
        <v>65</v>
      </c>
      <c r="Z142" s="301">
        <f>+'Niv1 Pub 22à45 '!Z155+'Niv1 Pr 94à117'!Z155</f>
        <v>21</v>
      </c>
      <c r="AA142" s="387">
        <f t="shared" si="99"/>
        <v>1283</v>
      </c>
      <c r="AB142" s="579">
        <f t="shared" si="100"/>
        <v>605</v>
      </c>
      <c r="AC142" s="615"/>
      <c r="AD142" s="569" t="s">
        <v>186</v>
      </c>
      <c r="AE142" s="380">
        <f>+'Niv1 Pub 22à45 '!AE155+'Niv1 Pr 94à117'!AE155</f>
        <v>70</v>
      </c>
      <c r="AF142" s="380">
        <f>+'Niv1 Pub 22à45 '!AF155+'Niv1 Pr 94à117'!AF155</f>
        <v>81</v>
      </c>
      <c r="AG142" s="380">
        <f>+'Niv1 Pub 22à45 '!AG155+'Niv1 Pr 94à117'!AG155</f>
        <v>64</v>
      </c>
      <c r="AH142" s="380">
        <f>+'Niv1 Pub 22à45 '!AH155+'Niv1 Pr 94à117'!AH155</f>
        <v>53</v>
      </c>
      <c r="AI142" s="380">
        <f>+'Niv1 Pub 22à45 '!AI155+'Niv1 Pr 94à117'!AI155</f>
        <v>41</v>
      </c>
      <c r="AJ142" s="380">
        <f>+'Niv1 Pub 22à45 '!AJ155+'Niv1 Pr 94à117'!AJ155</f>
        <v>309</v>
      </c>
      <c r="AK142" s="380">
        <f>+'Niv1 Pub 22à45 '!AK155+'Niv1 Pr 94à117'!AK155</f>
        <v>106</v>
      </c>
      <c r="AL142" s="380">
        <f>+'Niv1 Pub 22à45 '!AL155+'Niv1 Pr 94à117'!AL155</f>
        <v>20</v>
      </c>
      <c r="AM142" s="380">
        <f>+'Niv1 Pub 22à45 '!AM155+'Niv1 Pr 94à117'!AM155</f>
        <v>126</v>
      </c>
      <c r="AN142" s="380">
        <f>+'Niv1 Pub 22à45 '!AS155+'Niv1 Pr 94à117'!AP155</f>
        <v>134</v>
      </c>
      <c r="AO142" s="380">
        <f>+'Niv1 Pub 22à45 '!AT155+'Niv1 Pr 94à117'!AQ155</f>
        <v>1</v>
      </c>
      <c r="AP142" s="380">
        <f>+'Niv1 Pub 22à45 '!AU155+'Niv1 Pr 94à117'!AR155</f>
        <v>73</v>
      </c>
      <c r="AQ142" s="380">
        <f>+'Niv1 Pub 22à45 '!AV155+'Niv1 Pr 94à117'!AS155</f>
        <v>70</v>
      </c>
      <c r="AR142" s="380">
        <f>+'Niv1 Pub 22à45 '!AW155+'Niv1 Pr 94à117'!AT155</f>
        <v>3</v>
      </c>
    </row>
    <row r="143" spans="1:48" s="381" customFormat="1" ht="15" customHeight="1">
      <c r="A143" s="569" t="s">
        <v>187</v>
      </c>
      <c r="B143" s="569" t="s">
        <v>188</v>
      </c>
      <c r="C143" s="301">
        <f>+'Niv1 Pub 22à45 '!C156+'Niv1 Pr 94à117'!C156</f>
        <v>1723</v>
      </c>
      <c r="D143" s="301">
        <f>+'Niv1 Pub 22à45 '!D156+'Niv1 Pr 94à117'!D156</f>
        <v>836</v>
      </c>
      <c r="E143" s="301">
        <f>+'Niv1 Pub 22à45 '!E156+'Niv1 Pr 94à117'!E156</f>
        <v>1237</v>
      </c>
      <c r="F143" s="301">
        <f>+'Niv1 Pub 22à45 '!F156+'Niv1 Pr 94à117'!F156</f>
        <v>605</v>
      </c>
      <c r="G143" s="301">
        <f>+'Niv1 Pub 22à45 '!G156+'Niv1 Pr 94à117'!G156</f>
        <v>817</v>
      </c>
      <c r="H143" s="301">
        <f>+'Niv1 Pub 22à45 '!H156+'Niv1 Pr 94à117'!H156</f>
        <v>403</v>
      </c>
      <c r="I143" s="301">
        <f>+'Niv1 Pub 22à45 '!I156+'Niv1 Pr 94à117'!I156</f>
        <v>371</v>
      </c>
      <c r="J143" s="301">
        <f>+'Niv1 Pub 22à45 '!J156+'Niv1 Pr 94à117'!J156</f>
        <v>180</v>
      </c>
      <c r="K143" s="301">
        <f>+'Niv1 Pub 22à45 '!K156+'Niv1 Pr 94à117'!K156</f>
        <v>279</v>
      </c>
      <c r="L143" s="301">
        <f>+'Niv1 Pub 22à45 '!L156+'Niv1 Pr 94à117'!L156</f>
        <v>132</v>
      </c>
      <c r="M143" s="387">
        <f t="shared" si="97"/>
        <v>4427</v>
      </c>
      <c r="N143" s="387">
        <f t="shared" si="98"/>
        <v>2156</v>
      </c>
      <c r="O143" s="606"/>
      <c r="P143" s="569" t="s">
        <v>188</v>
      </c>
      <c r="Q143" s="301">
        <f>+'Niv1 Pub 22à45 '!Q156+'Niv1 Pr 94à117'!Q156</f>
        <v>37</v>
      </c>
      <c r="R143" s="301">
        <f>+'Niv1 Pub 22à45 '!R156+'Niv1 Pr 94à117'!R156</f>
        <v>20</v>
      </c>
      <c r="S143" s="301">
        <f>+'Niv1 Pub 22à45 '!S156+'Niv1 Pr 94à117'!S156</f>
        <v>315</v>
      </c>
      <c r="T143" s="301">
        <f>+'Niv1 Pub 22à45 '!T156+'Niv1 Pr 94à117'!T156</f>
        <v>149</v>
      </c>
      <c r="U143" s="301">
        <f>+'Niv1 Pub 22à45 '!U156+'Niv1 Pr 94à117'!U156</f>
        <v>150</v>
      </c>
      <c r="V143" s="301">
        <f>+'Niv1 Pub 22à45 '!V156+'Niv1 Pr 94à117'!V156</f>
        <v>67</v>
      </c>
      <c r="W143" s="301">
        <f>+'Niv1 Pub 22à45 '!W156+'Niv1 Pr 94à117'!W156</f>
        <v>17</v>
      </c>
      <c r="X143" s="301">
        <f>+'Niv1 Pub 22à45 '!X156+'Niv1 Pr 94à117'!X156</f>
        <v>11</v>
      </c>
      <c r="Y143" s="301">
        <f>+'Niv1 Pub 22à45 '!Y156+'Niv1 Pr 94à117'!Y156</f>
        <v>91</v>
      </c>
      <c r="Z143" s="301">
        <f>+'Niv1 Pub 22à45 '!Z156+'Niv1 Pr 94à117'!Z156</f>
        <v>42</v>
      </c>
      <c r="AA143" s="387">
        <f t="shared" si="99"/>
        <v>610</v>
      </c>
      <c r="AB143" s="579">
        <f t="shared" si="100"/>
        <v>289</v>
      </c>
      <c r="AC143" s="615"/>
      <c r="AD143" s="569" t="s">
        <v>188</v>
      </c>
      <c r="AE143" s="380">
        <f>+'Niv1 Pub 22à45 '!AE156+'Niv1 Pr 94à117'!AE156</f>
        <v>40</v>
      </c>
      <c r="AF143" s="380">
        <f>+'Niv1 Pub 22à45 '!AF156+'Niv1 Pr 94à117'!AF156</f>
        <v>35</v>
      </c>
      <c r="AG143" s="380">
        <f>+'Niv1 Pub 22à45 '!AG156+'Niv1 Pr 94à117'!AG156</f>
        <v>33</v>
      </c>
      <c r="AH143" s="380">
        <f>+'Niv1 Pub 22à45 '!AH156+'Niv1 Pr 94à117'!AH156</f>
        <v>27</v>
      </c>
      <c r="AI143" s="380">
        <f>+'Niv1 Pub 22à45 '!AI156+'Niv1 Pr 94à117'!AI156</f>
        <v>22</v>
      </c>
      <c r="AJ143" s="380">
        <f>+'Niv1 Pub 22à45 '!AJ156+'Niv1 Pr 94à117'!AJ156</f>
        <v>157</v>
      </c>
      <c r="AK143" s="380">
        <f>+'Niv1 Pub 22à45 '!AK156+'Niv1 Pr 94à117'!AK156</f>
        <v>46</v>
      </c>
      <c r="AL143" s="380">
        <f>+'Niv1 Pub 22à45 '!AL156+'Niv1 Pr 94à117'!AL156</f>
        <v>18</v>
      </c>
      <c r="AM143" s="380">
        <f>+'Niv1 Pub 22à45 '!AM156+'Niv1 Pr 94à117'!AM156</f>
        <v>64</v>
      </c>
      <c r="AN143" s="380">
        <f>+'Niv1 Pub 22à45 '!AS156+'Niv1 Pr 94à117'!AP156</f>
        <v>88</v>
      </c>
      <c r="AO143" s="380">
        <f>+'Niv1 Pub 22à45 '!AT156+'Niv1 Pr 94à117'!AQ156</f>
        <v>1</v>
      </c>
      <c r="AP143" s="380">
        <f>+'Niv1 Pub 22à45 '!AU156+'Niv1 Pr 94à117'!AR156</f>
        <v>42</v>
      </c>
      <c r="AQ143" s="380">
        <f>+'Niv1 Pub 22à45 '!AV156+'Niv1 Pr 94à117'!AS156</f>
        <v>37</v>
      </c>
      <c r="AR143" s="380">
        <f>+'Niv1 Pub 22à45 '!AW156+'Niv1 Pr 94à117'!AT156</f>
        <v>5</v>
      </c>
    </row>
    <row r="144" spans="1:48" s="381" customFormat="1" ht="15" customHeight="1">
      <c r="A144" s="569" t="s">
        <v>187</v>
      </c>
      <c r="B144" s="569" t="s">
        <v>189</v>
      </c>
      <c r="C144" s="301">
        <f>+'Niv1 Pub 22à45 '!C157+'Niv1 Pr 94à117'!C157</f>
        <v>2137</v>
      </c>
      <c r="D144" s="301">
        <f>+'Niv1 Pub 22à45 '!D157+'Niv1 Pr 94à117'!D157</f>
        <v>1064</v>
      </c>
      <c r="E144" s="301">
        <f>+'Niv1 Pub 22à45 '!E157+'Niv1 Pr 94à117'!E157</f>
        <v>1388</v>
      </c>
      <c r="F144" s="301">
        <f>+'Niv1 Pub 22à45 '!F157+'Niv1 Pr 94à117'!F157</f>
        <v>683</v>
      </c>
      <c r="G144" s="301">
        <f>+'Niv1 Pub 22à45 '!G157+'Niv1 Pr 94à117'!G157</f>
        <v>882</v>
      </c>
      <c r="H144" s="301">
        <f>+'Niv1 Pub 22à45 '!H157+'Niv1 Pr 94à117'!H157</f>
        <v>435</v>
      </c>
      <c r="I144" s="301">
        <f>+'Niv1 Pub 22à45 '!I157+'Niv1 Pr 94à117'!I157</f>
        <v>438</v>
      </c>
      <c r="J144" s="301">
        <f>+'Niv1 Pub 22à45 '!J157+'Niv1 Pr 94à117'!J157</f>
        <v>208</v>
      </c>
      <c r="K144" s="301">
        <f>+'Niv1 Pub 22à45 '!K157+'Niv1 Pr 94à117'!K157</f>
        <v>330</v>
      </c>
      <c r="L144" s="301">
        <f>+'Niv1 Pub 22à45 '!L157+'Niv1 Pr 94à117'!L157</f>
        <v>156</v>
      </c>
      <c r="M144" s="387">
        <f t="shared" si="97"/>
        <v>5175</v>
      </c>
      <c r="N144" s="387">
        <f t="shared" si="98"/>
        <v>2546</v>
      </c>
      <c r="O144" s="606"/>
      <c r="P144" s="569" t="s">
        <v>189</v>
      </c>
      <c r="Q144" s="301">
        <f>+'Niv1 Pub 22à45 '!Q157+'Niv1 Pr 94à117'!Q157</f>
        <v>225</v>
      </c>
      <c r="R144" s="301">
        <f>+'Niv1 Pub 22à45 '!R157+'Niv1 Pr 94à117'!R157</f>
        <v>110</v>
      </c>
      <c r="S144" s="301">
        <f>+'Niv1 Pub 22à45 '!S157+'Niv1 Pr 94à117'!S157</f>
        <v>303</v>
      </c>
      <c r="T144" s="301">
        <f>+'Niv1 Pub 22à45 '!T157+'Niv1 Pr 94à117'!T157</f>
        <v>147</v>
      </c>
      <c r="U144" s="301">
        <f>+'Niv1 Pub 22à45 '!U157+'Niv1 Pr 94à117'!U157</f>
        <v>181</v>
      </c>
      <c r="V144" s="301">
        <f>+'Niv1 Pub 22à45 '!V157+'Niv1 Pr 94à117'!V157</f>
        <v>100</v>
      </c>
      <c r="W144" s="301">
        <f>+'Niv1 Pub 22à45 '!W157+'Niv1 Pr 94à117'!W157</f>
        <v>19</v>
      </c>
      <c r="X144" s="301">
        <f>+'Niv1 Pub 22à45 '!X157+'Niv1 Pr 94à117'!X157</f>
        <v>11</v>
      </c>
      <c r="Y144" s="301">
        <f>+'Niv1 Pub 22à45 '!Y157+'Niv1 Pr 94à117'!Y157</f>
        <v>50</v>
      </c>
      <c r="Z144" s="301">
        <f>+'Niv1 Pub 22à45 '!Z157+'Niv1 Pr 94à117'!Z157</f>
        <v>20</v>
      </c>
      <c r="AA144" s="387">
        <f t="shared" si="99"/>
        <v>778</v>
      </c>
      <c r="AB144" s="579">
        <f t="shared" si="100"/>
        <v>388</v>
      </c>
      <c r="AC144" s="615"/>
      <c r="AD144" s="569" t="s">
        <v>189</v>
      </c>
      <c r="AE144" s="380">
        <f>+'Niv1 Pub 22à45 '!AE157+'Niv1 Pr 94à117'!AE157</f>
        <v>37</v>
      </c>
      <c r="AF144" s="380">
        <f>+'Niv1 Pub 22à45 '!AF157+'Niv1 Pr 94à117'!AF157</f>
        <v>30</v>
      </c>
      <c r="AG144" s="380">
        <f>+'Niv1 Pub 22à45 '!AG157+'Niv1 Pr 94à117'!AG157</f>
        <v>26</v>
      </c>
      <c r="AH144" s="380">
        <f>+'Niv1 Pub 22à45 '!AH157+'Niv1 Pr 94à117'!AH157</f>
        <v>21</v>
      </c>
      <c r="AI144" s="380">
        <f>+'Niv1 Pub 22à45 '!AI157+'Niv1 Pr 94à117'!AI157</f>
        <v>18</v>
      </c>
      <c r="AJ144" s="380">
        <f>+'Niv1 Pub 22à45 '!AJ157+'Niv1 Pr 94à117'!AJ157</f>
        <v>132</v>
      </c>
      <c r="AK144" s="380">
        <f>+'Niv1 Pub 22à45 '!AK157+'Niv1 Pr 94à117'!AK157</f>
        <v>66</v>
      </c>
      <c r="AL144" s="380">
        <f>+'Niv1 Pub 22à45 '!AL157+'Niv1 Pr 94à117'!AL157</f>
        <v>6</v>
      </c>
      <c r="AM144" s="380">
        <f>+'Niv1 Pub 22à45 '!AM157+'Niv1 Pr 94à117'!AM157</f>
        <v>72</v>
      </c>
      <c r="AN144" s="380">
        <f>+'Niv1 Pub 22à45 '!AS157+'Niv1 Pr 94à117'!AP157</f>
        <v>81</v>
      </c>
      <c r="AO144" s="380">
        <f>+'Niv1 Pub 22à45 '!AT157+'Niv1 Pr 94à117'!AQ157</f>
        <v>1</v>
      </c>
      <c r="AP144" s="380">
        <f>+'Niv1 Pub 22à45 '!AU157+'Niv1 Pr 94à117'!AR157</f>
        <v>46</v>
      </c>
      <c r="AQ144" s="380">
        <f>+'Niv1 Pub 22à45 '!AV157+'Niv1 Pr 94à117'!AS157</f>
        <v>28</v>
      </c>
      <c r="AR144" s="380">
        <f>+'Niv1 Pub 22à45 '!AW157+'Niv1 Pr 94à117'!AT157</f>
        <v>18</v>
      </c>
    </row>
    <row r="145" spans="1:48" s="381" customFormat="1" ht="15" customHeight="1">
      <c r="A145" s="569" t="s">
        <v>187</v>
      </c>
      <c r="B145" s="569" t="s">
        <v>190</v>
      </c>
      <c r="C145" s="301">
        <f>+'Niv1 Pub 22à45 '!C158+'Niv1 Pr 94à117'!C158</f>
        <v>1766</v>
      </c>
      <c r="D145" s="301">
        <f>+'Niv1 Pub 22à45 '!D158+'Niv1 Pr 94à117'!D158</f>
        <v>838</v>
      </c>
      <c r="E145" s="301">
        <f>+'Niv1 Pub 22à45 '!E158+'Niv1 Pr 94à117'!E158</f>
        <v>1033</v>
      </c>
      <c r="F145" s="301">
        <f>+'Niv1 Pub 22à45 '!F158+'Niv1 Pr 94à117'!F158</f>
        <v>497</v>
      </c>
      <c r="G145" s="301">
        <f>+'Niv1 Pub 22à45 '!G158+'Niv1 Pr 94à117'!G158</f>
        <v>577</v>
      </c>
      <c r="H145" s="301">
        <f>+'Niv1 Pub 22à45 '!H158+'Niv1 Pr 94à117'!H158</f>
        <v>275</v>
      </c>
      <c r="I145" s="301">
        <f>+'Niv1 Pub 22à45 '!I158+'Niv1 Pr 94à117'!I158</f>
        <v>280</v>
      </c>
      <c r="J145" s="301">
        <f>+'Niv1 Pub 22à45 '!J158+'Niv1 Pr 94à117'!J158</f>
        <v>146</v>
      </c>
      <c r="K145" s="301">
        <f>+'Niv1 Pub 22à45 '!K158+'Niv1 Pr 94à117'!K158</f>
        <v>160</v>
      </c>
      <c r="L145" s="301">
        <f>+'Niv1 Pub 22à45 '!L158+'Niv1 Pr 94à117'!L158</f>
        <v>81</v>
      </c>
      <c r="M145" s="387">
        <f t="shared" si="97"/>
        <v>3816</v>
      </c>
      <c r="N145" s="387">
        <f t="shared" si="98"/>
        <v>1837</v>
      </c>
      <c r="O145" s="606"/>
      <c r="P145" s="569" t="s">
        <v>190</v>
      </c>
      <c r="Q145" s="301">
        <f>+'Niv1 Pub 22à45 '!Q158+'Niv1 Pr 94à117'!Q158</f>
        <v>507</v>
      </c>
      <c r="R145" s="301">
        <f>+'Niv1 Pub 22à45 '!R158+'Niv1 Pr 94à117'!R158</f>
        <v>240</v>
      </c>
      <c r="S145" s="301">
        <f>+'Niv1 Pub 22à45 '!S158+'Niv1 Pr 94à117'!S158</f>
        <v>179</v>
      </c>
      <c r="T145" s="301">
        <f>+'Niv1 Pub 22à45 '!T158+'Niv1 Pr 94à117'!T158</f>
        <v>89</v>
      </c>
      <c r="U145" s="301">
        <f>+'Niv1 Pub 22à45 '!U158+'Niv1 Pr 94à117'!U158</f>
        <v>87</v>
      </c>
      <c r="V145" s="301">
        <f>+'Niv1 Pub 22à45 '!V158+'Niv1 Pr 94à117'!V158</f>
        <v>41</v>
      </c>
      <c r="W145" s="301">
        <f>+'Niv1 Pub 22à45 '!W158+'Niv1 Pr 94à117'!W158</f>
        <v>41</v>
      </c>
      <c r="X145" s="301">
        <f>+'Niv1 Pub 22à45 '!X158+'Niv1 Pr 94à117'!X158</f>
        <v>23</v>
      </c>
      <c r="Y145" s="301">
        <f>+'Niv1 Pub 22à45 '!Y158+'Niv1 Pr 94à117'!Y158</f>
        <v>22</v>
      </c>
      <c r="Z145" s="301">
        <f>+'Niv1 Pub 22à45 '!Z158+'Niv1 Pr 94à117'!Z158</f>
        <v>9</v>
      </c>
      <c r="AA145" s="387">
        <f t="shared" si="99"/>
        <v>836</v>
      </c>
      <c r="AB145" s="579">
        <f t="shared" si="100"/>
        <v>402</v>
      </c>
      <c r="AC145" s="615"/>
      <c r="AD145" s="569" t="s">
        <v>190</v>
      </c>
      <c r="AE145" s="380">
        <f>+'Niv1 Pub 22à45 '!AE158+'Niv1 Pr 94à117'!AE158</f>
        <v>36</v>
      </c>
      <c r="AF145" s="380">
        <f>+'Niv1 Pub 22à45 '!AF158+'Niv1 Pr 94à117'!AF158</f>
        <v>33</v>
      </c>
      <c r="AG145" s="380">
        <f>+'Niv1 Pub 22à45 '!AG158+'Niv1 Pr 94à117'!AG158</f>
        <v>29</v>
      </c>
      <c r="AH145" s="380">
        <f>+'Niv1 Pub 22à45 '!AH158+'Niv1 Pr 94à117'!AH158</f>
        <v>24</v>
      </c>
      <c r="AI145" s="380">
        <f>+'Niv1 Pub 22à45 '!AI158+'Niv1 Pr 94à117'!AI158</f>
        <v>16</v>
      </c>
      <c r="AJ145" s="380">
        <f>+'Niv1 Pub 22à45 '!AJ158+'Niv1 Pr 94à117'!AJ158</f>
        <v>138</v>
      </c>
      <c r="AK145" s="380">
        <f>+'Niv1 Pub 22à45 '!AK158+'Niv1 Pr 94à117'!AK158</f>
        <v>56</v>
      </c>
      <c r="AL145" s="380">
        <f>+'Niv1 Pub 22à45 '!AL158+'Niv1 Pr 94à117'!AL158</f>
        <v>12</v>
      </c>
      <c r="AM145" s="380">
        <f>+'Niv1 Pub 22à45 '!AM158+'Niv1 Pr 94à117'!AM158</f>
        <v>68</v>
      </c>
      <c r="AN145" s="380">
        <f>+'Niv1 Pub 22à45 '!AS158+'Niv1 Pr 94à117'!AP158</f>
        <v>65</v>
      </c>
      <c r="AO145" s="380">
        <f>+'Niv1 Pub 22à45 '!AT158+'Niv1 Pr 94à117'!AQ158</f>
        <v>2</v>
      </c>
      <c r="AP145" s="380">
        <f>+'Niv1 Pub 22à45 '!AU158+'Niv1 Pr 94à117'!AR158</f>
        <v>35</v>
      </c>
      <c r="AQ145" s="380">
        <f>+'Niv1 Pub 22à45 '!AV158+'Niv1 Pr 94à117'!AS158</f>
        <v>34</v>
      </c>
      <c r="AR145" s="380">
        <f>+'Niv1 Pub 22à45 '!AW158+'Niv1 Pr 94à117'!AT158</f>
        <v>1</v>
      </c>
    </row>
    <row r="146" spans="1:48" s="381" customFormat="1" ht="15" customHeight="1">
      <c r="A146" s="569" t="s">
        <v>187</v>
      </c>
      <c r="B146" s="569" t="s">
        <v>191</v>
      </c>
      <c r="C146" s="301">
        <f>+'Niv1 Pub 22à45 '!C159+'Niv1 Pr 94à117'!C159</f>
        <v>4812</v>
      </c>
      <c r="D146" s="301">
        <f>+'Niv1 Pub 22à45 '!D159+'Niv1 Pr 94à117'!D159</f>
        <v>2367</v>
      </c>
      <c r="E146" s="301">
        <f>+'Niv1 Pub 22à45 '!E159+'Niv1 Pr 94à117'!E159</f>
        <v>2448</v>
      </c>
      <c r="F146" s="301">
        <f>+'Niv1 Pub 22à45 '!F159+'Niv1 Pr 94à117'!F159</f>
        <v>1185</v>
      </c>
      <c r="G146" s="301">
        <f>+'Niv1 Pub 22à45 '!G159+'Niv1 Pr 94à117'!G159</f>
        <v>1948</v>
      </c>
      <c r="H146" s="301">
        <f>+'Niv1 Pub 22à45 '!H159+'Niv1 Pr 94à117'!H159</f>
        <v>1023</v>
      </c>
      <c r="I146" s="301">
        <f>+'Niv1 Pub 22à45 '!I159+'Niv1 Pr 94à117'!I159</f>
        <v>1163</v>
      </c>
      <c r="J146" s="301">
        <f>+'Niv1 Pub 22à45 '!J159+'Niv1 Pr 94à117'!J159</f>
        <v>567</v>
      </c>
      <c r="K146" s="301">
        <f>+'Niv1 Pub 22à45 '!K159+'Niv1 Pr 94à117'!K159</f>
        <v>638</v>
      </c>
      <c r="L146" s="301">
        <f>+'Niv1 Pub 22à45 '!L159+'Niv1 Pr 94à117'!L159</f>
        <v>326</v>
      </c>
      <c r="M146" s="387">
        <f t="shared" si="97"/>
        <v>11009</v>
      </c>
      <c r="N146" s="387">
        <f t="shared" si="98"/>
        <v>5468</v>
      </c>
      <c r="O146" s="606"/>
      <c r="P146" s="569" t="s">
        <v>191</v>
      </c>
      <c r="Q146" s="301">
        <f>+'Niv1 Pub 22à45 '!Q159+'Niv1 Pr 94à117'!Q159</f>
        <v>1240</v>
      </c>
      <c r="R146" s="301">
        <f>+'Niv1 Pub 22à45 '!R159+'Niv1 Pr 94à117'!R159</f>
        <v>598</v>
      </c>
      <c r="S146" s="301">
        <f>+'Niv1 Pub 22à45 '!S159+'Niv1 Pr 94à117'!S159</f>
        <v>558</v>
      </c>
      <c r="T146" s="301">
        <f>+'Niv1 Pub 22à45 '!T159+'Niv1 Pr 94à117'!T159</f>
        <v>249</v>
      </c>
      <c r="U146" s="301">
        <f>+'Niv1 Pub 22à45 '!U159+'Niv1 Pr 94à117'!U159</f>
        <v>442</v>
      </c>
      <c r="V146" s="301">
        <f>+'Niv1 Pub 22à45 '!V159+'Niv1 Pr 94à117'!V159</f>
        <v>213</v>
      </c>
      <c r="W146" s="301">
        <f>+'Niv1 Pub 22à45 '!W159+'Niv1 Pr 94à117'!W159</f>
        <v>157</v>
      </c>
      <c r="X146" s="301">
        <f>+'Niv1 Pub 22à45 '!X159+'Niv1 Pr 94à117'!X159</f>
        <v>75</v>
      </c>
      <c r="Y146" s="301">
        <f>+'Niv1 Pub 22à45 '!Y159+'Niv1 Pr 94à117'!Y159</f>
        <v>73</v>
      </c>
      <c r="Z146" s="301">
        <f>+'Niv1 Pub 22à45 '!Z159+'Niv1 Pr 94à117'!Z159</f>
        <v>40</v>
      </c>
      <c r="AA146" s="387">
        <f t="shared" si="99"/>
        <v>2470</v>
      </c>
      <c r="AB146" s="579">
        <f t="shared" si="100"/>
        <v>1175</v>
      </c>
      <c r="AC146" s="615"/>
      <c r="AD146" s="569" t="s">
        <v>191</v>
      </c>
      <c r="AE146" s="380">
        <f>+'Niv1 Pub 22à45 '!AE159+'Niv1 Pr 94à117'!AE159</f>
        <v>90</v>
      </c>
      <c r="AF146" s="380">
        <f>+'Niv1 Pub 22à45 '!AF159+'Niv1 Pr 94à117'!AF159</f>
        <v>78</v>
      </c>
      <c r="AG146" s="380">
        <f>+'Niv1 Pub 22à45 '!AG159+'Niv1 Pr 94à117'!AG159</f>
        <v>67</v>
      </c>
      <c r="AH146" s="380">
        <f>+'Niv1 Pub 22à45 '!AH159+'Niv1 Pr 94à117'!AH159</f>
        <v>58</v>
      </c>
      <c r="AI146" s="380">
        <f>+'Niv1 Pub 22à45 '!AI159+'Niv1 Pr 94à117'!AI159</f>
        <v>36</v>
      </c>
      <c r="AJ146" s="380">
        <f>+'Niv1 Pub 22à45 '!AJ159+'Niv1 Pr 94à117'!AJ159</f>
        <v>329</v>
      </c>
      <c r="AK146" s="380">
        <f>+'Niv1 Pub 22à45 '!AK159+'Niv1 Pr 94à117'!AK159</f>
        <v>147</v>
      </c>
      <c r="AL146" s="380">
        <f>+'Niv1 Pub 22à45 '!AL159+'Niv1 Pr 94à117'!AL159</f>
        <v>36</v>
      </c>
      <c r="AM146" s="380">
        <f>+'Niv1 Pub 22à45 '!AM159+'Niv1 Pr 94à117'!AM159</f>
        <v>183</v>
      </c>
      <c r="AN146" s="380">
        <f>+'Niv1 Pub 22à45 '!AS159+'Niv1 Pr 94à117'!AP159</f>
        <v>190</v>
      </c>
      <c r="AO146" s="380">
        <f>+'Niv1 Pub 22à45 '!AT159+'Niv1 Pr 94à117'!AQ159</f>
        <v>7</v>
      </c>
      <c r="AP146" s="380">
        <f>+'Niv1 Pub 22à45 '!AU159+'Niv1 Pr 94à117'!AR159</f>
        <v>100</v>
      </c>
      <c r="AQ146" s="380">
        <f>+'Niv1 Pub 22à45 '!AV159+'Niv1 Pr 94à117'!AS159</f>
        <v>77</v>
      </c>
      <c r="AR146" s="380">
        <f>+'Niv1 Pub 22à45 '!AW159+'Niv1 Pr 94à117'!AT159</f>
        <v>23</v>
      </c>
    </row>
    <row r="147" spans="1:48" s="381" customFormat="1" ht="15" customHeight="1">
      <c r="A147" s="569" t="s">
        <v>187</v>
      </c>
      <c r="B147" s="569" t="s">
        <v>192</v>
      </c>
      <c r="C147" s="301">
        <f>+'Niv1 Pub 22à45 '!C160+'Niv1 Pr 94à117'!C160</f>
        <v>1126</v>
      </c>
      <c r="D147" s="301">
        <f>+'Niv1 Pub 22à45 '!D160+'Niv1 Pr 94à117'!D160</f>
        <v>621</v>
      </c>
      <c r="E147" s="301">
        <f>+'Niv1 Pub 22à45 '!E160+'Niv1 Pr 94à117'!E160</f>
        <v>911</v>
      </c>
      <c r="F147" s="301">
        <f>+'Niv1 Pub 22à45 '!F160+'Niv1 Pr 94à117'!F160</f>
        <v>443</v>
      </c>
      <c r="G147" s="301">
        <f>+'Niv1 Pub 22à45 '!G160+'Niv1 Pr 94à117'!G160</f>
        <v>469</v>
      </c>
      <c r="H147" s="301">
        <f>+'Niv1 Pub 22à45 '!H160+'Niv1 Pr 94à117'!H160</f>
        <v>229</v>
      </c>
      <c r="I147" s="301">
        <f>+'Niv1 Pub 22à45 '!I160+'Niv1 Pr 94à117'!I160</f>
        <v>277</v>
      </c>
      <c r="J147" s="301">
        <f>+'Niv1 Pub 22à45 '!J160+'Niv1 Pr 94à117'!J160</f>
        <v>138</v>
      </c>
      <c r="K147" s="301">
        <f>+'Niv1 Pub 22à45 '!K160+'Niv1 Pr 94à117'!K160</f>
        <v>186</v>
      </c>
      <c r="L147" s="301">
        <f>+'Niv1 Pub 22à45 '!L160+'Niv1 Pr 94à117'!L160</f>
        <v>94</v>
      </c>
      <c r="M147" s="387">
        <f t="shared" si="97"/>
        <v>2969</v>
      </c>
      <c r="N147" s="387">
        <f t="shared" si="98"/>
        <v>1525</v>
      </c>
      <c r="O147" s="606"/>
      <c r="P147" s="569" t="s">
        <v>192</v>
      </c>
      <c r="Q147" s="301">
        <f>+'Niv1 Pub 22à45 '!Q160+'Niv1 Pr 94à117'!Q160</f>
        <v>99</v>
      </c>
      <c r="R147" s="301">
        <f>+'Niv1 Pub 22à45 '!R160+'Niv1 Pr 94à117'!R160</f>
        <v>45</v>
      </c>
      <c r="S147" s="301">
        <f>+'Niv1 Pub 22à45 '!S160+'Niv1 Pr 94à117'!S160</f>
        <v>194</v>
      </c>
      <c r="T147" s="301">
        <f>+'Niv1 Pub 22à45 '!T160+'Niv1 Pr 94à117'!T160</f>
        <v>94</v>
      </c>
      <c r="U147" s="301">
        <f>+'Niv1 Pub 22à45 '!U160+'Niv1 Pr 94à117'!U160</f>
        <v>112</v>
      </c>
      <c r="V147" s="301">
        <f>+'Niv1 Pub 22à45 '!V160+'Niv1 Pr 94à117'!V160</f>
        <v>53</v>
      </c>
      <c r="W147" s="301">
        <f>+'Niv1 Pub 22à45 '!W160+'Niv1 Pr 94à117'!W160</f>
        <v>18</v>
      </c>
      <c r="X147" s="301">
        <f>+'Niv1 Pub 22à45 '!X160+'Niv1 Pr 94à117'!X160</f>
        <v>7</v>
      </c>
      <c r="Y147" s="301">
        <f>+'Niv1 Pub 22à45 '!Y160+'Niv1 Pr 94à117'!Y160</f>
        <v>25</v>
      </c>
      <c r="Z147" s="301">
        <f>+'Niv1 Pub 22à45 '!Z160+'Niv1 Pr 94à117'!Z160</f>
        <v>12</v>
      </c>
      <c r="AA147" s="387">
        <f t="shared" si="99"/>
        <v>448</v>
      </c>
      <c r="AB147" s="579">
        <f t="shared" si="100"/>
        <v>211</v>
      </c>
      <c r="AC147" s="615"/>
      <c r="AD147" s="569" t="s">
        <v>192</v>
      </c>
      <c r="AE147" s="380">
        <f>+'Niv1 Pub 22à45 '!AE160+'Niv1 Pr 94à117'!AE160</f>
        <v>29</v>
      </c>
      <c r="AF147" s="380">
        <f>+'Niv1 Pub 22à45 '!AF160+'Niv1 Pr 94à117'!AF160</f>
        <v>29</v>
      </c>
      <c r="AG147" s="380">
        <f>+'Niv1 Pub 22à45 '!AG160+'Niv1 Pr 94à117'!AG160</f>
        <v>27</v>
      </c>
      <c r="AH147" s="380">
        <f>+'Niv1 Pub 22à45 '!AH160+'Niv1 Pr 94à117'!AH160</f>
        <v>21</v>
      </c>
      <c r="AI147" s="380">
        <f>+'Niv1 Pub 22à45 '!AI160+'Niv1 Pr 94à117'!AI160</f>
        <v>20</v>
      </c>
      <c r="AJ147" s="380">
        <f>+'Niv1 Pub 22à45 '!AJ160+'Niv1 Pr 94à117'!AJ160</f>
        <v>126</v>
      </c>
      <c r="AK147" s="380">
        <f>+'Niv1 Pub 22à45 '!AK160+'Niv1 Pr 94à117'!AK160</f>
        <v>42</v>
      </c>
      <c r="AL147" s="380">
        <f>+'Niv1 Pub 22à45 '!AL160+'Niv1 Pr 94à117'!AL160</f>
        <v>8</v>
      </c>
      <c r="AM147" s="380">
        <f>+'Niv1 Pub 22à45 '!AM160+'Niv1 Pr 94à117'!AM160</f>
        <v>50</v>
      </c>
      <c r="AN147" s="380">
        <f>+'Niv1 Pub 22à45 '!AS160+'Niv1 Pr 94à117'!AP160</f>
        <v>53</v>
      </c>
      <c r="AO147" s="380">
        <f>+'Niv1 Pub 22à45 '!AT160+'Niv1 Pr 94à117'!AQ160</f>
        <v>1</v>
      </c>
      <c r="AP147" s="380">
        <f>+'Niv1 Pub 22à45 '!AU160+'Niv1 Pr 94à117'!AR160</f>
        <v>39</v>
      </c>
      <c r="AQ147" s="380">
        <f>+'Niv1 Pub 22à45 '!AV160+'Niv1 Pr 94à117'!AS160</f>
        <v>28</v>
      </c>
      <c r="AR147" s="380">
        <f>+'Niv1 Pub 22à45 '!AW160+'Niv1 Pr 94à117'!AT160</f>
        <v>11</v>
      </c>
    </row>
    <row r="148" spans="1:48" s="381" customFormat="1" ht="15" customHeight="1">
      <c r="A148" s="569" t="s">
        <v>193</v>
      </c>
      <c r="B148" s="569" t="s">
        <v>194</v>
      </c>
      <c r="C148" s="301">
        <f>+'Niv1 Pub 22à45 '!C161+'Niv1 Pr 94à117'!C161</f>
        <v>10850</v>
      </c>
      <c r="D148" s="301">
        <f>+'Niv1 Pub 22à45 '!D161+'Niv1 Pr 94à117'!D161</f>
        <v>5356</v>
      </c>
      <c r="E148" s="301">
        <f>+'Niv1 Pub 22à45 '!E161+'Niv1 Pr 94à117'!E161</f>
        <v>9161</v>
      </c>
      <c r="F148" s="301">
        <f>+'Niv1 Pub 22à45 '!F161+'Niv1 Pr 94à117'!F161</f>
        <v>4582</v>
      </c>
      <c r="G148" s="301">
        <f>+'Niv1 Pub 22à45 '!G161+'Niv1 Pr 94à117'!G161</f>
        <v>6537</v>
      </c>
      <c r="H148" s="301">
        <f>+'Niv1 Pub 22à45 '!H161+'Niv1 Pr 94à117'!H161</f>
        <v>3204</v>
      </c>
      <c r="I148" s="301">
        <f>+'Niv1 Pub 22à45 '!I161+'Niv1 Pr 94à117'!I161</f>
        <v>3714</v>
      </c>
      <c r="J148" s="301">
        <f>+'Niv1 Pub 22à45 '!J161+'Niv1 Pr 94à117'!J161</f>
        <v>1782</v>
      </c>
      <c r="K148" s="301">
        <f>+'Niv1 Pub 22à45 '!K161+'Niv1 Pr 94à117'!K161</f>
        <v>2663</v>
      </c>
      <c r="L148" s="301">
        <f>+'Niv1 Pub 22à45 '!L161+'Niv1 Pr 94à117'!L161</f>
        <v>1294</v>
      </c>
      <c r="M148" s="387">
        <f t="shared" si="97"/>
        <v>32925</v>
      </c>
      <c r="N148" s="387">
        <f t="shared" si="98"/>
        <v>16218</v>
      </c>
      <c r="O148" s="606"/>
      <c r="P148" s="569" t="s">
        <v>194</v>
      </c>
      <c r="Q148" s="301">
        <f>+'Niv1 Pub 22à45 '!Q161+'Niv1 Pr 94à117'!Q161</f>
        <v>804</v>
      </c>
      <c r="R148" s="301">
        <f>+'Niv1 Pub 22à45 '!R161+'Niv1 Pr 94à117'!R161</f>
        <v>391</v>
      </c>
      <c r="S148" s="301">
        <f>+'Niv1 Pub 22à45 '!S161+'Niv1 Pr 94à117'!S161</f>
        <v>2720</v>
      </c>
      <c r="T148" s="301">
        <f>+'Niv1 Pub 22à45 '!T161+'Niv1 Pr 94à117'!T161</f>
        <v>1341</v>
      </c>
      <c r="U148" s="301">
        <f>+'Niv1 Pub 22à45 '!U161+'Niv1 Pr 94à117'!U161</f>
        <v>1621</v>
      </c>
      <c r="V148" s="301">
        <f>+'Niv1 Pub 22à45 '!V161+'Niv1 Pr 94à117'!V161</f>
        <v>773</v>
      </c>
      <c r="W148" s="301">
        <f>+'Niv1 Pub 22à45 '!W161+'Niv1 Pr 94à117'!W161</f>
        <v>258</v>
      </c>
      <c r="X148" s="301">
        <f>+'Niv1 Pub 22à45 '!X161+'Niv1 Pr 94à117'!X161</f>
        <v>127</v>
      </c>
      <c r="Y148" s="301">
        <f>+'Niv1 Pub 22à45 '!Y161+'Niv1 Pr 94à117'!Y161</f>
        <v>568</v>
      </c>
      <c r="Z148" s="301">
        <f>+'Niv1 Pub 22à45 '!Z161+'Niv1 Pr 94à117'!Z161</f>
        <v>302</v>
      </c>
      <c r="AA148" s="387">
        <f t="shared" si="99"/>
        <v>5971</v>
      </c>
      <c r="AB148" s="579">
        <f t="shared" si="100"/>
        <v>2934</v>
      </c>
      <c r="AC148" s="615"/>
      <c r="AD148" s="569" t="s">
        <v>194</v>
      </c>
      <c r="AE148" s="380">
        <f>+'Niv1 Pub 22à45 '!AE161+'Niv1 Pr 94à117'!AE161</f>
        <v>245</v>
      </c>
      <c r="AF148" s="380">
        <f>+'Niv1 Pub 22à45 '!AF161+'Niv1 Pr 94à117'!AF161</f>
        <v>243</v>
      </c>
      <c r="AG148" s="380">
        <f>+'Niv1 Pub 22à45 '!AG161+'Niv1 Pr 94à117'!AG161</f>
        <v>232</v>
      </c>
      <c r="AH148" s="380">
        <f>+'Niv1 Pub 22à45 '!AH161+'Niv1 Pr 94à117'!AH161</f>
        <v>196</v>
      </c>
      <c r="AI148" s="380">
        <f>+'Niv1 Pub 22à45 '!AI161+'Niv1 Pr 94à117'!AI161</f>
        <v>152</v>
      </c>
      <c r="AJ148" s="380">
        <f>+'Niv1 Pub 22à45 '!AJ161+'Niv1 Pr 94à117'!AJ161</f>
        <v>1068</v>
      </c>
      <c r="AK148" s="380">
        <f>+'Niv1 Pub 22à45 '!AK161+'Niv1 Pr 94à117'!AK161</f>
        <v>471</v>
      </c>
      <c r="AL148" s="380">
        <f>+'Niv1 Pub 22à45 '!AL161+'Niv1 Pr 94à117'!AL161</f>
        <v>69</v>
      </c>
      <c r="AM148" s="380">
        <f>+'Niv1 Pub 22à45 '!AM161+'Niv1 Pr 94à117'!AM161</f>
        <v>540</v>
      </c>
      <c r="AN148" s="380">
        <f>+'Niv1 Pub 22à45 '!AS161+'Niv1 Pr 94à117'!AP161</f>
        <v>580</v>
      </c>
      <c r="AO148" s="380">
        <f>+'Niv1 Pub 22à45 '!AT161+'Niv1 Pr 94à117'!AQ161</f>
        <v>6</v>
      </c>
      <c r="AP148" s="380">
        <f>+'Niv1 Pub 22à45 '!AU161+'Niv1 Pr 94à117'!AR161</f>
        <v>232</v>
      </c>
      <c r="AQ148" s="380">
        <f>+'Niv1 Pub 22à45 '!AV161+'Niv1 Pr 94à117'!AS161</f>
        <v>228</v>
      </c>
      <c r="AR148" s="380">
        <f>+'Niv1 Pub 22à45 '!AW161+'Niv1 Pr 94à117'!AT161</f>
        <v>4</v>
      </c>
    </row>
    <row r="149" spans="1:48" s="381" customFormat="1" ht="15" customHeight="1">
      <c r="A149" s="569" t="s">
        <v>193</v>
      </c>
      <c r="B149" s="569" t="s">
        <v>195</v>
      </c>
      <c r="C149" s="301">
        <f>+'Niv1 Pub 22à45 '!C162+'Niv1 Pr 94à117'!C162</f>
        <v>9018</v>
      </c>
      <c r="D149" s="301">
        <f>+'Niv1 Pub 22à45 '!D162+'Niv1 Pr 94à117'!D162</f>
        <v>4441</v>
      </c>
      <c r="E149" s="301">
        <f>+'Niv1 Pub 22à45 '!E162+'Niv1 Pr 94à117'!E162</f>
        <v>9116</v>
      </c>
      <c r="F149" s="301">
        <f>+'Niv1 Pub 22à45 '!F162+'Niv1 Pr 94à117'!F162</f>
        <v>4477</v>
      </c>
      <c r="G149" s="301">
        <f>+'Niv1 Pub 22à45 '!G162+'Niv1 Pr 94à117'!G162</f>
        <v>7198</v>
      </c>
      <c r="H149" s="301">
        <f>+'Niv1 Pub 22à45 '!H162+'Niv1 Pr 94à117'!H162</f>
        <v>3598</v>
      </c>
      <c r="I149" s="301">
        <f>+'Niv1 Pub 22à45 '!I162+'Niv1 Pr 94à117'!I162</f>
        <v>4625</v>
      </c>
      <c r="J149" s="301">
        <f>+'Niv1 Pub 22à45 '!J162+'Niv1 Pr 94à117'!J162</f>
        <v>2158</v>
      </c>
      <c r="K149" s="301">
        <f>+'Niv1 Pub 22à45 '!K162+'Niv1 Pr 94à117'!K162</f>
        <v>3384</v>
      </c>
      <c r="L149" s="301">
        <f>+'Niv1 Pub 22à45 '!L162+'Niv1 Pr 94à117'!L162</f>
        <v>1654</v>
      </c>
      <c r="M149" s="387">
        <f t="shared" si="97"/>
        <v>33341</v>
      </c>
      <c r="N149" s="387">
        <f t="shared" si="98"/>
        <v>16328</v>
      </c>
      <c r="O149" s="606"/>
      <c r="P149" s="569" t="s">
        <v>195</v>
      </c>
      <c r="Q149" s="301">
        <f>+'Niv1 Pub 22à45 '!Q162+'Niv1 Pr 94à117'!Q162</f>
        <v>736</v>
      </c>
      <c r="R149" s="301">
        <f>+'Niv1 Pub 22à45 '!R162+'Niv1 Pr 94à117'!R162</f>
        <v>355</v>
      </c>
      <c r="S149" s="301">
        <f>+'Niv1 Pub 22à45 '!S162+'Niv1 Pr 94à117'!S162</f>
        <v>3120</v>
      </c>
      <c r="T149" s="301">
        <f>+'Niv1 Pub 22à45 '!T162+'Niv1 Pr 94à117'!T162</f>
        <v>1547</v>
      </c>
      <c r="U149" s="301">
        <f>+'Niv1 Pub 22à45 '!U162+'Niv1 Pr 94à117'!U162</f>
        <v>1746</v>
      </c>
      <c r="V149" s="301">
        <f>+'Niv1 Pub 22à45 '!V162+'Niv1 Pr 94à117'!V162</f>
        <v>855</v>
      </c>
      <c r="W149" s="301">
        <f>+'Niv1 Pub 22à45 '!W162+'Niv1 Pr 94à117'!W162</f>
        <v>216</v>
      </c>
      <c r="X149" s="301">
        <f>+'Niv1 Pub 22à45 '!X162+'Niv1 Pr 94à117'!X162</f>
        <v>105</v>
      </c>
      <c r="Y149" s="301">
        <f>+'Niv1 Pub 22à45 '!Y162+'Niv1 Pr 94à117'!Y162</f>
        <v>378</v>
      </c>
      <c r="Z149" s="301">
        <f>+'Niv1 Pub 22à45 '!Z162+'Niv1 Pr 94à117'!Z162</f>
        <v>182</v>
      </c>
      <c r="AA149" s="387">
        <f t="shared" si="99"/>
        <v>6196</v>
      </c>
      <c r="AB149" s="579">
        <f t="shared" si="100"/>
        <v>3044</v>
      </c>
      <c r="AC149" s="615"/>
      <c r="AD149" s="569" t="s">
        <v>195</v>
      </c>
      <c r="AE149" s="380">
        <f>+'Niv1 Pub 22à45 '!AE162+'Niv1 Pr 94à117'!AE162</f>
        <v>212</v>
      </c>
      <c r="AF149" s="380">
        <f>+'Niv1 Pub 22à45 '!AF162+'Niv1 Pr 94à117'!AF162</f>
        <v>221</v>
      </c>
      <c r="AG149" s="380">
        <f>+'Niv1 Pub 22à45 '!AG162+'Niv1 Pr 94à117'!AG162</f>
        <v>208</v>
      </c>
      <c r="AH149" s="380">
        <f>+'Niv1 Pub 22à45 '!AH162+'Niv1 Pr 94à117'!AH162</f>
        <v>189</v>
      </c>
      <c r="AI149" s="380">
        <f>+'Niv1 Pub 22à45 '!AI162+'Niv1 Pr 94à117'!AI162</f>
        <v>162</v>
      </c>
      <c r="AJ149" s="380">
        <f>+'Niv1 Pub 22à45 '!AJ162+'Niv1 Pr 94à117'!AJ162</f>
        <v>992</v>
      </c>
      <c r="AK149" s="380">
        <f>+'Niv1 Pub 22à45 '!AK162+'Niv1 Pr 94à117'!AK162</f>
        <v>534</v>
      </c>
      <c r="AL149" s="380">
        <f>+'Niv1 Pub 22à45 '!AL162+'Niv1 Pr 94à117'!AL162</f>
        <v>37</v>
      </c>
      <c r="AM149" s="380">
        <f>+'Niv1 Pub 22à45 '!AM162+'Niv1 Pr 94à117'!AM162</f>
        <v>571</v>
      </c>
      <c r="AN149" s="380">
        <f>+'Niv1 Pub 22à45 '!AS162+'Niv1 Pr 94à117'!AP162</f>
        <v>667</v>
      </c>
      <c r="AO149" s="380">
        <f>+'Niv1 Pub 22à45 '!AT162+'Niv1 Pr 94à117'!AQ162</f>
        <v>32</v>
      </c>
      <c r="AP149" s="380">
        <f>+'Niv1 Pub 22à45 '!AU162+'Niv1 Pr 94à117'!AR162</f>
        <v>185</v>
      </c>
      <c r="AQ149" s="380">
        <f>+'Niv1 Pub 22à45 '!AV162+'Niv1 Pr 94à117'!AS162</f>
        <v>183</v>
      </c>
      <c r="AR149" s="380">
        <f>+'Niv1 Pub 22à45 '!AW162+'Niv1 Pr 94à117'!AT162</f>
        <v>2</v>
      </c>
    </row>
    <row r="150" spans="1:48" s="381" customFormat="1" ht="15" customHeight="1">
      <c r="A150" s="569" t="s">
        <v>193</v>
      </c>
      <c r="B150" s="569" t="s">
        <v>196</v>
      </c>
      <c r="C150" s="301">
        <f>+'Niv1 Pub 22à45 '!C163+'Niv1 Pr 94à117'!C163</f>
        <v>10881</v>
      </c>
      <c r="D150" s="301">
        <f>+'Niv1 Pub 22à45 '!D163+'Niv1 Pr 94à117'!D163</f>
        <v>5254</v>
      </c>
      <c r="E150" s="301">
        <f>+'Niv1 Pub 22à45 '!E163+'Niv1 Pr 94à117'!E163</f>
        <v>9133</v>
      </c>
      <c r="F150" s="301">
        <f>+'Niv1 Pub 22à45 '!F163+'Niv1 Pr 94à117'!F163</f>
        <v>4478</v>
      </c>
      <c r="G150" s="301">
        <f>+'Niv1 Pub 22à45 '!G163+'Niv1 Pr 94à117'!G163</f>
        <v>8151</v>
      </c>
      <c r="H150" s="301">
        <f>+'Niv1 Pub 22à45 '!H163+'Niv1 Pr 94à117'!H163</f>
        <v>3972</v>
      </c>
      <c r="I150" s="301">
        <f>+'Niv1 Pub 22à45 '!I163+'Niv1 Pr 94à117'!I163</f>
        <v>5682</v>
      </c>
      <c r="J150" s="301">
        <f>+'Niv1 Pub 22à45 '!J163+'Niv1 Pr 94à117'!J163</f>
        <v>2901</v>
      </c>
      <c r="K150" s="301">
        <f>+'Niv1 Pub 22à45 '!K163+'Niv1 Pr 94à117'!K163</f>
        <v>4061</v>
      </c>
      <c r="L150" s="301">
        <f>+'Niv1 Pub 22à45 '!L163+'Niv1 Pr 94à117'!L163</f>
        <v>2131</v>
      </c>
      <c r="M150" s="387">
        <f t="shared" si="97"/>
        <v>37908</v>
      </c>
      <c r="N150" s="387">
        <f t="shared" si="98"/>
        <v>18736</v>
      </c>
      <c r="O150" s="606"/>
      <c r="P150" s="569" t="s">
        <v>196</v>
      </c>
      <c r="Q150" s="301">
        <f>+'Niv1 Pub 22à45 '!Q163+'Niv1 Pr 94à117'!Q163</f>
        <v>2418</v>
      </c>
      <c r="R150" s="301">
        <f>+'Niv1 Pub 22à45 '!R163+'Niv1 Pr 94à117'!R163</f>
        <v>1165</v>
      </c>
      <c r="S150" s="301">
        <f>+'Niv1 Pub 22à45 '!S163+'Niv1 Pr 94à117'!S163</f>
        <v>2622</v>
      </c>
      <c r="T150" s="301">
        <f>+'Niv1 Pub 22à45 '!T163+'Niv1 Pr 94à117'!T163</f>
        <v>1227</v>
      </c>
      <c r="U150" s="301">
        <f>+'Niv1 Pub 22à45 '!U163+'Niv1 Pr 94à117'!U163</f>
        <v>2394</v>
      </c>
      <c r="V150" s="301">
        <f>+'Niv1 Pub 22à45 '!V163+'Niv1 Pr 94à117'!V163</f>
        <v>1150</v>
      </c>
      <c r="W150" s="301">
        <f>+'Niv1 Pub 22à45 '!W163+'Niv1 Pr 94à117'!W163</f>
        <v>884</v>
      </c>
      <c r="X150" s="301">
        <f>+'Niv1 Pub 22à45 '!X163+'Niv1 Pr 94à117'!X163</f>
        <v>473</v>
      </c>
      <c r="Y150" s="301">
        <f>+'Niv1 Pub 22à45 '!Y163+'Niv1 Pr 94à117'!Y163</f>
        <v>768</v>
      </c>
      <c r="Z150" s="301">
        <f>+'Niv1 Pub 22à45 '!Z163+'Niv1 Pr 94à117'!Z163</f>
        <v>421</v>
      </c>
      <c r="AA150" s="387">
        <f t="shared" si="99"/>
        <v>9086</v>
      </c>
      <c r="AB150" s="579">
        <f t="shared" si="100"/>
        <v>4436</v>
      </c>
      <c r="AC150" s="615"/>
      <c r="AD150" s="569" t="s">
        <v>196</v>
      </c>
      <c r="AE150" s="380">
        <f>+'Niv1 Pub 22à45 '!AE163+'Niv1 Pr 94à117'!AE163</f>
        <v>230</v>
      </c>
      <c r="AF150" s="380">
        <f>+'Niv1 Pub 22à45 '!AF163+'Niv1 Pr 94à117'!AF163</f>
        <v>222</v>
      </c>
      <c r="AG150" s="380">
        <f>+'Niv1 Pub 22à45 '!AG163+'Niv1 Pr 94à117'!AG163</f>
        <v>221</v>
      </c>
      <c r="AH150" s="380">
        <f>+'Niv1 Pub 22à45 '!AH163+'Niv1 Pr 94à117'!AH163</f>
        <v>205</v>
      </c>
      <c r="AI150" s="380">
        <f>+'Niv1 Pub 22à45 '!AI163+'Niv1 Pr 94à117'!AI163</f>
        <v>177</v>
      </c>
      <c r="AJ150" s="380">
        <f>+'Niv1 Pub 22à45 '!AJ163+'Niv1 Pr 94à117'!AJ163</f>
        <v>1055</v>
      </c>
      <c r="AK150" s="380">
        <f>+'Niv1 Pub 22à45 '!AK163+'Niv1 Pr 94à117'!AK163</f>
        <v>504</v>
      </c>
      <c r="AL150" s="380">
        <f>+'Niv1 Pub 22à45 '!AL163+'Niv1 Pr 94à117'!AL163</f>
        <v>97</v>
      </c>
      <c r="AM150" s="380">
        <f>+'Niv1 Pub 22à45 '!AM163+'Niv1 Pr 94à117'!AM163</f>
        <v>601</v>
      </c>
      <c r="AN150" s="380">
        <f>+'Niv1 Pub 22à45 '!AS163+'Niv1 Pr 94à117'!AP163</f>
        <v>600</v>
      </c>
      <c r="AO150" s="380">
        <f>+'Niv1 Pub 22à45 '!AT163+'Niv1 Pr 94à117'!AQ163</f>
        <v>9</v>
      </c>
      <c r="AP150" s="380">
        <f>+'Niv1 Pub 22à45 '!AU163+'Niv1 Pr 94à117'!AR163</f>
        <v>221</v>
      </c>
      <c r="AQ150" s="380">
        <f>+'Niv1 Pub 22à45 '!AV163+'Niv1 Pr 94à117'!AS163</f>
        <v>214</v>
      </c>
      <c r="AR150" s="380">
        <f>+'Niv1 Pub 22à45 '!AW163+'Niv1 Pr 94à117'!AT163</f>
        <v>7</v>
      </c>
    </row>
    <row r="151" spans="1:48" s="381" customFormat="1" ht="15" customHeight="1">
      <c r="A151" s="569" t="s">
        <v>193</v>
      </c>
      <c r="B151" s="569" t="s">
        <v>197</v>
      </c>
      <c r="C151" s="301">
        <f>+'Niv1 Pub 22à45 '!C164+'Niv1 Pr 94à117'!C164</f>
        <v>18386</v>
      </c>
      <c r="D151" s="301">
        <f>+'Niv1 Pub 22à45 '!D164+'Niv1 Pr 94à117'!D164</f>
        <v>8940</v>
      </c>
      <c r="E151" s="301">
        <f>+'Niv1 Pub 22à45 '!E164+'Niv1 Pr 94à117'!E164</f>
        <v>15264</v>
      </c>
      <c r="F151" s="301">
        <f>+'Niv1 Pub 22à45 '!F164+'Niv1 Pr 94à117'!F164</f>
        <v>7420</v>
      </c>
      <c r="G151" s="301">
        <f>+'Niv1 Pub 22à45 '!G164+'Niv1 Pr 94à117'!G164</f>
        <v>12453</v>
      </c>
      <c r="H151" s="301">
        <f>+'Niv1 Pub 22à45 '!H164+'Niv1 Pr 94à117'!H164</f>
        <v>6183</v>
      </c>
      <c r="I151" s="301">
        <f>+'Niv1 Pub 22à45 '!I164+'Niv1 Pr 94à117'!I164</f>
        <v>7796</v>
      </c>
      <c r="J151" s="301">
        <f>+'Niv1 Pub 22à45 '!J164+'Niv1 Pr 94à117'!J164</f>
        <v>3773</v>
      </c>
      <c r="K151" s="301">
        <f>+'Niv1 Pub 22à45 '!K164+'Niv1 Pr 94à117'!K164</f>
        <v>5231</v>
      </c>
      <c r="L151" s="301">
        <f>+'Niv1 Pub 22à45 '!L164+'Niv1 Pr 94à117'!L164</f>
        <v>2463</v>
      </c>
      <c r="M151" s="387">
        <f t="shared" si="97"/>
        <v>59130</v>
      </c>
      <c r="N151" s="387">
        <f t="shared" si="98"/>
        <v>28779</v>
      </c>
      <c r="O151" s="606"/>
      <c r="P151" s="569" t="s">
        <v>197</v>
      </c>
      <c r="Q151" s="301">
        <f>+'Niv1 Pub 22à45 '!Q164+'Niv1 Pr 94à117'!Q164</f>
        <v>6650</v>
      </c>
      <c r="R151" s="301">
        <f>+'Niv1 Pub 22à45 '!R164+'Niv1 Pr 94à117'!R164</f>
        <v>3181</v>
      </c>
      <c r="S151" s="301">
        <f>+'Niv1 Pub 22à45 '!S164+'Niv1 Pr 94à117'!S164</f>
        <v>4175</v>
      </c>
      <c r="T151" s="301">
        <f>+'Niv1 Pub 22à45 '!T164+'Niv1 Pr 94à117'!T164</f>
        <v>1960</v>
      </c>
      <c r="U151" s="301">
        <f>+'Niv1 Pub 22à45 '!U164+'Niv1 Pr 94à117'!U164</f>
        <v>3525</v>
      </c>
      <c r="V151" s="301">
        <f>+'Niv1 Pub 22à45 '!V164+'Niv1 Pr 94à117'!V164</f>
        <v>1713</v>
      </c>
      <c r="W151" s="301">
        <f>+'Niv1 Pub 22à45 '!W164+'Niv1 Pr 94à117'!W164</f>
        <v>1323</v>
      </c>
      <c r="X151" s="301">
        <f>+'Niv1 Pub 22à45 '!X164+'Niv1 Pr 94à117'!X164</f>
        <v>676</v>
      </c>
      <c r="Y151" s="301">
        <f>+'Niv1 Pub 22à45 '!Y164+'Niv1 Pr 94à117'!Y164</f>
        <v>687</v>
      </c>
      <c r="Z151" s="301">
        <f>+'Niv1 Pub 22à45 '!Z164+'Niv1 Pr 94à117'!Z164</f>
        <v>311</v>
      </c>
      <c r="AA151" s="387">
        <f t="shared" si="99"/>
        <v>16360</v>
      </c>
      <c r="AB151" s="579">
        <f t="shared" si="100"/>
        <v>7841</v>
      </c>
      <c r="AC151" s="615"/>
      <c r="AD151" s="569" t="s">
        <v>197</v>
      </c>
      <c r="AE151" s="380">
        <f>+'Niv1 Pub 22à45 '!AE164+'Niv1 Pr 94à117'!AE164</f>
        <v>361</v>
      </c>
      <c r="AF151" s="380">
        <f>+'Niv1 Pub 22à45 '!AF164+'Niv1 Pr 94à117'!AF164</f>
        <v>358</v>
      </c>
      <c r="AG151" s="380">
        <f>+'Niv1 Pub 22à45 '!AG164+'Niv1 Pr 94à117'!AG164</f>
        <v>337</v>
      </c>
      <c r="AH151" s="380">
        <f>+'Niv1 Pub 22à45 '!AH164+'Niv1 Pr 94à117'!AH164</f>
        <v>276</v>
      </c>
      <c r="AI151" s="380">
        <f>+'Niv1 Pub 22à45 '!AI164+'Niv1 Pr 94à117'!AI164</f>
        <v>242</v>
      </c>
      <c r="AJ151" s="380">
        <f>+'Niv1 Pub 22à45 '!AJ164+'Niv1 Pr 94à117'!AJ164</f>
        <v>1574</v>
      </c>
      <c r="AK151" s="380">
        <f>+'Niv1 Pub 22à45 '!AK164+'Niv1 Pr 94à117'!AK164</f>
        <v>882</v>
      </c>
      <c r="AL151" s="380">
        <f>+'Niv1 Pub 22à45 '!AL164+'Niv1 Pr 94à117'!AL164</f>
        <v>115</v>
      </c>
      <c r="AM151" s="380">
        <f>+'Niv1 Pub 22à45 '!AM164+'Niv1 Pr 94à117'!AM164</f>
        <v>997</v>
      </c>
      <c r="AN151" s="380">
        <f>+'Niv1 Pub 22à45 '!AS164+'Niv1 Pr 94à117'!AP164</f>
        <v>1054</v>
      </c>
      <c r="AO151" s="380">
        <f>+'Niv1 Pub 22à45 '!AT164+'Niv1 Pr 94à117'!AQ164</f>
        <v>11</v>
      </c>
      <c r="AP151" s="380">
        <f>+'Niv1 Pub 22à45 '!AU164+'Niv1 Pr 94à117'!AR164</f>
        <v>331</v>
      </c>
      <c r="AQ151" s="380">
        <f>+'Niv1 Pub 22à45 '!AV164+'Niv1 Pr 94à117'!AS164</f>
        <v>326</v>
      </c>
      <c r="AR151" s="380">
        <f>+'Niv1 Pub 22à45 '!AW164+'Niv1 Pr 94à117'!AT164</f>
        <v>5</v>
      </c>
    </row>
    <row r="152" spans="1:48" s="381" customFormat="1" ht="15" customHeight="1">
      <c r="A152" s="569" t="s">
        <v>193</v>
      </c>
      <c r="B152" s="569" t="s">
        <v>198</v>
      </c>
      <c r="C152" s="301">
        <f>+'Niv1 Pub 22à45 '!C165+'Niv1 Pr 94à117'!C165</f>
        <v>8775</v>
      </c>
      <c r="D152" s="301">
        <f>+'Niv1 Pub 22à45 '!D165+'Niv1 Pr 94à117'!D165</f>
        <v>4224</v>
      </c>
      <c r="E152" s="301">
        <f>+'Niv1 Pub 22à45 '!E165+'Niv1 Pr 94à117'!E165</f>
        <v>6844</v>
      </c>
      <c r="F152" s="301">
        <f>+'Niv1 Pub 22à45 '!F165+'Niv1 Pr 94à117'!F165</f>
        <v>3312</v>
      </c>
      <c r="G152" s="301">
        <f>+'Niv1 Pub 22à45 '!G165+'Niv1 Pr 94à117'!G165</f>
        <v>5168</v>
      </c>
      <c r="H152" s="301">
        <f>+'Niv1 Pub 22à45 '!H165+'Niv1 Pr 94à117'!H165</f>
        <v>2410</v>
      </c>
      <c r="I152" s="301">
        <f>+'Niv1 Pub 22à45 '!I165+'Niv1 Pr 94à117'!I165</f>
        <v>2623</v>
      </c>
      <c r="J152" s="301">
        <f>+'Niv1 Pub 22à45 '!J165+'Niv1 Pr 94à117'!J165</f>
        <v>1143</v>
      </c>
      <c r="K152" s="301">
        <f>+'Niv1 Pub 22à45 '!K165+'Niv1 Pr 94à117'!K165</f>
        <v>1809</v>
      </c>
      <c r="L152" s="301">
        <f>+'Niv1 Pub 22à45 '!L165+'Niv1 Pr 94à117'!L165</f>
        <v>778</v>
      </c>
      <c r="M152" s="387">
        <f t="shared" si="97"/>
        <v>25219</v>
      </c>
      <c r="N152" s="387">
        <f t="shared" si="98"/>
        <v>11867</v>
      </c>
      <c r="O152" s="606"/>
      <c r="P152" s="569" t="s">
        <v>198</v>
      </c>
      <c r="Q152" s="301">
        <f>+'Niv1 Pub 22à45 '!Q165+'Niv1 Pr 94à117'!Q165</f>
        <v>2649</v>
      </c>
      <c r="R152" s="301">
        <f>+'Niv1 Pub 22à45 '!R165+'Niv1 Pr 94à117'!R165</f>
        <v>1298</v>
      </c>
      <c r="S152" s="301">
        <f>+'Niv1 Pub 22à45 '!S165+'Niv1 Pr 94à117'!S165</f>
        <v>2125</v>
      </c>
      <c r="T152" s="301">
        <f>+'Niv1 Pub 22à45 '!T165+'Niv1 Pr 94à117'!T165</f>
        <v>1068</v>
      </c>
      <c r="U152" s="301">
        <f>+'Niv1 Pub 22à45 '!U165+'Niv1 Pr 94à117'!U165</f>
        <v>1688</v>
      </c>
      <c r="V152" s="301">
        <f>+'Niv1 Pub 22à45 '!V165+'Niv1 Pr 94à117'!V165</f>
        <v>792</v>
      </c>
      <c r="W152" s="301">
        <f>+'Niv1 Pub 22à45 '!W165+'Niv1 Pr 94à117'!W165</f>
        <v>474</v>
      </c>
      <c r="X152" s="301">
        <f>+'Niv1 Pub 22à45 '!X165+'Niv1 Pr 94à117'!X165</f>
        <v>229</v>
      </c>
      <c r="Y152" s="301">
        <f>+'Niv1 Pub 22à45 '!Y165+'Niv1 Pr 94à117'!Y165</f>
        <v>335</v>
      </c>
      <c r="Z152" s="301">
        <f>+'Niv1 Pub 22à45 '!Z165+'Niv1 Pr 94à117'!Z165</f>
        <v>137</v>
      </c>
      <c r="AA152" s="387">
        <f t="shared" si="99"/>
        <v>7271</v>
      </c>
      <c r="AB152" s="579">
        <f t="shared" si="100"/>
        <v>3524</v>
      </c>
      <c r="AC152" s="615"/>
      <c r="AD152" s="569" t="s">
        <v>198</v>
      </c>
      <c r="AE152" s="380">
        <f>+'Niv1 Pub 22à45 '!AE165+'Niv1 Pr 94à117'!AE165</f>
        <v>146</v>
      </c>
      <c r="AF152" s="380">
        <f>+'Niv1 Pub 22à45 '!AF165+'Niv1 Pr 94à117'!AF165</f>
        <v>140</v>
      </c>
      <c r="AG152" s="380">
        <f>+'Niv1 Pub 22à45 '!AG165+'Niv1 Pr 94à117'!AG165</f>
        <v>135</v>
      </c>
      <c r="AH152" s="380">
        <f>+'Niv1 Pub 22à45 '!AH165+'Niv1 Pr 94à117'!AH165</f>
        <v>110</v>
      </c>
      <c r="AI152" s="380">
        <f>+'Niv1 Pub 22à45 '!AI165+'Niv1 Pr 94à117'!AI165</f>
        <v>98</v>
      </c>
      <c r="AJ152" s="380">
        <f>+'Niv1 Pub 22à45 '!AJ165+'Niv1 Pr 94à117'!AJ165</f>
        <v>629</v>
      </c>
      <c r="AK152" s="380">
        <f>+'Niv1 Pub 22à45 '!AK165+'Niv1 Pr 94à117'!AK165</f>
        <v>333</v>
      </c>
      <c r="AL152" s="380">
        <f>+'Niv1 Pub 22à45 '!AL165+'Niv1 Pr 94à117'!AL165</f>
        <v>51</v>
      </c>
      <c r="AM152" s="380">
        <f>+'Niv1 Pub 22à45 '!AM165+'Niv1 Pr 94à117'!AM165</f>
        <v>384</v>
      </c>
      <c r="AN152" s="380">
        <f>+'Niv1 Pub 22à45 '!AS165+'Niv1 Pr 94à117'!AP165</f>
        <v>425</v>
      </c>
      <c r="AO152" s="380">
        <f>+'Niv1 Pub 22à45 '!AT165+'Niv1 Pr 94à117'!AQ165</f>
        <v>2</v>
      </c>
      <c r="AP152" s="380">
        <f>+'Niv1 Pub 22à45 '!AU165+'Niv1 Pr 94à117'!AR165</f>
        <v>126</v>
      </c>
      <c r="AQ152" s="380">
        <f>+'Niv1 Pub 22à45 '!AV165+'Niv1 Pr 94à117'!AS165</f>
        <v>124</v>
      </c>
      <c r="AR152" s="380">
        <f>+'Niv1 Pub 22à45 '!AW165+'Niv1 Pr 94à117'!AT165</f>
        <v>2</v>
      </c>
    </row>
    <row r="153" spans="1:48" s="381" customFormat="1" ht="15" customHeight="1">
      <c r="A153" s="569" t="s">
        <v>193</v>
      </c>
      <c r="B153" s="569" t="s">
        <v>199</v>
      </c>
      <c r="C153" s="301">
        <f>+'Niv1 Pub 22à45 '!C166+'Niv1 Pr 94à117'!C166</f>
        <v>16135</v>
      </c>
      <c r="D153" s="301">
        <f>+'Niv1 Pub 22à45 '!D166+'Niv1 Pr 94à117'!D166</f>
        <v>7904</v>
      </c>
      <c r="E153" s="301">
        <f>+'Niv1 Pub 22à45 '!E166+'Niv1 Pr 94à117'!E166</f>
        <v>19425</v>
      </c>
      <c r="F153" s="301">
        <f>+'Niv1 Pub 22à45 '!F166+'Niv1 Pr 94à117'!F166</f>
        <v>9261</v>
      </c>
      <c r="G153" s="301">
        <f>+'Niv1 Pub 22à45 '!G166+'Niv1 Pr 94à117'!G166</f>
        <v>15126</v>
      </c>
      <c r="H153" s="301">
        <f>+'Niv1 Pub 22à45 '!H166+'Niv1 Pr 94à117'!H166</f>
        <v>7611</v>
      </c>
      <c r="I153" s="301">
        <f>+'Niv1 Pub 22à45 '!I166+'Niv1 Pr 94à117'!I166</f>
        <v>7946</v>
      </c>
      <c r="J153" s="301">
        <f>+'Niv1 Pub 22à45 '!J166+'Niv1 Pr 94à117'!J166</f>
        <v>3852</v>
      </c>
      <c r="K153" s="301">
        <f>+'Niv1 Pub 22à45 '!K166+'Niv1 Pr 94à117'!K166</f>
        <v>7550</v>
      </c>
      <c r="L153" s="301">
        <f>+'Niv1 Pub 22à45 '!L166+'Niv1 Pr 94à117'!L166</f>
        <v>3563</v>
      </c>
      <c r="M153" s="387">
        <f t="shared" si="97"/>
        <v>66182</v>
      </c>
      <c r="N153" s="387">
        <f t="shared" si="98"/>
        <v>32191</v>
      </c>
      <c r="O153" s="606"/>
      <c r="P153" s="569" t="s">
        <v>199</v>
      </c>
      <c r="Q153" s="301">
        <f>+'Niv1 Pub 22à45 '!Q166+'Niv1 Pr 94à117'!Q166</f>
        <v>476</v>
      </c>
      <c r="R153" s="301">
        <f>+'Niv1 Pub 22à45 '!R166+'Niv1 Pr 94à117'!R166</f>
        <v>227</v>
      </c>
      <c r="S153" s="301">
        <f>+'Niv1 Pub 22à45 '!S166+'Niv1 Pr 94à117'!S166</f>
        <v>6574</v>
      </c>
      <c r="T153" s="301">
        <f>+'Niv1 Pub 22à45 '!T166+'Niv1 Pr 94à117'!T166</f>
        <v>3116</v>
      </c>
      <c r="U153" s="301">
        <f>+'Niv1 Pub 22à45 '!U166+'Niv1 Pr 94à117'!U166</f>
        <v>3949</v>
      </c>
      <c r="V153" s="301">
        <f>+'Niv1 Pub 22à45 '!V166+'Niv1 Pr 94à117'!V166</f>
        <v>1892</v>
      </c>
      <c r="W153" s="301">
        <f>+'Niv1 Pub 22à45 '!W166+'Niv1 Pr 94à117'!W166</f>
        <v>289</v>
      </c>
      <c r="X153" s="301">
        <f>+'Niv1 Pub 22à45 '!X166+'Niv1 Pr 94à117'!X166</f>
        <v>147</v>
      </c>
      <c r="Y153" s="301">
        <f>+'Niv1 Pub 22à45 '!Y166+'Niv1 Pr 94à117'!Y166</f>
        <v>1913</v>
      </c>
      <c r="Z153" s="301">
        <f>+'Niv1 Pub 22à45 '!Z166+'Niv1 Pr 94à117'!Z166</f>
        <v>916</v>
      </c>
      <c r="AA153" s="387">
        <f t="shared" si="99"/>
        <v>13201</v>
      </c>
      <c r="AB153" s="579">
        <f t="shared" si="100"/>
        <v>6298</v>
      </c>
      <c r="AC153" s="615"/>
      <c r="AD153" s="569" t="s">
        <v>199</v>
      </c>
      <c r="AE153" s="380">
        <f>+'Niv1 Pub 22à45 '!AE166+'Niv1 Pr 94à117'!AE166</f>
        <v>449</v>
      </c>
      <c r="AF153" s="380">
        <f>+'Niv1 Pub 22à45 '!AF166+'Niv1 Pr 94à117'!AF166</f>
        <v>476</v>
      </c>
      <c r="AG153" s="380">
        <f>+'Niv1 Pub 22à45 '!AG166+'Niv1 Pr 94à117'!AG166</f>
        <v>444</v>
      </c>
      <c r="AH153" s="380">
        <f>+'Niv1 Pub 22à45 '!AH166+'Niv1 Pr 94à117'!AH166</f>
        <v>381</v>
      </c>
      <c r="AI153" s="380">
        <f>+'Niv1 Pub 22à45 '!AI166+'Niv1 Pr 94à117'!AI166</f>
        <v>340</v>
      </c>
      <c r="AJ153" s="380">
        <f>+'Niv1 Pub 22à45 '!AJ166+'Niv1 Pr 94à117'!AJ166</f>
        <v>2090</v>
      </c>
      <c r="AK153" s="380">
        <f>+'Niv1 Pub 22à45 '!AK166+'Niv1 Pr 94à117'!AK166</f>
        <v>1037</v>
      </c>
      <c r="AL153" s="380">
        <f>+'Niv1 Pub 22à45 '!AL166+'Niv1 Pr 94à117'!AL166</f>
        <v>170</v>
      </c>
      <c r="AM153" s="380">
        <f>+'Niv1 Pub 22à45 '!AM166+'Niv1 Pr 94à117'!AM166</f>
        <v>1207</v>
      </c>
      <c r="AN153" s="380">
        <f>+'Niv1 Pub 22à45 '!AS166+'Niv1 Pr 94à117'!AP166</f>
        <v>1276</v>
      </c>
      <c r="AO153" s="380">
        <f>+'Niv1 Pub 22à45 '!AT166+'Niv1 Pr 94à117'!AQ166</f>
        <v>28</v>
      </c>
      <c r="AP153" s="380">
        <f>+'Niv1 Pub 22à45 '!AU166+'Niv1 Pr 94à117'!AR166</f>
        <v>440</v>
      </c>
      <c r="AQ153" s="380">
        <f>+'Niv1 Pub 22à45 '!AV166+'Niv1 Pr 94à117'!AS166</f>
        <v>433</v>
      </c>
      <c r="AR153" s="380">
        <f>+'Niv1 Pub 22à45 '!AW166+'Niv1 Pr 94à117'!AT166</f>
        <v>7</v>
      </c>
    </row>
    <row r="154" spans="1:48" s="381" customFormat="1" ht="15" customHeight="1">
      <c r="A154" s="569" t="s">
        <v>193</v>
      </c>
      <c r="B154" s="569" t="s">
        <v>262</v>
      </c>
      <c r="C154" s="301">
        <f>+'Niv1 Pub 22à45 '!C167+'Niv1 Pr 94à117'!C167</f>
        <v>8924</v>
      </c>
      <c r="D154" s="301">
        <f>+'Niv1 Pub 22à45 '!D167+'Niv1 Pr 94à117'!D167</f>
        <v>4452</v>
      </c>
      <c r="E154" s="301">
        <f>+'Niv1 Pub 22à45 '!E167+'Niv1 Pr 94à117'!E167</f>
        <v>11004</v>
      </c>
      <c r="F154" s="301">
        <f>+'Niv1 Pub 22à45 '!F167+'Niv1 Pr 94à117'!F167</f>
        <v>5386</v>
      </c>
      <c r="G154" s="301">
        <f>+'Niv1 Pub 22à45 '!G167+'Niv1 Pr 94à117'!G167</f>
        <v>7832</v>
      </c>
      <c r="H154" s="301">
        <f>+'Niv1 Pub 22à45 '!H167+'Niv1 Pr 94à117'!H167</f>
        <v>3841</v>
      </c>
      <c r="I154" s="301">
        <f>+'Niv1 Pub 22à45 '!I167+'Niv1 Pr 94à117'!I167</f>
        <v>4197</v>
      </c>
      <c r="J154" s="301">
        <f>+'Niv1 Pub 22à45 '!J167+'Niv1 Pr 94à117'!J167</f>
        <v>2064</v>
      </c>
      <c r="K154" s="301">
        <f>+'Niv1 Pub 22à45 '!K167+'Niv1 Pr 94à117'!K167</f>
        <v>3258</v>
      </c>
      <c r="L154" s="301">
        <f>+'Niv1 Pub 22à45 '!L167+'Niv1 Pr 94à117'!L167</f>
        <v>1462</v>
      </c>
      <c r="M154" s="387">
        <f t="shared" si="97"/>
        <v>35215</v>
      </c>
      <c r="N154" s="387">
        <f t="shared" si="98"/>
        <v>17205</v>
      </c>
      <c r="O154" s="606"/>
      <c r="P154" s="569" t="s">
        <v>262</v>
      </c>
      <c r="Q154" s="301">
        <f>+'Niv1 Pub 22à45 '!Q167+'Niv1 Pr 94à117'!Q167</f>
        <v>328</v>
      </c>
      <c r="R154" s="301">
        <f>+'Niv1 Pub 22à45 '!R167+'Niv1 Pr 94à117'!R167</f>
        <v>177</v>
      </c>
      <c r="S154" s="301">
        <f>+'Niv1 Pub 22à45 '!S167+'Niv1 Pr 94à117'!S167</f>
        <v>4042</v>
      </c>
      <c r="T154" s="301">
        <f>+'Niv1 Pub 22à45 '!T167+'Niv1 Pr 94à117'!T167</f>
        <v>1995</v>
      </c>
      <c r="U154" s="301">
        <f>+'Niv1 Pub 22à45 '!U167+'Niv1 Pr 94à117'!U167</f>
        <v>2276</v>
      </c>
      <c r="V154" s="301">
        <f>+'Niv1 Pub 22à45 '!V167+'Niv1 Pr 94à117'!V167</f>
        <v>1094</v>
      </c>
      <c r="W154" s="301">
        <f>+'Niv1 Pub 22à45 '!W167+'Niv1 Pr 94à117'!W167</f>
        <v>58</v>
      </c>
      <c r="X154" s="301">
        <f>+'Niv1 Pub 22à45 '!X167+'Niv1 Pr 94à117'!X167</f>
        <v>31</v>
      </c>
      <c r="Y154" s="301">
        <f>+'Niv1 Pub 22à45 '!Y167+'Niv1 Pr 94à117'!Y167</f>
        <v>682</v>
      </c>
      <c r="Z154" s="301">
        <f>+'Niv1 Pub 22à45 '!Z167+'Niv1 Pr 94à117'!Z167</f>
        <v>326</v>
      </c>
      <c r="AA154" s="387">
        <f t="shared" si="99"/>
        <v>7386</v>
      </c>
      <c r="AB154" s="579">
        <f t="shared" si="100"/>
        <v>3623</v>
      </c>
      <c r="AC154" s="615"/>
      <c r="AD154" s="569" t="s">
        <v>262</v>
      </c>
      <c r="AE154" s="380">
        <f>+'Niv1 Pub 22à45 '!AE167+'Niv1 Pr 94à117'!AE167</f>
        <v>216</v>
      </c>
      <c r="AF154" s="380">
        <f>+'Niv1 Pub 22à45 '!AF167+'Niv1 Pr 94à117'!AF167</f>
        <v>241</v>
      </c>
      <c r="AG154" s="380">
        <f>+'Niv1 Pub 22à45 '!AG167+'Niv1 Pr 94à117'!AG167</f>
        <v>221</v>
      </c>
      <c r="AH154" s="380">
        <f>+'Niv1 Pub 22à45 '!AH167+'Niv1 Pr 94à117'!AH167</f>
        <v>193</v>
      </c>
      <c r="AI154" s="380">
        <f>+'Niv1 Pub 22à45 '!AI167+'Niv1 Pr 94à117'!AI167</f>
        <v>169</v>
      </c>
      <c r="AJ154" s="380">
        <f>+'Niv1 Pub 22à45 '!AJ167+'Niv1 Pr 94à117'!AJ167</f>
        <v>1040</v>
      </c>
      <c r="AK154" s="380">
        <f>+'Niv1 Pub 22à45 '!AK167+'Niv1 Pr 94à117'!AK167</f>
        <v>498</v>
      </c>
      <c r="AL154" s="380">
        <f>+'Niv1 Pub 22à45 '!AL167+'Niv1 Pr 94à117'!AL167</f>
        <v>52</v>
      </c>
      <c r="AM154" s="380">
        <f>+'Niv1 Pub 22à45 '!AM167+'Niv1 Pr 94à117'!AM167</f>
        <v>550</v>
      </c>
      <c r="AN154" s="380">
        <f>+'Niv1 Pub 22à45 '!AS167+'Niv1 Pr 94à117'!AP167</f>
        <v>611</v>
      </c>
      <c r="AO154" s="380">
        <f>+'Niv1 Pub 22à45 '!AT167+'Niv1 Pr 94à117'!AQ167</f>
        <v>5</v>
      </c>
      <c r="AP154" s="380">
        <f>+'Niv1 Pub 22à45 '!AU167+'Niv1 Pr 94à117'!AR167</f>
        <v>206</v>
      </c>
      <c r="AQ154" s="380">
        <f>+'Niv1 Pub 22à45 '!AV167+'Niv1 Pr 94à117'!AS167</f>
        <v>203</v>
      </c>
      <c r="AR154" s="380">
        <f>+'Niv1 Pub 22à45 '!AW167+'Niv1 Pr 94à117'!AT167</f>
        <v>3</v>
      </c>
    </row>
    <row r="155" spans="1:48" ht="15" customHeight="1">
      <c r="A155" s="300"/>
      <c r="B155" s="382"/>
      <c r="C155" s="450"/>
      <c r="D155" s="450"/>
      <c r="E155" s="450"/>
      <c r="F155" s="450"/>
      <c r="G155" s="450"/>
      <c r="H155" s="450"/>
      <c r="I155" s="450"/>
      <c r="J155" s="450"/>
      <c r="K155" s="450"/>
      <c r="L155" s="450"/>
      <c r="M155" s="398"/>
      <c r="N155" s="398"/>
      <c r="O155" s="608"/>
      <c r="P155" s="382"/>
      <c r="Q155" s="450"/>
      <c r="R155" s="450"/>
      <c r="S155" s="450"/>
      <c r="T155" s="450"/>
      <c r="U155" s="450"/>
      <c r="V155" s="450"/>
      <c r="W155" s="450"/>
      <c r="X155" s="450"/>
      <c r="Y155" s="450"/>
      <c r="Z155" s="450"/>
      <c r="AA155" s="398"/>
      <c r="AB155" s="577"/>
      <c r="AC155" s="615"/>
      <c r="AD155" s="567"/>
      <c r="AE155" s="173"/>
      <c r="AF155" s="382"/>
      <c r="AG155" s="382"/>
      <c r="AH155" s="382"/>
      <c r="AI155" s="382"/>
      <c r="AJ155" s="382"/>
      <c r="AK155" s="382"/>
      <c r="AL155" s="382"/>
      <c r="AM155" s="382"/>
      <c r="AN155" s="382"/>
      <c r="AO155" s="382"/>
      <c r="AP155" s="382"/>
      <c r="AQ155" s="382"/>
      <c r="AR155" s="382"/>
      <c r="AS155" s="381"/>
      <c r="AT155" s="381"/>
      <c r="AU155" s="381"/>
      <c r="AV155" s="381"/>
    </row>
    <row r="156" spans="1:48" ht="13.5" customHeight="1">
      <c r="A156" s="309"/>
      <c r="B156" s="507"/>
      <c r="C156" s="310"/>
      <c r="D156" s="310"/>
      <c r="E156" s="310"/>
      <c r="F156" s="310"/>
      <c r="G156" s="310"/>
      <c r="H156" s="310"/>
      <c r="I156" s="310"/>
      <c r="J156" s="310"/>
      <c r="K156" s="310"/>
      <c r="L156" s="310"/>
      <c r="M156" s="310"/>
      <c r="N156" s="310"/>
      <c r="O156" s="609"/>
      <c r="P156" s="304"/>
      <c r="Q156" s="417"/>
      <c r="R156" s="293"/>
      <c r="S156" s="293"/>
      <c r="T156" s="293"/>
      <c r="U156" s="293"/>
      <c r="V156" s="293"/>
      <c r="W156" s="293"/>
      <c r="X156" s="293"/>
      <c r="Y156" s="293"/>
      <c r="Z156" s="293"/>
      <c r="AA156" s="293"/>
      <c r="AB156" s="293"/>
      <c r="AC156" s="615"/>
      <c r="AD156" s="291"/>
      <c r="AE156" s="292"/>
      <c r="AF156" s="384"/>
      <c r="AG156" s="292"/>
      <c r="AH156" s="292"/>
      <c r="AI156" s="292"/>
      <c r="AJ156" s="292"/>
      <c r="AK156" s="292"/>
      <c r="AL156" s="292"/>
      <c r="AM156" s="292"/>
      <c r="AN156" s="292"/>
      <c r="AO156" s="292"/>
    </row>
    <row r="157" spans="1:48">
      <c r="A157" s="284"/>
      <c r="B157" s="374" t="s">
        <v>552</v>
      </c>
      <c r="C157" s="375"/>
      <c r="D157" s="375"/>
      <c r="E157" s="375"/>
      <c r="F157" s="375"/>
      <c r="G157" s="375"/>
      <c r="H157" s="375"/>
      <c r="I157" s="375"/>
      <c r="J157" s="375"/>
      <c r="K157" s="375"/>
      <c r="L157" s="375"/>
      <c r="M157" s="375"/>
      <c r="N157" s="375"/>
      <c r="O157" s="601"/>
      <c r="P157" s="270" t="s">
        <v>559</v>
      </c>
      <c r="Q157" s="169"/>
      <c r="R157" s="169"/>
      <c r="S157" s="169"/>
      <c r="T157" s="169"/>
      <c r="U157" s="169"/>
      <c r="V157" s="169"/>
      <c r="W157" s="169"/>
      <c r="X157" s="169"/>
      <c r="Y157" s="169"/>
      <c r="Z157" s="169"/>
      <c r="AA157" s="169"/>
      <c r="AB157" s="169"/>
      <c r="AC157" s="617"/>
      <c r="AD157" s="270" t="s">
        <v>566</v>
      </c>
      <c r="AE157" s="270"/>
      <c r="AF157" s="270"/>
      <c r="AG157" s="270"/>
      <c r="AH157" s="270"/>
      <c r="AI157" s="270"/>
      <c r="AJ157" s="270"/>
      <c r="AK157" s="46"/>
      <c r="AL157" s="270"/>
      <c r="AM157" s="46"/>
      <c r="AN157" s="46"/>
      <c r="AO157" s="270"/>
      <c r="AP157" s="271"/>
      <c r="AQ157" s="271"/>
      <c r="AR157" s="271"/>
    </row>
    <row r="158" spans="1:48">
      <c r="A158" s="284"/>
      <c r="B158" s="374" t="s">
        <v>111</v>
      </c>
      <c r="C158" s="375"/>
      <c r="D158" s="375"/>
      <c r="E158" s="375"/>
      <c r="F158" s="375"/>
      <c r="G158" s="375"/>
      <c r="H158" s="375"/>
      <c r="I158" s="375"/>
      <c r="J158" s="375"/>
      <c r="K158" s="375"/>
      <c r="L158" s="375"/>
      <c r="M158" s="375"/>
      <c r="N158" s="375"/>
      <c r="O158" s="601"/>
      <c r="P158" s="270" t="s">
        <v>111</v>
      </c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615"/>
      <c r="AD158" s="270" t="s">
        <v>547</v>
      </c>
      <c r="AE158" s="270"/>
      <c r="AF158" s="270"/>
      <c r="AG158" s="270"/>
      <c r="AH158" s="270"/>
      <c r="AI158" s="270"/>
      <c r="AJ158" s="270"/>
      <c r="AK158" s="46"/>
      <c r="AL158" s="270"/>
      <c r="AM158" s="46"/>
      <c r="AN158" s="46"/>
      <c r="AO158" s="270"/>
      <c r="AP158" s="271"/>
      <c r="AQ158" s="271"/>
      <c r="AR158" s="271"/>
    </row>
    <row r="159" spans="1:48">
      <c r="A159" s="284"/>
      <c r="B159" s="374" t="s">
        <v>281</v>
      </c>
      <c r="C159" s="375"/>
      <c r="D159" s="375"/>
      <c r="E159" s="375"/>
      <c r="F159" s="375"/>
      <c r="G159" s="375"/>
      <c r="H159" s="375"/>
      <c r="I159" s="375"/>
      <c r="J159" s="375"/>
      <c r="K159" s="375"/>
      <c r="L159" s="375"/>
      <c r="M159" s="375"/>
      <c r="N159" s="375"/>
      <c r="O159" s="601"/>
      <c r="P159" s="270" t="s">
        <v>281</v>
      </c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615"/>
      <c r="AD159" s="270" t="s">
        <v>281</v>
      </c>
      <c r="AE159" s="270"/>
      <c r="AF159" s="270"/>
      <c r="AG159" s="270"/>
      <c r="AH159" s="270"/>
      <c r="AI159" s="270"/>
      <c r="AJ159" s="270"/>
      <c r="AK159" s="46"/>
      <c r="AL159" s="270"/>
      <c r="AM159" s="46"/>
      <c r="AN159" s="46"/>
      <c r="AO159" s="270"/>
      <c r="AP159" s="271"/>
      <c r="AQ159" s="271"/>
      <c r="AR159" s="271"/>
    </row>
    <row r="160" spans="1:48">
      <c r="A160" s="284"/>
      <c r="B160" s="291"/>
      <c r="C160" s="307"/>
      <c r="D160" s="307"/>
      <c r="E160" s="307"/>
      <c r="F160" s="307"/>
      <c r="G160" s="307"/>
      <c r="H160" s="307"/>
      <c r="I160" s="307"/>
      <c r="J160" s="307"/>
      <c r="K160" s="307"/>
      <c r="L160" s="307"/>
      <c r="M160" s="307"/>
      <c r="N160" s="307"/>
      <c r="O160" s="601"/>
      <c r="P160" s="270"/>
      <c r="Q160" s="293"/>
      <c r="R160" s="293"/>
      <c r="S160" s="293"/>
      <c r="T160" s="293"/>
      <c r="U160" s="293"/>
      <c r="V160" s="293"/>
      <c r="W160" s="293"/>
      <c r="X160" s="293"/>
      <c r="Y160" s="293"/>
      <c r="Z160" s="293"/>
      <c r="AA160" s="293"/>
      <c r="AB160" s="293"/>
      <c r="AC160" s="615"/>
      <c r="AD160" s="292"/>
      <c r="AE160" s="292"/>
      <c r="AF160" s="292"/>
      <c r="AG160" s="292"/>
      <c r="AH160" s="292"/>
      <c r="AI160" s="292"/>
      <c r="AJ160" s="292"/>
      <c r="AK160" s="292"/>
      <c r="AL160" s="292"/>
      <c r="AM160" s="292"/>
      <c r="AN160" s="292"/>
      <c r="AO160" s="292"/>
    </row>
    <row r="161" spans="1:48">
      <c r="A161" s="284"/>
      <c r="B161" s="377" t="s">
        <v>200</v>
      </c>
      <c r="C161" s="307"/>
      <c r="D161" s="307"/>
      <c r="E161" s="307"/>
      <c r="F161" s="307"/>
      <c r="G161" s="307"/>
      <c r="H161" s="307"/>
      <c r="I161" s="307"/>
      <c r="J161" s="307"/>
      <c r="K161" s="307"/>
      <c r="L161" s="307"/>
      <c r="M161" s="307"/>
      <c r="N161" s="307"/>
      <c r="O161" s="601"/>
      <c r="Q161" s="293"/>
      <c r="R161" s="293"/>
      <c r="S161" s="293"/>
      <c r="T161" s="293"/>
      <c r="U161" s="293"/>
      <c r="V161" s="293"/>
      <c r="W161" s="293"/>
      <c r="X161" s="293"/>
      <c r="Y161" s="293" t="s">
        <v>254</v>
      </c>
      <c r="Z161" s="293"/>
      <c r="AA161" s="293"/>
      <c r="AB161" s="293"/>
      <c r="AC161" s="615"/>
      <c r="AD161" s="272" t="s">
        <v>200</v>
      </c>
      <c r="AE161" s="292"/>
      <c r="AF161" s="292"/>
      <c r="AG161" s="292"/>
      <c r="AH161" s="292"/>
      <c r="AI161" s="292"/>
      <c r="AJ161" s="292"/>
      <c r="AK161" s="292"/>
      <c r="AL161" s="292"/>
      <c r="AM161" s="292"/>
      <c r="AN161" s="292"/>
      <c r="AO161" s="292"/>
      <c r="AQ161" s="292"/>
    </row>
    <row r="162" spans="1:48">
      <c r="A162" s="284"/>
      <c r="B162" s="291"/>
      <c r="C162" s="307"/>
      <c r="D162" s="307"/>
      <c r="E162" s="307"/>
      <c r="F162" s="307"/>
      <c r="G162" s="307"/>
      <c r="H162" s="307"/>
      <c r="I162" s="307"/>
      <c r="J162" s="307"/>
      <c r="K162" s="307"/>
      <c r="L162" s="307"/>
      <c r="M162" s="307"/>
      <c r="N162" s="307"/>
      <c r="O162" s="601"/>
      <c r="P162" s="272" t="s">
        <v>200</v>
      </c>
      <c r="Q162" s="293"/>
      <c r="R162" s="293"/>
      <c r="S162" s="293"/>
      <c r="T162" s="293"/>
      <c r="U162" s="293"/>
      <c r="V162" s="293"/>
      <c r="W162" s="293"/>
      <c r="X162" s="293"/>
      <c r="Y162" s="293"/>
      <c r="Z162" s="293"/>
      <c r="AA162" s="293"/>
      <c r="AB162" s="293"/>
      <c r="AC162" s="615"/>
      <c r="AD162" s="292"/>
      <c r="AE162" s="292"/>
      <c r="AF162" s="292"/>
      <c r="AG162" s="292"/>
      <c r="AH162" s="292"/>
      <c r="AI162" s="292"/>
      <c r="AJ162" s="292"/>
      <c r="AK162" s="292"/>
      <c r="AL162" s="292"/>
      <c r="AM162" s="292"/>
      <c r="AN162" s="292"/>
      <c r="AO162" s="292"/>
    </row>
    <row r="163" spans="1:48" ht="17.25" customHeight="1">
      <c r="A163" s="50"/>
      <c r="B163" s="20"/>
      <c r="C163" s="294" t="s">
        <v>272</v>
      </c>
      <c r="D163" s="294"/>
      <c r="E163" s="294" t="s">
        <v>273</v>
      </c>
      <c r="F163" s="294"/>
      <c r="G163" s="294" t="s">
        <v>274</v>
      </c>
      <c r="H163" s="294"/>
      <c r="I163" s="294" t="s">
        <v>275</v>
      </c>
      <c r="J163" s="294"/>
      <c r="K163" s="294" t="s">
        <v>276</v>
      </c>
      <c r="L163" s="294"/>
      <c r="M163" s="294" t="s">
        <v>68</v>
      </c>
      <c r="N163" s="294"/>
      <c r="O163" s="598"/>
      <c r="P163" s="295"/>
      <c r="Q163" s="305" t="s">
        <v>272</v>
      </c>
      <c r="R163" s="274"/>
      <c r="S163" s="273" t="s">
        <v>273</v>
      </c>
      <c r="T163" s="274"/>
      <c r="U163" s="273" t="s">
        <v>274</v>
      </c>
      <c r="V163" s="274"/>
      <c r="W163" s="273" t="s">
        <v>275</v>
      </c>
      <c r="X163" s="274"/>
      <c r="Y163" s="273" t="s">
        <v>276</v>
      </c>
      <c r="Z163" s="274"/>
      <c r="AA163" s="273" t="s">
        <v>68</v>
      </c>
      <c r="AB163" s="305"/>
      <c r="AC163" s="615"/>
      <c r="AD163" s="306"/>
      <c r="AE163" s="1006" t="s">
        <v>88</v>
      </c>
      <c r="AF163" s="1006"/>
      <c r="AG163" s="1006"/>
      <c r="AH163" s="1006"/>
      <c r="AI163" s="1006"/>
      <c r="AJ163" s="1007"/>
      <c r="AK163" s="3" t="s">
        <v>70</v>
      </c>
      <c r="AL163" s="54"/>
      <c r="AM163" s="54"/>
      <c r="AN163" s="862" t="s">
        <v>352</v>
      </c>
      <c r="AO163" s="237"/>
      <c r="AP163" s="3" t="s">
        <v>72</v>
      </c>
      <c r="AQ163" s="54"/>
      <c r="AR163" s="56"/>
    </row>
    <row r="164" spans="1:48" ht="30" customHeight="1">
      <c r="A164" s="60" t="s">
        <v>113</v>
      </c>
      <c r="B164" s="11" t="s">
        <v>114</v>
      </c>
      <c r="C164" s="277" t="s">
        <v>282</v>
      </c>
      <c r="D164" s="277" t="s">
        <v>269</v>
      </c>
      <c r="E164" s="277" t="s">
        <v>282</v>
      </c>
      <c r="F164" s="277" t="s">
        <v>269</v>
      </c>
      <c r="G164" s="277" t="s">
        <v>282</v>
      </c>
      <c r="H164" s="277" t="s">
        <v>269</v>
      </c>
      <c r="I164" s="277" t="s">
        <v>282</v>
      </c>
      <c r="J164" s="277" t="s">
        <v>269</v>
      </c>
      <c r="K164" s="277" t="s">
        <v>282</v>
      </c>
      <c r="L164" s="277" t="s">
        <v>269</v>
      </c>
      <c r="M164" s="277" t="s">
        <v>282</v>
      </c>
      <c r="N164" s="277" t="s">
        <v>269</v>
      </c>
      <c r="O164" s="599"/>
      <c r="P164" s="18" t="s">
        <v>114</v>
      </c>
      <c r="Q164" s="277" t="s">
        <v>282</v>
      </c>
      <c r="R164" s="277" t="s">
        <v>269</v>
      </c>
      <c r="S164" s="277" t="s">
        <v>282</v>
      </c>
      <c r="T164" s="277" t="s">
        <v>269</v>
      </c>
      <c r="U164" s="277" t="s">
        <v>282</v>
      </c>
      <c r="V164" s="277" t="s">
        <v>269</v>
      </c>
      <c r="W164" s="277" t="s">
        <v>282</v>
      </c>
      <c r="X164" s="277" t="s">
        <v>269</v>
      </c>
      <c r="Y164" s="277" t="s">
        <v>282</v>
      </c>
      <c r="Z164" s="277" t="s">
        <v>269</v>
      </c>
      <c r="AA164" s="277" t="s">
        <v>282</v>
      </c>
      <c r="AB164" s="548" t="s">
        <v>269</v>
      </c>
      <c r="AC164" s="616"/>
      <c r="AD164" s="580" t="s">
        <v>114</v>
      </c>
      <c r="AE164" s="587" t="s">
        <v>272</v>
      </c>
      <c r="AF164" s="587" t="s">
        <v>273</v>
      </c>
      <c r="AG164" s="587" t="s">
        <v>274</v>
      </c>
      <c r="AH164" s="587" t="s">
        <v>275</v>
      </c>
      <c r="AI164" s="587" t="s">
        <v>276</v>
      </c>
      <c r="AJ164" s="588" t="s">
        <v>57</v>
      </c>
      <c r="AK164" s="8" t="s">
        <v>73</v>
      </c>
      <c r="AL164" s="8" t="s">
        <v>74</v>
      </c>
      <c r="AM164" s="7" t="s">
        <v>75</v>
      </c>
      <c r="AN164" s="33" t="s">
        <v>79</v>
      </c>
      <c r="AO164" s="30" t="s">
        <v>80</v>
      </c>
      <c r="AP164" s="18" t="s">
        <v>81</v>
      </c>
      <c r="AQ164" s="12" t="s">
        <v>82</v>
      </c>
      <c r="AR164" s="18" t="s">
        <v>83</v>
      </c>
    </row>
    <row r="165" spans="1:48">
      <c r="A165" s="287"/>
      <c r="B165" s="107"/>
      <c r="C165" s="280"/>
      <c r="D165" s="280"/>
      <c r="E165" s="280"/>
      <c r="F165" s="280"/>
      <c r="G165" s="280"/>
      <c r="H165" s="280"/>
      <c r="I165" s="280"/>
      <c r="J165" s="280"/>
      <c r="K165" s="280"/>
      <c r="L165" s="280"/>
      <c r="M165" s="280"/>
      <c r="N165" s="280"/>
      <c r="O165" s="598"/>
      <c r="P165" s="306"/>
      <c r="Q165" s="463"/>
      <c r="R165" s="280"/>
      <c r="S165" s="280"/>
      <c r="T165" s="280"/>
      <c r="U165" s="280"/>
      <c r="V165" s="280"/>
      <c r="W165" s="280"/>
      <c r="X165" s="280"/>
      <c r="Y165" s="280"/>
      <c r="Z165" s="280"/>
      <c r="AA165" s="280"/>
      <c r="AB165" s="575"/>
      <c r="AC165" s="615"/>
      <c r="AD165" s="581"/>
      <c r="AE165" s="174"/>
      <c r="AF165" s="174"/>
      <c r="AG165" s="174"/>
      <c r="AH165" s="174"/>
      <c r="AI165" s="20"/>
      <c r="AJ165" s="174"/>
      <c r="AK165" s="175"/>
      <c r="AL165" s="175"/>
      <c r="AM165" s="174"/>
      <c r="AN165" s="174"/>
      <c r="AO165" s="176"/>
      <c r="AP165" s="283"/>
      <c r="AQ165" s="283"/>
      <c r="AR165" s="283"/>
    </row>
    <row r="166" spans="1:48" ht="13.5" customHeight="1">
      <c r="A166" s="287"/>
      <c r="B166" s="410" t="s">
        <v>58</v>
      </c>
      <c r="C166" s="387">
        <f t="shared" ref="C166:N166" si="101">SUM(C168:C185)</f>
        <v>166045</v>
      </c>
      <c r="D166" s="387">
        <f t="shared" si="101"/>
        <v>81552</v>
      </c>
      <c r="E166" s="387">
        <f t="shared" si="101"/>
        <v>209833</v>
      </c>
      <c r="F166" s="387">
        <f t="shared" si="101"/>
        <v>101156</v>
      </c>
      <c r="G166" s="387">
        <f t="shared" si="101"/>
        <v>154814</v>
      </c>
      <c r="H166" s="387">
        <f t="shared" si="101"/>
        <v>75993</v>
      </c>
      <c r="I166" s="387">
        <f t="shared" si="101"/>
        <v>82600</v>
      </c>
      <c r="J166" s="387">
        <f t="shared" si="101"/>
        <v>41550</v>
      </c>
      <c r="K166" s="387">
        <f t="shared" si="101"/>
        <v>76688</v>
      </c>
      <c r="L166" s="387">
        <f t="shared" si="101"/>
        <v>38582</v>
      </c>
      <c r="M166" s="387">
        <f t="shared" si="101"/>
        <v>689980</v>
      </c>
      <c r="N166" s="387">
        <f t="shared" si="101"/>
        <v>338833</v>
      </c>
      <c r="O166" s="603"/>
      <c r="P166" s="561" t="s">
        <v>58</v>
      </c>
      <c r="Q166" s="387">
        <f t="shared" ref="Q166:AB166" si="102">SUM(Q168:Q185)</f>
        <v>12518</v>
      </c>
      <c r="R166" s="288">
        <f t="shared" si="102"/>
        <v>5753</v>
      </c>
      <c r="S166" s="288">
        <f t="shared" si="102"/>
        <v>71304</v>
      </c>
      <c r="T166" s="288">
        <f t="shared" si="102"/>
        <v>32844</v>
      </c>
      <c r="U166" s="288">
        <f t="shared" si="102"/>
        <v>45994</v>
      </c>
      <c r="V166" s="288">
        <f t="shared" si="102"/>
        <v>21775</v>
      </c>
      <c r="W166" s="288">
        <f t="shared" si="102"/>
        <v>3752</v>
      </c>
      <c r="X166" s="288">
        <f t="shared" si="102"/>
        <v>1893</v>
      </c>
      <c r="Y166" s="288">
        <f t="shared" si="102"/>
        <v>21941</v>
      </c>
      <c r="Z166" s="288">
        <f t="shared" si="102"/>
        <v>11169</v>
      </c>
      <c r="AA166" s="288">
        <f t="shared" si="102"/>
        <v>155509</v>
      </c>
      <c r="AB166" s="576">
        <f t="shared" si="102"/>
        <v>73434</v>
      </c>
      <c r="AC166" s="619"/>
      <c r="AD166" s="561" t="s">
        <v>58</v>
      </c>
      <c r="AE166" s="288">
        <f t="shared" ref="AE166:AJ166" si="103">SUM(AE170:AE185)</f>
        <v>3382</v>
      </c>
      <c r="AF166" s="387">
        <f t="shared" si="103"/>
        <v>3686</v>
      </c>
      <c r="AG166" s="387">
        <f t="shared" si="103"/>
        <v>3388</v>
      </c>
      <c r="AH166" s="387">
        <f t="shared" si="103"/>
        <v>2281</v>
      </c>
      <c r="AI166" s="387">
        <f t="shared" si="103"/>
        <v>2143</v>
      </c>
      <c r="AJ166" s="387">
        <f t="shared" si="103"/>
        <v>14880</v>
      </c>
      <c r="AK166" s="387">
        <f t="shared" ref="AK166:AR166" si="104">SUM(AK168:AK185)</f>
        <v>10777</v>
      </c>
      <c r="AL166" s="387">
        <f t="shared" si="104"/>
        <v>1470</v>
      </c>
      <c r="AM166" s="387">
        <f t="shared" si="104"/>
        <v>12247</v>
      </c>
      <c r="AN166" s="387">
        <f t="shared" si="104"/>
        <v>13070</v>
      </c>
      <c r="AO166" s="387">
        <f t="shared" si="104"/>
        <v>415</v>
      </c>
      <c r="AP166" s="387">
        <f t="shared" si="104"/>
        <v>3826</v>
      </c>
      <c r="AQ166" s="387">
        <f t="shared" si="104"/>
        <v>3664</v>
      </c>
      <c r="AR166" s="387">
        <f t="shared" si="104"/>
        <v>162</v>
      </c>
      <c r="AS166" s="381"/>
      <c r="AT166" s="381"/>
      <c r="AU166" s="381"/>
      <c r="AV166" s="381"/>
    </row>
    <row r="167" spans="1:48" ht="9.75" customHeight="1">
      <c r="A167" s="287"/>
      <c r="B167" s="410"/>
      <c r="C167" s="301"/>
      <c r="D167" s="301"/>
      <c r="E167" s="301"/>
      <c r="F167" s="301"/>
      <c r="G167" s="301"/>
      <c r="H167" s="301"/>
      <c r="I167" s="301"/>
      <c r="J167" s="301"/>
      <c r="K167" s="301"/>
      <c r="L167" s="301"/>
      <c r="M167" s="301"/>
      <c r="N167" s="301"/>
      <c r="O167" s="601"/>
      <c r="P167" s="410"/>
      <c r="Q167" s="301"/>
      <c r="R167" s="186"/>
      <c r="S167" s="186"/>
      <c r="T167" s="186"/>
      <c r="U167" s="186"/>
      <c r="V167" s="186"/>
      <c r="W167" s="186"/>
      <c r="X167" s="186"/>
      <c r="Y167" s="186"/>
      <c r="Z167" s="186"/>
      <c r="AA167" s="288"/>
      <c r="AB167" s="576"/>
      <c r="AC167" s="619"/>
      <c r="AD167" s="297"/>
      <c r="AE167" s="176"/>
      <c r="AF167" s="380"/>
      <c r="AG167" s="380"/>
      <c r="AH167" s="380"/>
      <c r="AI167" s="410"/>
      <c r="AJ167" s="380"/>
      <c r="AK167" s="380"/>
      <c r="AL167" s="380"/>
      <c r="AM167" s="380"/>
      <c r="AN167" s="380"/>
      <c r="AO167" s="302"/>
      <c r="AP167" s="389"/>
      <c r="AQ167" s="389"/>
      <c r="AR167" s="389"/>
      <c r="AS167" s="381"/>
      <c r="AT167" s="381"/>
      <c r="AU167" s="381"/>
      <c r="AV167" s="381"/>
    </row>
    <row r="168" spans="1:48" s="381" customFormat="1" ht="14.25" customHeight="1">
      <c r="A168" s="569" t="s">
        <v>201</v>
      </c>
      <c r="B168" s="569" t="s">
        <v>202</v>
      </c>
      <c r="C168" s="301">
        <f>+'Niv1 Pub 22à45 '!C181+'Niv1 Pr 94à117'!C181</f>
        <v>12767</v>
      </c>
      <c r="D168" s="301">
        <f>+'Niv1 Pub 22à45 '!D181+'Niv1 Pr 94à117'!D181</f>
        <v>6155</v>
      </c>
      <c r="E168" s="301">
        <f>+'Niv1 Pub 22à45 '!E181+'Niv1 Pr 94à117'!E181</f>
        <v>13600</v>
      </c>
      <c r="F168" s="301">
        <f>+'Niv1 Pub 22à45 '!F181+'Niv1 Pr 94à117'!F181</f>
        <v>6528</v>
      </c>
      <c r="G168" s="301">
        <f>+'Niv1 Pub 22à45 '!G181+'Niv1 Pr 94à117'!G181</f>
        <v>12783</v>
      </c>
      <c r="H168" s="301">
        <f>+'Niv1 Pub 22à45 '!H181+'Niv1 Pr 94à117'!H181</f>
        <v>6331</v>
      </c>
      <c r="I168" s="301">
        <f>+'Niv1 Pub 22à45 '!I181+'Niv1 Pr 94à117'!I181</f>
        <v>9691</v>
      </c>
      <c r="J168" s="301">
        <f>+'Niv1 Pub 22à45 '!J181+'Niv1 Pr 94à117'!J181</f>
        <v>4986</v>
      </c>
      <c r="K168" s="301">
        <f>+'Niv1 Pub 22à45 '!K181+'Niv1 Pr 94à117'!K181</f>
        <v>7837</v>
      </c>
      <c r="L168" s="301">
        <f>+'Niv1 Pub 22à45 '!L181+'Niv1 Pr 94à117'!L181</f>
        <v>4096</v>
      </c>
      <c r="M168" s="387">
        <f t="shared" ref="M168:M185" si="105">++C168+E168+G168+I168+K168</f>
        <v>56678</v>
      </c>
      <c r="N168" s="387">
        <f t="shared" ref="N168:N185" si="106">++D168+F168+H168+J168+L168</f>
        <v>28096</v>
      </c>
      <c r="O168" s="606"/>
      <c r="P168" s="569" t="s">
        <v>202</v>
      </c>
      <c r="Q168" s="301">
        <f>+'Niv1 Pub 22à45 '!Q181+'Niv1 Pr 94à117'!Q181</f>
        <v>2645</v>
      </c>
      <c r="R168" s="301">
        <f>+'Niv1 Pub 22à45 '!R181+'Niv1 Pr 94à117'!R181</f>
        <v>1170</v>
      </c>
      <c r="S168" s="301">
        <f>+'Niv1 Pub 22à45 '!S181+'Niv1 Pr 94à117'!S181</f>
        <v>3876</v>
      </c>
      <c r="T168" s="301">
        <f>+'Niv1 Pub 22à45 '!T181+'Niv1 Pr 94à117'!T181</f>
        <v>1689</v>
      </c>
      <c r="U168" s="301">
        <f>+'Niv1 Pub 22à45 '!U181+'Niv1 Pr 94à117'!U181</f>
        <v>2756</v>
      </c>
      <c r="V168" s="301">
        <f>+'Niv1 Pub 22à45 '!V181+'Niv1 Pr 94à117'!V181</f>
        <v>1284</v>
      </c>
      <c r="W168" s="301">
        <f>+'Niv1 Pub 22à45 '!W181+'Niv1 Pr 94à117'!W181</f>
        <v>1289</v>
      </c>
      <c r="X168" s="301">
        <f>+'Niv1 Pub 22à45 '!X181+'Niv1 Pr 94à117'!X181</f>
        <v>713</v>
      </c>
      <c r="Y168" s="301">
        <f>+'Niv1 Pub 22à45 '!Y181+'Niv1 Pr 94à117'!Y181</f>
        <v>2432</v>
      </c>
      <c r="Z168" s="301">
        <f>+'Niv1 Pub 22à45 '!Z181+'Niv1 Pr 94à117'!Z181</f>
        <v>1263</v>
      </c>
      <c r="AA168" s="387">
        <f t="shared" ref="AA168:AA185" si="107">Q168+S168+U168+W168+Y168</f>
        <v>12998</v>
      </c>
      <c r="AB168" s="436">
        <f t="shared" ref="AB168:AB185" si="108">R168+T168+V168+X168+Z168</f>
        <v>6119</v>
      </c>
      <c r="AC168" s="619"/>
      <c r="AD168" s="569" t="s">
        <v>202</v>
      </c>
      <c r="AE168" s="301">
        <f>+'Niv1 Pub 22à45 '!AE181+'Niv1 Pr 94à117'!AE181</f>
        <v>339</v>
      </c>
      <c r="AF168" s="301">
        <f>+'Niv1 Pub 22à45 '!AF181+'Niv1 Pr 94à117'!AF181</f>
        <v>357</v>
      </c>
      <c r="AG168" s="301">
        <f>+'Niv1 Pub 22à45 '!AG181+'Niv1 Pr 94à117'!AG181</f>
        <v>355</v>
      </c>
      <c r="AH168" s="301">
        <f>+'Niv1 Pub 22à45 '!AH181+'Niv1 Pr 94à117'!AH181</f>
        <v>304</v>
      </c>
      <c r="AI168" s="301">
        <f>+'Niv1 Pub 22à45 '!AI181+'Niv1 Pr 94à117'!AI181</f>
        <v>267</v>
      </c>
      <c r="AJ168" s="301">
        <f>+'Niv1 Pub 22à45 '!AJ181+'Niv1 Pr 94à117'!AJ181</f>
        <v>1622</v>
      </c>
      <c r="AK168" s="301">
        <f>+'Niv1 Pub 22à45 '!AK181+'Niv1 Pr 94à117'!AK181</f>
        <v>983</v>
      </c>
      <c r="AL168" s="301">
        <f>+'Niv1 Pub 22à45 '!AL181+'Niv1 Pr 94à117'!AL181</f>
        <v>139</v>
      </c>
      <c r="AM168" s="301">
        <f>+'Niv1 Pub 22à45 '!AM181+'Niv1 Pr 94à117'!AM181</f>
        <v>1122</v>
      </c>
      <c r="AN168" s="380">
        <f>+'Niv1 Pub 22à45 '!AS181+'Niv1 Pr 94à117'!AP181</f>
        <v>1308</v>
      </c>
      <c r="AO168" s="380">
        <f>+'Niv1 Pub 22à45 '!AT181+'Niv1 Pr 94à117'!AQ181</f>
        <v>68</v>
      </c>
      <c r="AP168" s="380">
        <f>+'Niv1 Pub 22à45 '!AU181+'Niv1 Pr 94à117'!AR181</f>
        <v>298</v>
      </c>
      <c r="AQ168" s="380">
        <f>+'Niv1 Pub 22à45 '!AV181+'Niv1 Pr 94à117'!AS181</f>
        <v>290</v>
      </c>
      <c r="AR168" s="380">
        <f>+'Niv1 Pub 22à45 '!AW181+'Niv1 Pr 94à117'!AT181</f>
        <v>8</v>
      </c>
    </row>
    <row r="169" spans="1:48" s="381" customFormat="1" ht="14.25" customHeight="1">
      <c r="A169" s="569" t="s">
        <v>201</v>
      </c>
      <c r="B169" s="569" t="s">
        <v>203</v>
      </c>
      <c r="C169" s="301">
        <f>+'Niv1 Pub 22à45 '!C182+'Niv1 Pr 94à117'!C182</f>
        <v>11754</v>
      </c>
      <c r="D169" s="301">
        <f>+'Niv1 Pub 22à45 '!D182+'Niv1 Pr 94à117'!D182</f>
        <v>5736</v>
      </c>
      <c r="E169" s="301">
        <f>+'Niv1 Pub 22à45 '!E182+'Niv1 Pr 94à117'!E182</f>
        <v>12225</v>
      </c>
      <c r="F169" s="301">
        <f>+'Niv1 Pub 22à45 '!F182+'Niv1 Pr 94à117'!F182</f>
        <v>5857</v>
      </c>
      <c r="G169" s="301">
        <f>+'Niv1 Pub 22à45 '!G182+'Niv1 Pr 94à117'!G182</f>
        <v>11464</v>
      </c>
      <c r="H169" s="301">
        <f>+'Niv1 Pub 22à45 '!H182+'Niv1 Pr 94à117'!H182</f>
        <v>5673</v>
      </c>
      <c r="I169" s="301">
        <f>+'Niv1 Pub 22à45 '!I182+'Niv1 Pr 94à117'!I182</f>
        <v>7575</v>
      </c>
      <c r="J169" s="301">
        <f>+'Niv1 Pub 22à45 '!J182+'Niv1 Pr 94à117'!J182</f>
        <v>3763</v>
      </c>
      <c r="K169" s="301">
        <f>+'Niv1 Pub 22à45 '!K182+'Niv1 Pr 94à117'!K182</f>
        <v>6934</v>
      </c>
      <c r="L169" s="301">
        <f>+'Niv1 Pub 22à45 '!L182+'Niv1 Pr 94à117'!L182</f>
        <v>3474</v>
      </c>
      <c r="M169" s="387">
        <f t="shared" si="105"/>
        <v>49952</v>
      </c>
      <c r="N169" s="387">
        <f t="shared" si="106"/>
        <v>24503</v>
      </c>
      <c r="O169" s="606"/>
      <c r="P169" s="569" t="s">
        <v>203</v>
      </c>
      <c r="Q169" s="301">
        <f>+'Niv1 Pub 22à45 '!Q182+'Niv1 Pr 94à117'!Q182</f>
        <v>982</v>
      </c>
      <c r="R169" s="301">
        <f>+'Niv1 Pub 22à45 '!R182+'Niv1 Pr 94à117'!R182</f>
        <v>417</v>
      </c>
      <c r="S169" s="301">
        <f>+'Niv1 Pub 22à45 '!S182+'Niv1 Pr 94à117'!S182</f>
        <v>2313</v>
      </c>
      <c r="T169" s="301">
        <f>+'Niv1 Pub 22à45 '!T182+'Niv1 Pr 94à117'!T182</f>
        <v>1006</v>
      </c>
      <c r="U169" s="301">
        <f>+'Niv1 Pub 22à45 '!U182+'Niv1 Pr 94à117'!U182</f>
        <v>2271</v>
      </c>
      <c r="V169" s="301">
        <f>+'Niv1 Pub 22à45 '!V182+'Niv1 Pr 94à117'!V182</f>
        <v>1069</v>
      </c>
      <c r="W169" s="301">
        <f>+'Niv1 Pub 22à45 '!W182+'Niv1 Pr 94à117'!W182</f>
        <v>372</v>
      </c>
      <c r="X169" s="301">
        <f>+'Niv1 Pub 22à45 '!X182+'Niv1 Pr 94à117'!X182</f>
        <v>194</v>
      </c>
      <c r="Y169" s="301">
        <f>+'Niv1 Pub 22à45 '!Y182+'Niv1 Pr 94à117'!Y182</f>
        <v>1622</v>
      </c>
      <c r="Z169" s="301">
        <f>+'Niv1 Pub 22à45 '!Z182+'Niv1 Pr 94à117'!Z182</f>
        <v>840</v>
      </c>
      <c r="AA169" s="387">
        <f t="shared" si="107"/>
        <v>7560</v>
      </c>
      <c r="AB169" s="436">
        <f t="shared" si="108"/>
        <v>3526</v>
      </c>
      <c r="AC169" s="619"/>
      <c r="AD169" s="569" t="s">
        <v>203</v>
      </c>
      <c r="AE169" s="301">
        <f>+'Niv1 Pub 22à45 '!AE182+'Niv1 Pr 94à117'!AE182</f>
        <v>303</v>
      </c>
      <c r="AF169" s="301">
        <f>+'Niv1 Pub 22à45 '!AF182+'Niv1 Pr 94à117'!AF182</f>
        <v>310</v>
      </c>
      <c r="AG169" s="301">
        <f>+'Niv1 Pub 22à45 '!AG182+'Niv1 Pr 94à117'!AG182</f>
        <v>320</v>
      </c>
      <c r="AH169" s="301">
        <f>+'Niv1 Pub 22à45 '!AH182+'Niv1 Pr 94à117'!AH182</f>
        <v>246</v>
      </c>
      <c r="AI169" s="301">
        <f>+'Niv1 Pub 22à45 '!AI182+'Niv1 Pr 94à117'!AI182</f>
        <v>231</v>
      </c>
      <c r="AJ169" s="301">
        <f>+'Niv1 Pub 22à45 '!AJ182+'Niv1 Pr 94à117'!AJ182</f>
        <v>1410</v>
      </c>
      <c r="AK169" s="301">
        <f>+'Niv1 Pub 22à45 '!AK182+'Niv1 Pr 94à117'!AK182</f>
        <v>875</v>
      </c>
      <c r="AL169" s="301">
        <f>+'Niv1 Pub 22à45 '!AL182+'Niv1 Pr 94à117'!AL182</f>
        <v>118</v>
      </c>
      <c r="AM169" s="301">
        <f>+'Niv1 Pub 22à45 '!AM182+'Niv1 Pr 94à117'!AM182</f>
        <v>993</v>
      </c>
      <c r="AN169" s="380">
        <f>+'Niv1 Pub 22à45 '!AS182+'Niv1 Pr 94à117'!AP182</f>
        <v>1135</v>
      </c>
      <c r="AO169" s="380">
        <f>+'Niv1 Pub 22à45 '!AT182+'Niv1 Pr 94à117'!AQ182</f>
        <v>30</v>
      </c>
      <c r="AP169" s="380">
        <f>+'Niv1 Pub 22à45 '!AU182+'Niv1 Pr 94à117'!AR182</f>
        <v>277</v>
      </c>
      <c r="AQ169" s="380">
        <f>+'Niv1 Pub 22à45 '!AV182+'Niv1 Pr 94à117'!AS182</f>
        <v>271</v>
      </c>
      <c r="AR169" s="380">
        <f>+'Niv1 Pub 22à45 '!AW182+'Niv1 Pr 94à117'!AT182</f>
        <v>6</v>
      </c>
    </row>
    <row r="170" spans="1:48" s="381" customFormat="1" ht="14.25" customHeight="1">
      <c r="A170" s="569" t="s">
        <v>201</v>
      </c>
      <c r="B170" s="569" t="s">
        <v>204</v>
      </c>
      <c r="C170" s="301">
        <f>+'Niv1 Pub 22à45 '!C183+'Niv1 Pr 94à117'!C183</f>
        <v>5312</v>
      </c>
      <c r="D170" s="301">
        <f>+'Niv1 Pub 22à45 '!D183+'Niv1 Pr 94à117'!D183</f>
        <v>2641</v>
      </c>
      <c r="E170" s="301">
        <f>+'Niv1 Pub 22à45 '!E183+'Niv1 Pr 94à117'!E183</f>
        <v>4798</v>
      </c>
      <c r="F170" s="301">
        <f>+'Niv1 Pub 22à45 '!F183+'Niv1 Pr 94à117'!F183</f>
        <v>2297</v>
      </c>
      <c r="G170" s="301">
        <f>+'Niv1 Pub 22à45 '!G183+'Niv1 Pr 94à117'!G183</f>
        <v>3701</v>
      </c>
      <c r="H170" s="301">
        <f>+'Niv1 Pub 22à45 '!H183+'Niv1 Pr 94à117'!H183</f>
        <v>1743</v>
      </c>
      <c r="I170" s="301">
        <f>+'Niv1 Pub 22à45 '!I183+'Niv1 Pr 94à117'!I183</f>
        <v>2143</v>
      </c>
      <c r="J170" s="301">
        <f>+'Niv1 Pub 22à45 '!J183+'Niv1 Pr 94à117'!J183</f>
        <v>976</v>
      </c>
      <c r="K170" s="301">
        <f>+'Niv1 Pub 22à45 '!K183+'Niv1 Pr 94à117'!K183</f>
        <v>1690</v>
      </c>
      <c r="L170" s="301">
        <f>+'Niv1 Pub 22à45 '!L183+'Niv1 Pr 94à117'!L183</f>
        <v>794</v>
      </c>
      <c r="M170" s="387">
        <f t="shared" si="105"/>
        <v>17644</v>
      </c>
      <c r="N170" s="387">
        <f t="shared" si="106"/>
        <v>8451</v>
      </c>
      <c r="O170" s="606"/>
      <c r="P170" s="569" t="s">
        <v>204</v>
      </c>
      <c r="Q170" s="301">
        <f>+'Niv1 Pub 22à45 '!Q183+'Niv1 Pr 94à117'!Q183</f>
        <v>1835</v>
      </c>
      <c r="R170" s="301">
        <f>+'Niv1 Pub 22à45 '!R183+'Niv1 Pr 94à117'!R183</f>
        <v>908</v>
      </c>
      <c r="S170" s="301">
        <f>+'Niv1 Pub 22à45 '!S183+'Niv1 Pr 94à117'!S183</f>
        <v>1295</v>
      </c>
      <c r="T170" s="301">
        <f>+'Niv1 Pub 22à45 '!T183+'Niv1 Pr 94à117'!T183</f>
        <v>585</v>
      </c>
      <c r="U170" s="301">
        <f>+'Niv1 Pub 22à45 '!U183+'Niv1 Pr 94à117'!U183</f>
        <v>1062</v>
      </c>
      <c r="V170" s="301">
        <f>+'Niv1 Pub 22à45 '!V183+'Niv1 Pr 94à117'!V183</f>
        <v>462</v>
      </c>
      <c r="W170" s="301">
        <f>+'Niv1 Pub 22à45 '!W183+'Niv1 Pr 94à117'!W183</f>
        <v>363</v>
      </c>
      <c r="X170" s="301">
        <f>+'Niv1 Pub 22à45 '!X183+'Niv1 Pr 94à117'!X183</f>
        <v>143</v>
      </c>
      <c r="Y170" s="301">
        <f>+'Niv1 Pub 22à45 '!Y183+'Niv1 Pr 94à117'!Y183</f>
        <v>280</v>
      </c>
      <c r="Z170" s="301">
        <f>+'Niv1 Pub 22à45 '!Z183+'Niv1 Pr 94à117'!Z183</f>
        <v>120</v>
      </c>
      <c r="AA170" s="387">
        <f t="shared" si="107"/>
        <v>4835</v>
      </c>
      <c r="AB170" s="436">
        <f t="shared" si="108"/>
        <v>2218</v>
      </c>
      <c r="AC170" s="619"/>
      <c r="AD170" s="569" t="s">
        <v>204</v>
      </c>
      <c r="AE170" s="301">
        <f>+'Niv1 Pub 22à45 '!AE183+'Niv1 Pr 94à117'!AE183</f>
        <v>137</v>
      </c>
      <c r="AF170" s="301">
        <f>+'Niv1 Pub 22à45 '!AF183+'Niv1 Pr 94à117'!AF183</f>
        <v>136</v>
      </c>
      <c r="AG170" s="301">
        <f>+'Niv1 Pub 22à45 '!AG183+'Niv1 Pr 94à117'!AG183</f>
        <v>125</v>
      </c>
      <c r="AH170" s="301">
        <f>+'Niv1 Pub 22à45 '!AH183+'Niv1 Pr 94à117'!AH183</f>
        <v>94</v>
      </c>
      <c r="AI170" s="301">
        <f>+'Niv1 Pub 22à45 '!AI183+'Niv1 Pr 94à117'!AI183</f>
        <v>85</v>
      </c>
      <c r="AJ170" s="301">
        <f>+'Niv1 Pub 22à45 '!AJ183+'Niv1 Pr 94à117'!AJ183</f>
        <v>577</v>
      </c>
      <c r="AK170" s="301">
        <f>+'Niv1 Pub 22à45 '!AK183+'Niv1 Pr 94à117'!AK183</f>
        <v>301</v>
      </c>
      <c r="AL170" s="301">
        <f>+'Niv1 Pub 22à45 '!AL183+'Niv1 Pr 94à117'!AL183</f>
        <v>37</v>
      </c>
      <c r="AM170" s="301">
        <f>+'Niv1 Pub 22à45 '!AM183+'Niv1 Pr 94à117'!AM183</f>
        <v>338</v>
      </c>
      <c r="AN170" s="380">
        <f>+'Niv1 Pub 22à45 '!AS183+'Niv1 Pr 94à117'!AP183</f>
        <v>385</v>
      </c>
      <c r="AO170" s="380">
        <f>+'Niv1 Pub 22à45 '!AT183+'Niv1 Pr 94à117'!AQ183</f>
        <v>7</v>
      </c>
      <c r="AP170" s="380">
        <f>+'Niv1 Pub 22à45 '!AU183+'Niv1 Pr 94à117'!AR183</f>
        <v>136</v>
      </c>
      <c r="AQ170" s="380">
        <f>+'Niv1 Pub 22à45 '!AV183+'Niv1 Pr 94à117'!AS183</f>
        <v>117</v>
      </c>
      <c r="AR170" s="380">
        <f>+'Niv1 Pub 22à45 '!AW183+'Niv1 Pr 94à117'!AT183</f>
        <v>19</v>
      </c>
    </row>
    <row r="171" spans="1:48" s="381" customFormat="1" ht="14.25" customHeight="1">
      <c r="A171" s="569" t="s">
        <v>201</v>
      </c>
      <c r="B171" s="569" t="s">
        <v>205</v>
      </c>
      <c r="C171" s="301">
        <f>+'Niv1 Pub 22à45 '!C184+'Niv1 Pr 94à117'!C184</f>
        <v>3603</v>
      </c>
      <c r="D171" s="301">
        <f>+'Niv1 Pub 22à45 '!D184+'Niv1 Pr 94à117'!D184</f>
        <v>1776</v>
      </c>
      <c r="E171" s="301">
        <f>+'Niv1 Pub 22à45 '!E184+'Niv1 Pr 94à117'!E184</f>
        <v>8995</v>
      </c>
      <c r="F171" s="301">
        <f>+'Niv1 Pub 22à45 '!F184+'Niv1 Pr 94à117'!F184</f>
        <v>4262</v>
      </c>
      <c r="G171" s="301">
        <f>+'Niv1 Pub 22à45 '!G184+'Niv1 Pr 94à117'!G184</f>
        <v>5058</v>
      </c>
      <c r="H171" s="301">
        <f>+'Niv1 Pub 22à45 '!H184+'Niv1 Pr 94à117'!H184</f>
        <v>2470</v>
      </c>
      <c r="I171" s="301">
        <f>+'Niv1 Pub 22à45 '!I184+'Niv1 Pr 94à117'!I184</f>
        <v>2003</v>
      </c>
      <c r="J171" s="301">
        <f>+'Niv1 Pub 22à45 '!J184+'Niv1 Pr 94à117'!J184</f>
        <v>994</v>
      </c>
      <c r="K171" s="301">
        <f>+'Niv1 Pub 22à45 '!K184+'Niv1 Pr 94à117'!K184</f>
        <v>1687</v>
      </c>
      <c r="L171" s="301">
        <f>+'Niv1 Pub 22à45 '!L184+'Niv1 Pr 94à117'!L184</f>
        <v>772</v>
      </c>
      <c r="M171" s="387">
        <f t="shared" si="105"/>
        <v>21346</v>
      </c>
      <c r="N171" s="387">
        <f t="shared" si="106"/>
        <v>10274</v>
      </c>
      <c r="O171" s="606"/>
      <c r="P171" s="569" t="s">
        <v>205</v>
      </c>
      <c r="Q171" s="301">
        <f>+'Niv1 Pub 22à45 '!Q184+'Niv1 Pr 94à117'!Q184</f>
        <v>36</v>
      </c>
      <c r="R171" s="301">
        <f>+'Niv1 Pub 22à45 '!R184+'Niv1 Pr 94à117'!R184</f>
        <v>19</v>
      </c>
      <c r="S171" s="301">
        <f>+'Niv1 Pub 22à45 '!S184+'Niv1 Pr 94à117'!S184</f>
        <v>4688</v>
      </c>
      <c r="T171" s="301">
        <f>+'Niv1 Pub 22à45 '!T184+'Niv1 Pr 94à117'!T184</f>
        <v>2154</v>
      </c>
      <c r="U171" s="301">
        <f>+'Niv1 Pub 22à45 '!U184+'Niv1 Pr 94à117'!U184</f>
        <v>1531</v>
      </c>
      <c r="V171" s="301">
        <f>+'Niv1 Pub 22à45 '!V184+'Niv1 Pr 94à117'!V184</f>
        <v>698</v>
      </c>
      <c r="W171" s="301">
        <f>+'Niv1 Pub 22à45 '!W184+'Niv1 Pr 94à117'!W184</f>
        <v>6</v>
      </c>
      <c r="X171" s="301">
        <f>+'Niv1 Pub 22à45 '!X184+'Niv1 Pr 94à117'!X184</f>
        <v>3</v>
      </c>
      <c r="Y171" s="301">
        <f>+'Niv1 Pub 22à45 '!Y184+'Niv1 Pr 94à117'!Y184</f>
        <v>546</v>
      </c>
      <c r="Z171" s="301">
        <f>+'Niv1 Pub 22à45 '!Z184+'Niv1 Pr 94à117'!Z184</f>
        <v>259</v>
      </c>
      <c r="AA171" s="387">
        <f t="shared" si="107"/>
        <v>6807</v>
      </c>
      <c r="AB171" s="436">
        <f t="shared" si="108"/>
        <v>3133</v>
      </c>
      <c r="AC171" s="619"/>
      <c r="AD171" s="569" t="s">
        <v>205</v>
      </c>
      <c r="AE171" s="301">
        <f>+'Niv1 Pub 22à45 '!AE184+'Niv1 Pr 94à117'!AE184</f>
        <v>151</v>
      </c>
      <c r="AF171" s="301">
        <f>+'Niv1 Pub 22à45 '!AF184+'Niv1 Pr 94à117'!AF184</f>
        <v>179</v>
      </c>
      <c r="AG171" s="301">
        <f>+'Niv1 Pub 22à45 '!AG184+'Niv1 Pr 94à117'!AG184</f>
        <v>149</v>
      </c>
      <c r="AH171" s="301">
        <f>+'Niv1 Pub 22à45 '!AH184+'Niv1 Pr 94à117'!AH184</f>
        <v>113</v>
      </c>
      <c r="AI171" s="301">
        <f>+'Niv1 Pub 22à45 '!AI184+'Niv1 Pr 94à117'!AI184</f>
        <v>103</v>
      </c>
      <c r="AJ171" s="301">
        <f>+'Niv1 Pub 22à45 '!AJ184+'Niv1 Pr 94à117'!AJ184</f>
        <v>695</v>
      </c>
      <c r="AK171" s="301">
        <f>+'Niv1 Pub 22à45 '!AK184+'Niv1 Pr 94à117'!AK184</f>
        <v>368</v>
      </c>
      <c r="AL171" s="301">
        <f>+'Niv1 Pub 22à45 '!AL184+'Niv1 Pr 94à117'!AL184</f>
        <v>48</v>
      </c>
      <c r="AM171" s="301">
        <f>+'Niv1 Pub 22à45 '!AM184+'Niv1 Pr 94à117'!AM184</f>
        <v>416</v>
      </c>
      <c r="AN171" s="380">
        <f>+'Niv1 Pub 22à45 '!AS184+'Niv1 Pr 94à117'!AP184</f>
        <v>384</v>
      </c>
      <c r="AO171" s="380">
        <f>+'Niv1 Pub 22à45 '!AT184+'Niv1 Pr 94à117'!AQ184</f>
        <v>3</v>
      </c>
      <c r="AP171" s="380">
        <f>+'Niv1 Pub 22à45 '!AU184+'Niv1 Pr 94à117'!AR184</f>
        <v>155</v>
      </c>
      <c r="AQ171" s="380">
        <f>+'Niv1 Pub 22à45 '!AV184+'Niv1 Pr 94à117'!AS184</f>
        <v>149</v>
      </c>
      <c r="AR171" s="380">
        <f>+'Niv1 Pub 22à45 '!AW184+'Niv1 Pr 94à117'!AT184</f>
        <v>6</v>
      </c>
    </row>
    <row r="172" spans="1:48" s="381" customFormat="1" ht="14.25" customHeight="1">
      <c r="A172" s="569" t="s">
        <v>201</v>
      </c>
      <c r="B172" s="569" t="s">
        <v>206</v>
      </c>
      <c r="C172" s="301">
        <f>+'Niv1 Pub 22à45 '!C185+'Niv1 Pr 94à117'!C185</f>
        <v>11285</v>
      </c>
      <c r="D172" s="301">
        <f>+'Niv1 Pub 22à45 '!D185+'Niv1 Pr 94à117'!D185</f>
        <v>5580</v>
      </c>
      <c r="E172" s="301">
        <f>+'Niv1 Pub 22à45 '!E185+'Niv1 Pr 94à117'!E185</f>
        <v>14094</v>
      </c>
      <c r="F172" s="301">
        <f>+'Niv1 Pub 22à45 '!F185+'Niv1 Pr 94à117'!F185</f>
        <v>6785</v>
      </c>
      <c r="G172" s="301">
        <f>+'Niv1 Pub 22à45 '!G185+'Niv1 Pr 94à117'!G185</f>
        <v>11205</v>
      </c>
      <c r="H172" s="301">
        <f>+'Niv1 Pub 22à45 '!H185+'Niv1 Pr 94à117'!H185</f>
        <v>5529</v>
      </c>
      <c r="I172" s="301">
        <f>+'Niv1 Pub 22à45 '!I185+'Niv1 Pr 94à117'!I185</f>
        <v>6724</v>
      </c>
      <c r="J172" s="301">
        <f>+'Niv1 Pub 22à45 '!J185+'Niv1 Pr 94à117'!J185</f>
        <v>3413</v>
      </c>
      <c r="K172" s="301">
        <f>+'Niv1 Pub 22à45 '!K185+'Niv1 Pr 94à117'!K185</f>
        <v>6342</v>
      </c>
      <c r="L172" s="301">
        <f>+'Niv1 Pub 22à45 '!L185+'Niv1 Pr 94à117'!L185</f>
        <v>3423</v>
      </c>
      <c r="M172" s="387">
        <f t="shared" si="105"/>
        <v>49650</v>
      </c>
      <c r="N172" s="387">
        <f t="shared" si="106"/>
        <v>24730</v>
      </c>
      <c r="O172" s="606"/>
      <c r="P172" s="569" t="s">
        <v>206</v>
      </c>
      <c r="Q172" s="301">
        <f>+'Niv1 Pub 22à45 '!Q185+'Niv1 Pr 94à117'!Q185</f>
        <v>481</v>
      </c>
      <c r="R172" s="301">
        <f>+'Niv1 Pub 22à45 '!R185+'Niv1 Pr 94à117'!R185</f>
        <v>213</v>
      </c>
      <c r="S172" s="301">
        <f>+'Niv1 Pub 22à45 '!S185+'Niv1 Pr 94à117'!S185</f>
        <v>3508</v>
      </c>
      <c r="T172" s="301">
        <f>+'Niv1 Pub 22à45 '!T185+'Niv1 Pr 94à117'!T185</f>
        <v>1531</v>
      </c>
      <c r="U172" s="301">
        <f>+'Niv1 Pub 22à45 '!U185+'Niv1 Pr 94à117'!U185</f>
        <v>2692</v>
      </c>
      <c r="V172" s="301">
        <f>+'Niv1 Pub 22à45 '!V185+'Niv1 Pr 94à117'!V185</f>
        <v>1266</v>
      </c>
      <c r="W172" s="301">
        <f>+'Niv1 Pub 22à45 '!W185+'Niv1 Pr 94à117'!W185</f>
        <v>245</v>
      </c>
      <c r="X172" s="301">
        <f>+'Niv1 Pub 22à45 '!X185+'Niv1 Pr 94à117'!X185</f>
        <v>115</v>
      </c>
      <c r="Y172" s="301">
        <f>+'Niv1 Pub 22à45 '!Y185+'Niv1 Pr 94à117'!Y185</f>
        <v>1648</v>
      </c>
      <c r="Z172" s="301">
        <f>+'Niv1 Pub 22à45 '!Z185+'Niv1 Pr 94à117'!Z185</f>
        <v>952</v>
      </c>
      <c r="AA172" s="387">
        <f t="shared" si="107"/>
        <v>8574</v>
      </c>
      <c r="AB172" s="436">
        <f t="shared" si="108"/>
        <v>4077</v>
      </c>
      <c r="AC172" s="619"/>
      <c r="AD172" s="569" t="s">
        <v>206</v>
      </c>
      <c r="AE172" s="301">
        <f>+'Niv1 Pub 22à45 '!AE185+'Niv1 Pr 94à117'!AE185</f>
        <v>310</v>
      </c>
      <c r="AF172" s="301">
        <f>+'Niv1 Pub 22à45 '!AF185+'Niv1 Pr 94à117'!AF185</f>
        <v>327</v>
      </c>
      <c r="AG172" s="301">
        <f>+'Niv1 Pub 22à45 '!AG185+'Niv1 Pr 94à117'!AG185</f>
        <v>308</v>
      </c>
      <c r="AH172" s="301">
        <f>+'Niv1 Pub 22à45 '!AH185+'Niv1 Pr 94à117'!AH185</f>
        <v>250</v>
      </c>
      <c r="AI172" s="301">
        <f>+'Niv1 Pub 22à45 '!AI185+'Niv1 Pr 94à117'!AI185</f>
        <v>228</v>
      </c>
      <c r="AJ172" s="301">
        <f>+'Niv1 Pub 22à45 '!AJ185+'Niv1 Pr 94à117'!AJ185</f>
        <v>1423</v>
      </c>
      <c r="AK172" s="301">
        <f>+'Niv1 Pub 22à45 '!AK185+'Niv1 Pr 94à117'!AK185</f>
        <v>890</v>
      </c>
      <c r="AL172" s="301">
        <f>+'Niv1 Pub 22à45 '!AL185+'Niv1 Pr 94à117'!AL185</f>
        <v>118</v>
      </c>
      <c r="AM172" s="301">
        <f>+'Niv1 Pub 22à45 '!AM185+'Niv1 Pr 94à117'!AM185</f>
        <v>1008</v>
      </c>
      <c r="AN172" s="380">
        <f>+'Niv1 Pub 22à45 '!AS185+'Niv1 Pr 94à117'!AP185</f>
        <v>1038</v>
      </c>
      <c r="AO172" s="380">
        <f>+'Niv1 Pub 22à45 '!AT185+'Niv1 Pr 94à117'!AQ185</f>
        <v>46</v>
      </c>
      <c r="AP172" s="380">
        <f>+'Niv1 Pub 22à45 '!AU185+'Niv1 Pr 94à117'!AR185</f>
        <v>304</v>
      </c>
      <c r="AQ172" s="380">
        <f>+'Niv1 Pub 22à45 '!AV185+'Niv1 Pr 94à117'!AS185</f>
        <v>292</v>
      </c>
      <c r="AR172" s="380">
        <f>+'Niv1 Pub 22à45 '!AW185+'Niv1 Pr 94à117'!AT185</f>
        <v>12</v>
      </c>
    </row>
    <row r="173" spans="1:48" s="381" customFormat="1" ht="14.25" customHeight="1">
      <c r="A173" s="569" t="s">
        <v>207</v>
      </c>
      <c r="B173" s="569" t="s">
        <v>208</v>
      </c>
      <c r="C173" s="301">
        <f>+'Niv1 Pub 22à45 '!C186+'Niv1 Pr 94à117'!C186</f>
        <v>21500</v>
      </c>
      <c r="D173" s="301">
        <f>+'Niv1 Pub 22à45 '!D186+'Niv1 Pr 94à117'!D186</f>
        <v>10400</v>
      </c>
      <c r="E173" s="301">
        <f>+'Niv1 Pub 22à45 '!E186+'Niv1 Pr 94à117'!E186</f>
        <v>19816</v>
      </c>
      <c r="F173" s="301">
        <f>+'Niv1 Pub 22à45 '!F186+'Niv1 Pr 94à117'!F186</f>
        <v>9545</v>
      </c>
      <c r="G173" s="301">
        <f>+'Niv1 Pub 22à45 '!G186+'Niv1 Pr 94à117'!G186</f>
        <v>16767</v>
      </c>
      <c r="H173" s="301">
        <f>+'Niv1 Pub 22à45 '!H186+'Niv1 Pr 94à117'!H186</f>
        <v>8296</v>
      </c>
      <c r="I173" s="301">
        <f>+'Niv1 Pub 22à45 '!I186+'Niv1 Pr 94à117'!I186</f>
        <v>7004</v>
      </c>
      <c r="J173" s="301">
        <f>+'Niv1 Pub 22à45 '!J186+'Niv1 Pr 94à117'!J186</f>
        <v>3503</v>
      </c>
      <c r="K173" s="301">
        <f>+'Niv1 Pub 22à45 '!K186+'Niv1 Pr 94à117'!K186</f>
        <v>7886</v>
      </c>
      <c r="L173" s="301">
        <f>+'Niv1 Pub 22à45 '!L186+'Niv1 Pr 94à117'!L186</f>
        <v>3860</v>
      </c>
      <c r="M173" s="387">
        <f t="shared" si="105"/>
        <v>72973</v>
      </c>
      <c r="N173" s="387">
        <f t="shared" si="106"/>
        <v>35604</v>
      </c>
      <c r="O173" s="606"/>
      <c r="P173" s="569" t="s">
        <v>208</v>
      </c>
      <c r="Q173" s="301">
        <f>+'Niv1 Pub 22à45 '!Q186+'Niv1 Pr 94à117'!Q186</f>
        <v>2402</v>
      </c>
      <c r="R173" s="301">
        <f>+'Niv1 Pub 22à45 '!R186+'Niv1 Pr 94à117'!R186</f>
        <v>1135</v>
      </c>
      <c r="S173" s="301">
        <f>+'Niv1 Pub 22à45 '!S186+'Niv1 Pr 94à117'!S186</f>
        <v>7930</v>
      </c>
      <c r="T173" s="301">
        <f>+'Niv1 Pub 22à45 '!T186+'Niv1 Pr 94à117'!T186</f>
        <v>3639</v>
      </c>
      <c r="U173" s="301">
        <f>+'Niv1 Pub 22à45 '!U186+'Niv1 Pr 94à117'!U186</f>
        <v>6285</v>
      </c>
      <c r="V173" s="301">
        <f>+'Niv1 Pub 22à45 '!V186+'Niv1 Pr 94à117'!V186</f>
        <v>3042</v>
      </c>
      <c r="W173" s="301">
        <f>+'Niv1 Pub 22à45 '!W186+'Niv1 Pr 94à117'!W186</f>
        <v>367</v>
      </c>
      <c r="X173" s="301">
        <f>+'Niv1 Pub 22à45 '!X186+'Niv1 Pr 94à117'!X186</f>
        <v>187</v>
      </c>
      <c r="Y173" s="301">
        <f>+'Niv1 Pub 22à45 '!Y186+'Niv1 Pr 94à117'!Y186</f>
        <v>2704</v>
      </c>
      <c r="Z173" s="301">
        <f>+'Niv1 Pub 22à45 '!Z186+'Niv1 Pr 94à117'!Z186</f>
        <v>1305</v>
      </c>
      <c r="AA173" s="387">
        <f t="shared" si="107"/>
        <v>19688</v>
      </c>
      <c r="AB173" s="436">
        <f t="shared" si="108"/>
        <v>9308</v>
      </c>
      <c r="AC173" s="619"/>
      <c r="AD173" s="569" t="s">
        <v>208</v>
      </c>
      <c r="AE173" s="301">
        <f>+'Niv1 Pub 22à45 '!AE186+'Niv1 Pr 94à117'!AE186</f>
        <v>358</v>
      </c>
      <c r="AF173" s="301">
        <f>+'Niv1 Pub 22à45 '!AF186+'Niv1 Pr 94à117'!AF186</f>
        <v>379</v>
      </c>
      <c r="AG173" s="301">
        <f>+'Niv1 Pub 22à45 '!AG186+'Niv1 Pr 94à117'!AG186</f>
        <v>375</v>
      </c>
      <c r="AH173" s="301">
        <f>+'Niv1 Pub 22à45 '!AH186+'Niv1 Pr 94à117'!AH186</f>
        <v>230</v>
      </c>
      <c r="AI173" s="301">
        <f>+'Niv1 Pub 22à45 '!AI186+'Niv1 Pr 94à117'!AI186</f>
        <v>237</v>
      </c>
      <c r="AJ173" s="301">
        <f>+'Niv1 Pub 22à45 '!AJ186+'Niv1 Pr 94à117'!AJ186</f>
        <v>1579</v>
      </c>
      <c r="AK173" s="301">
        <f>+'Niv1 Pub 22à45 '!AK186+'Niv1 Pr 94à117'!AK186</f>
        <v>751</v>
      </c>
      <c r="AL173" s="301">
        <f>+'Niv1 Pub 22à45 '!AL186+'Niv1 Pr 94à117'!AL186</f>
        <v>211</v>
      </c>
      <c r="AM173" s="301">
        <f>+'Niv1 Pub 22à45 '!AM186+'Niv1 Pr 94à117'!AM186</f>
        <v>962</v>
      </c>
      <c r="AN173" s="380">
        <f>+'Niv1 Pub 22à45 '!AS186+'Niv1 Pr 94à117'!AP186</f>
        <v>1260</v>
      </c>
      <c r="AO173" s="380">
        <f>+'Niv1 Pub 22à45 '!AT186+'Niv1 Pr 94à117'!AQ186</f>
        <v>32</v>
      </c>
      <c r="AP173" s="380">
        <f>+'Niv1 Pub 22à45 '!AU186+'Niv1 Pr 94à117'!AR186</f>
        <v>309</v>
      </c>
      <c r="AQ173" s="380">
        <f>+'Niv1 Pub 22à45 '!AV186+'Niv1 Pr 94à117'!AS186</f>
        <v>300</v>
      </c>
      <c r="AR173" s="380">
        <f>+'Niv1 Pub 22à45 '!AW186+'Niv1 Pr 94à117'!AT186</f>
        <v>9</v>
      </c>
    </row>
    <row r="174" spans="1:48" s="381" customFormat="1" ht="14.25" customHeight="1">
      <c r="A174" s="569" t="s">
        <v>207</v>
      </c>
      <c r="B174" s="569" t="s">
        <v>209</v>
      </c>
      <c r="C174" s="301">
        <f>+'Niv1 Pub 22à45 '!C187+'Niv1 Pr 94à117'!C187</f>
        <v>9700</v>
      </c>
      <c r="D174" s="301">
        <f>+'Niv1 Pub 22à45 '!D187+'Niv1 Pr 94à117'!D187</f>
        <v>4668</v>
      </c>
      <c r="E174" s="301">
        <f>+'Niv1 Pub 22à45 '!E187+'Niv1 Pr 94à117'!E187</f>
        <v>13355</v>
      </c>
      <c r="F174" s="301">
        <f>+'Niv1 Pub 22à45 '!F187+'Niv1 Pr 94à117'!F187</f>
        <v>6303</v>
      </c>
      <c r="G174" s="301">
        <f>+'Niv1 Pub 22à45 '!G187+'Niv1 Pr 94à117'!G187</f>
        <v>11873</v>
      </c>
      <c r="H174" s="301">
        <f>+'Niv1 Pub 22à45 '!H187+'Niv1 Pr 94à117'!H187</f>
        <v>5837</v>
      </c>
      <c r="I174" s="301">
        <f>+'Niv1 Pub 22à45 '!I187+'Niv1 Pr 94à117'!I187</f>
        <v>5104</v>
      </c>
      <c r="J174" s="301">
        <f>+'Niv1 Pub 22à45 '!J187+'Niv1 Pr 94à117'!J187</f>
        <v>2462</v>
      </c>
      <c r="K174" s="301">
        <f>+'Niv1 Pub 22à45 '!K187+'Niv1 Pr 94à117'!K187</f>
        <v>5139</v>
      </c>
      <c r="L174" s="301">
        <f>+'Niv1 Pub 22à45 '!L187+'Niv1 Pr 94à117'!L187</f>
        <v>2520</v>
      </c>
      <c r="M174" s="387">
        <f t="shared" si="105"/>
        <v>45171</v>
      </c>
      <c r="N174" s="387">
        <f t="shared" si="106"/>
        <v>21790</v>
      </c>
      <c r="O174" s="606"/>
      <c r="P174" s="569" t="s">
        <v>209</v>
      </c>
      <c r="Q174" s="301">
        <f>+'Niv1 Pub 22à45 '!Q187+'Niv1 Pr 94à117'!Q187</f>
        <v>25</v>
      </c>
      <c r="R174" s="301">
        <f>+'Niv1 Pub 22à45 '!R187+'Niv1 Pr 94à117'!R187</f>
        <v>10</v>
      </c>
      <c r="S174" s="301">
        <f>+'Niv1 Pub 22à45 '!S187+'Niv1 Pr 94à117'!S187</f>
        <v>4852</v>
      </c>
      <c r="T174" s="301">
        <f>+'Niv1 Pub 22à45 '!T187+'Niv1 Pr 94à117'!T187</f>
        <v>2175</v>
      </c>
      <c r="U174" s="301">
        <f>+'Niv1 Pub 22à45 '!U187+'Niv1 Pr 94à117'!U187</f>
        <v>4922</v>
      </c>
      <c r="V174" s="301">
        <f>+'Niv1 Pub 22à45 '!V187+'Niv1 Pr 94à117'!V187</f>
        <v>2390</v>
      </c>
      <c r="W174" s="301">
        <f>+'Niv1 Pub 22à45 '!W187+'Niv1 Pr 94à117'!W187</f>
        <v>63</v>
      </c>
      <c r="X174" s="301">
        <f>+'Niv1 Pub 22à45 '!X187+'Niv1 Pr 94à117'!X187</f>
        <v>30</v>
      </c>
      <c r="Y174" s="301">
        <f>+'Niv1 Pub 22à45 '!Y187+'Niv1 Pr 94à117'!Y187</f>
        <v>1475</v>
      </c>
      <c r="Z174" s="301">
        <f>+'Niv1 Pub 22à45 '!Z187+'Niv1 Pr 94à117'!Z187</f>
        <v>725</v>
      </c>
      <c r="AA174" s="387">
        <f t="shared" si="107"/>
        <v>11337</v>
      </c>
      <c r="AB174" s="436">
        <f t="shared" si="108"/>
        <v>5330</v>
      </c>
      <c r="AC174" s="619"/>
      <c r="AD174" s="569" t="s">
        <v>209</v>
      </c>
      <c r="AE174" s="301">
        <f>+'Niv1 Pub 22à45 '!AE187+'Niv1 Pr 94à117'!AE187</f>
        <v>237</v>
      </c>
      <c r="AF174" s="301">
        <f>+'Niv1 Pub 22à45 '!AF187+'Niv1 Pr 94à117'!AF187</f>
        <v>253</v>
      </c>
      <c r="AG174" s="301">
        <f>+'Niv1 Pub 22à45 '!AG187+'Niv1 Pr 94à117'!AG187</f>
        <v>252</v>
      </c>
      <c r="AH174" s="301">
        <f>+'Niv1 Pub 22à45 '!AH187+'Niv1 Pr 94à117'!AH187</f>
        <v>151</v>
      </c>
      <c r="AI174" s="301">
        <f>+'Niv1 Pub 22à45 '!AI187+'Niv1 Pr 94à117'!AI187</f>
        <v>139</v>
      </c>
      <c r="AJ174" s="301">
        <f>+'Niv1 Pub 22à45 '!AJ187+'Niv1 Pr 94à117'!AJ187</f>
        <v>1032</v>
      </c>
      <c r="AK174" s="301">
        <f>+'Niv1 Pub 22à45 '!AK187+'Niv1 Pr 94à117'!AK187</f>
        <v>704</v>
      </c>
      <c r="AL174" s="301">
        <f>+'Niv1 Pub 22à45 '!AL187+'Niv1 Pr 94à117'!AL187</f>
        <v>87</v>
      </c>
      <c r="AM174" s="301">
        <f>+'Niv1 Pub 22à45 '!AM187+'Niv1 Pr 94à117'!AM187</f>
        <v>791</v>
      </c>
      <c r="AN174" s="380">
        <f>+'Niv1 Pub 22à45 '!AS187+'Niv1 Pr 94à117'!AP187</f>
        <v>678</v>
      </c>
      <c r="AO174" s="380">
        <f>+'Niv1 Pub 22à45 '!AT187+'Niv1 Pr 94à117'!AQ187</f>
        <v>12</v>
      </c>
      <c r="AP174" s="380">
        <f>+'Niv1 Pub 22à45 '!AU187+'Niv1 Pr 94à117'!AR187</f>
        <v>224</v>
      </c>
      <c r="AQ174" s="380">
        <f>+'Niv1 Pub 22à45 '!AV187+'Niv1 Pr 94à117'!AS187</f>
        <v>223</v>
      </c>
      <c r="AR174" s="380">
        <f>+'Niv1 Pub 22à45 '!AW187+'Niv1 Pr 94à117'!AT187</f>
        <v>1</v>
      </c>
    </row>
    <row r="175" spans="1:48" s="381" customFormat="1" ht="14.25" customHeight="1">
      <c r="A175" s="569" t="s">
        <v>207</v>
      </c>
      <c r="B175" s="569" t="s">
        <v>210</v>
      </c>
      <c r="C175" s="301">
        <f>+'Niv1 Pub 22à45 '!C188+'Niv1 Pr 94à117'!C188</f>
        <v>8289</v>
      </c>
      <c r="D175" s="301">
        <f>+'Niv1 Pub 22à45 '!D188+'Niv1 Pr 94à117'!D188</f>
        <v>4068</v>
      </c>
      <c r="E175" s="301">
        <f>+'Niv1 Pub 22à45 '!E188+'Niv1 Pr 94à117'!E188</f>
        <v>12512</v>
      </c>
      <c r="F175" s="301">
        <f>+'Niv1 Pub 22à45 '!F188+'Niv1 Pr 94à117'!F188</f>
        <v>5953</v>
      </c>
      <c r="G175" s="301">
        <f>+'Niv1 Pub 22à45 '!G188+'Niv1 Pr 94à117'!G188</f>
        <v>11163</v>
      </c>
      <c r="H175" s="301">
        <f>+'Niv1 Pub 22à45 '!H188+'Niv1 Pr 94à117'!H188</f>
        <v>5300</v>
      </c>
      <c r="I175" s="301">
        <f>+'Niv1 Pub 22à45 '!I188+'Niv1 Pr 94à117'!I188</f>
        <v>6189</v>
      </c>
      <c r="J175" s="301">
        <f>+'Niv1 Pub 22à45 '!J188+'Niv1 Pr 94à117'!J188</f>
        <v>2979</v>
      </c>
      <c r="K175" s="301">
        <f>+'Niv1 Pub 22à45 '!K188+'Niv1 Pr 94à117'!K188</f>
        <v>7303</v>
      </c>
      <c r="L175" s="301">
        <f>+'Niv1 Pub 22à45 '!L188+'Niv1 Pr 94à117'!L188</f>
        <v>3510</v>
      </c>
      <c r="M175" s="387">
        <f t="shared" si="105"/>
        <v>45456</v>
      </c>
      <c r="N175" s="387">
        <f t="shared" si="106"/>
        <v>21810</v>
      </c>
      <c r="O175" s="606"/>
      <c r="P175" s="569" t="s">
        <v>210</v>
      </c>
      <c r="Q175" s="301">
        <f>+'Niv1 Pub 22à45 '!Q188+'Niv1 Pr 94à117'!Q188</f>
        <v>23</v>
      </c>
      <c r="R175" s="301">
        <f>+'Niv1 Pub 22à45 '!R188+'Niv1 Pr 94à117'!R188</f>
        <v>10</v>
      </c>
      <c r="S175" s="301">
        <f>+'Niv1 Pub 22à45 '!S188+'Niv1 Pr 94à117'!S188</f>
        <v>5353</v>
      </c>
      <c r="T175" s="301">
        <f>+'Niv1 Pub 22à45 '!T188+'Niv1 Pr 94à117'!T188</f>
        <v>2490</v>
      </c>
      <c r="U175" s="301">
        <f>+'Niv1 Pub 22à45 '!U188+'Niv1 Pr 94à117'!U188</f>
        <v>3446</v>
      </c>
      <c r="V175" s="301">
        <f>+'Niv1 Pub 22à45 '!V188+'Niv1 Pr 94à117'!V188</f>
        <v>1585</v>
      </c>
      <c r="W175" s="301">
        <f>+'Niv1 Pub 22à45 '!W188+'Niv1 Pr 94à117'!W188</f>
        <v>41</v>
      </c>
      <c r="X175" s="301">
        <f>+'Niv1 Pub 22à45 '!X188+'Niv1 Pr 94à117'!X188</f>
        <v>23</v>
      </c>
      <c r="Y175" s="301">
        <f>+'Niv1 Pub 22à45 '!Y188+'Niv1 Pr 94à117'!Y188</f>
        <v>2557</v>
      </c>
      <c r="Z175" s="301">
        <f>+'Niv1 Pub 22à45 '!Z188+'Niv1 Pr 94à117'!Z188</f>
        <v>1218</v>
      </c>
      <c r="AA175" s="387">
        <f t="shared" si="107"/>
        <v>11420</v>
      </c>
      <c r="AB175" s="436">
        <f t="shared" si="108"/>
        <v>5326</v>
      </c>
      <c r="AC175" s="619"/>
      <c r="AD175" s="569" t="s">
        <v>210</v>
      </c>
      <c r="AE175" s="301">
        <f>+'Niv1 Pub 22à45 '!AE188+'Niv1 Pr 94à117'!AE188</f>
        <v>193</v>
      </c>
      <c r="AF175" s="301">
        <f>+'Niv1 Pub 22à45 '!AF188+'Niv1 Pr 94à117'!AF188</f>
        <v>242</v>
      </c>
      <c r="AG175" s="301">
        <f>+'Niv1 Pub 22à45 '!AG188+'Niv1 Pr 94à117'!AG188</f>
        <v>227</v>
      </c>
      <c r="AH175" s="301">
        <f>+'Niv1 Pub 22à45 '!AH188+'Niv1 Pr 94à117'!AH188</f>
        <v>172</v>
      </c>
      <c r="AI175" s="301">
        <f>+'Niv1 Pub 22à45 '!AI188+'Niv1 Pr 94à117'!AI188</f>
        <v>175</v>
      </c>
      <c r="AJ175" s="301">
        <f>+'Niv1 Pub 22à45 '!AJ188+'Niv1 Pr 94à117'!AJ188</f>
        <v>1009</v>
      </c>
      <c r="AK175" s="301">
        <f>+'Niv1 Pub 22à45 '!AK188+'Niv1 Pr 94à117'!AK188</f>
        <v>590</v>
      </c>
      <c r="AL175" s="301">
        <f>+'Niv1 Pub 22à45 '!AL188+'Niv1 Pr 94à117'!AL188</f>
        <v>129</v>
      </c>
      <c r="AM175" s="301">
        <f>+'Niv1 Pub 22à45 '!AM188+'Niv1 Pr 94à117'!AM188</f>
        <v>719</v>
      </c>
      <c r="AN175" s="380">
        <f>+'Niv1 Pub 22à45 '!AS188+'Niv1 Pr 94à117'!AP188</f>
        <v>834</v>
      </c>
      <c r="AO175" s="380">
        <f>+'Niv1 Pub 22à45 '!AT188+'Niv1 Pr 94à117'!AQ188</f>
        <v>13</v>
      </c>
      <c r="AP175" s="380">
        <f>+'Niv1 Pub 22à45 '!AU188+'Niv1 Pr 94à117'!AR188</f>
        <v>184</v>
      </c>
      <c r="AQ175" s="380">
        <f>+'Niv1 Pub 22à45 '!AV188+'Niv1 Pr 94à117'!AS188</f>
        <v>183</v>
      </c>
      <c r="AR175" s="380">
        <f>+'Niv1 Pub 22à45 '!AW188+'Niv1 Pr 94à117'!AT188</f>
        <v>1</v>
      </c>
    </row>
    <row r="176" spans="1:48" s="381" customFormat="1" ht="14.25" customHeight="1">
      <c r="A176" s="569" t="s">
        <v>207</v>
      </c>
      <c r="B176" s="569" t="s">
        <v>263</v>
      </c>
      <c r="C176" s="301">
        <f>+'Niv1 Pub 22à45 '!C189+'Niv1 Pr 94à117'!C189</f>
        <v>662</v>
      </c>
      <c r="D176" s="301">
        <f>+'Niv1 Pub 22à45 '!D189+'Niv1 Pr 94à117'!D189</f>
        <v>332</v>
      </c>
      <c r="E176" s="301">
        <f>+'Niv1 Pub 22à45 '!E189+'Niv1 Pr 94à117'!E189</f>
        <v>1110</v>
      </c>
      <c r="F176" s="301">
        <f>+'Niv1 Pub 22à45 '!F189+'Niv1 Pr 94à117'!F189</f>
        <v>514</v>
      </c>
      <c r="G176" s="301">
        <f>+'Niv1 Pub 22à45 '!G189+'Niv1 Pr 94à117'!G189</f>
        <v>1134</v>
      </c>
      <c r="H176" s="301">
        <f>+'Niv1 Pub 22à45 '!H189+'Niv1 Pr 94à117'!H189</f>
        <v>498</v>
      </c>
      <c r="I176" s="301">
        <f>+'Niv1 Pub 22à45 '!I189+'Niv1 Pr 94à117'!I189</f>
        <v>753</v>
      </c>
      <c r="J176" s="301">
        <f>+'Niv1 Pub 22à45 '!J189+'Niv1 Pr 94à117'!J189</f>
        <v>391</v>
      </c>
      <c r="K176" s="301">
        <f>+'Niv1 Pub 22à45 '!K189+'Niv1 Pr 94à117'!K189</f>
        <v>899</v>
      </c>
      <c r="L176" s="301">
        <f>+'Niv1 Pub 22à45 '!L189+'Niv1 Pr 94à117'!L189</f>
        <v>483</v>
      </c>
      <c r="M176" s="387">
        <f t="shared" si="105"/>
        <v>4558</v>
      </c>
      <c r="N176" s="387">
        <f t="shared" si="106"/>
        <v>2218</v>
      </c>
      <c r="O176" s="606"/>
      <c r="P176" s="569" t="s">
        <v>263</v>
      </c>
      <c r="Q176" s="301">
        <f>+'Niv1 Pub 22à45 '!Q189+'Niv1 Pr 94à117'!Q189</f>
        <v>4</v>
      </c>
      <c r="R176" s="301">
        <f>+'Niv1 Pub 22à45 '!R189+'Niv1 Pr 94à117'!R189</f>
        <v>2</v>
      </c>
      <c r="S176" s="301">
        <f>+'Niv1 Pub 22à45 '!S189+'Niv1 Pr 94à117'!S189</f>
        <v>562</v>
      </c>
      <c r="T176" s="301">
        <f>+'Niv1 Pub 22à45 '!T189+'Niv1 Pr 94à117'!T189</f>
        <v>237</v>
      </c>
      <c r="U176" s="301">
        <f>+'Niv1 Pub 22à45 '!U189+'Niv1 Pr 94à117'!U189</f>
        <v>431</v>
      </c>
      <c r="V176" s="301">
        <f>+'Niv1 Pub 22à45 '!V189+'Niv1 Pr 94à117'!V189</f>
        <v>179</v>
      </c>
      <c r="W176" s="301">
        <f>+'Niv1 Pub 22à45 '!W189+'Niv1 Pr 94à117'!W189</f>
        <v>12</v>
      </c>
      <c r="X176" s="301">
        <f>+'Niv1 Pub 22à45 '!X189+'Niv1 Pr 94à117'!X189</f>
        <v>6</v>
      </c>
      <c r="Y176" s="301">
        <f>+'Niv1 Pub 22à45 '!Y189+'Niv1 Pr 94à117'!Y189</f>
        <v>328</v>
      </c>
      <c r="Z176" s="301">
        <f>+'Niv1 Pub 22à45 '!Z189+'Niv1 Pr 94à117'!Z189</f>
        <v>172</v>
      </c>
      <c r="AA176" s="387">
        <f t="shared" si="107"/>
        <v>1337</v>
      </c>
      <c r="AB176" s="436">
        <f t="shared" si="108"/>
        <v>596</v>
      </c>
      <c r="AC176" s="619"/>
      <c r="AD176" s="569" t="s">
        <v>263</v>
      </c>
      <c r="AE176" s="301">
        <f>+'Niv1 Pub 22à45 '!AE189+'Niv1 Pr 94à117'!AE189</f>
        <v>22</v>
      </c>
      <c r="AF176" s="301">
        <f>+'Niv1 Pub 22à45 '!AF189+'Niv1 Pr 94à117'!AF189</f>
        <v>25</v>
      </c>
      <c r="AG176" s="301">
        <f>+'Niv1 Pub 22à45 '!AG189+'Niv1 Pr 94à117'!AG189</f>
        <v>26</v>
      </c>
      <c r="AH176" s="301">
        <f>+'Niv1 Pub 22à45 '!AH189+'Niv1 Pr 94à117'!AH189</f>
        <v>21</v>
      </c>
      <c r="AI176" s="301">
        <f>+'Niv1 Pub 22à45 '!AI189+'Niv1 Pr 94à117'!AI189</f>
        <v>23</v>
      </c>
      <c r="AJ176" s="301">
        <f>+'Niv1 Pub 22à45 '!AJ189+'Niv1 Pr 94à117'!AJ189</f>
        <v>117</v>
      </c>
      <c r="AK176" s="301">
        <f>+'Niv1 Pub 22à45 '!AK189+'Niv1 Pr 94à117'!AK189</f>
        <v>103</v>
      </c>
      <c r="AL176" s="301">
        <f>+'Niv1 Pub 22à45 '!AL189+'Niv1 Pr 94à117'!AL189</f>
        <v>2</v>
      </c>
      <c r="AM176" s="301">
        <f>+'Niv1 Pub 22à45 '!AM189+'Niv1 Pr 94à117'!AM189</f>
        <v>105</v>
      </c>
      <c r="AN176" s="380">
        <f>+'Niv1 Pub 22à45 '!AS189+'Niv1 Pr 94à117'!AP189</f>
        <v>105</v>
      </c>
      <c r="AO176" s="380">
        <f>+'Niv1 Pub 22à45 '!AT189+'Niv1 Pr 94à117'!AQ189</f>
        <v>2</v>
      </c>
      <c r="AP176" s="380">
        <f>+'Niv1 Pub 22à45 '!AU189+'Niv1 Pr 94à117'!AR189</f>
        <v>20</v>
      </c>
      <c r="AQ176" s="380">
        <f>+'Niv1 Pub 22à45 '!AV189+'Niv1 Pr 94à117'!AS189</f>
        <v>20</v>
      </c>
      <c r="AR176" s="380">
        <f>+'Niv1 Pub 22à45 '!AW189+'Niv1 Pr 94à117'!AT189</f>
        <v>0</v>
      </c>
    </row>
    <row r="177" spans="1:48" s="381" customFormat="1" ht="14.25" customHeight="1">
      <c r="A177" s="569" t="s">
        <v>207</v>
      </c>
      <c r="B177" s="569" t="s">
        <v>211</v>
      </c>
      <c r="C177" s="301">
        <f>+'Niv1 Pub 22à45 '!C190+'Niv1 Pr 94à117'!C190</f>
        <v>6743</v>
      </c>
      <c r="D177" s="301">
        <f>+'Niv1 Pub 22à45 '!D190+'Niv1 Pr 94à117'!D190</f>
        <v>3294</v>
      </c>
      <c r="E177" s="301">
        <f>+'Niv1 Pub 22à45 '!E190+'Niv1 Pr 94à117'!E190</f>
        <v>10641</v>
      </c>
      <c r="F177" s="301">
        <f>+'Niv1 Pub 22à45 '!F190+'Niv1 Pr 94à117'!F190</f>
        <v>5162</v>
      </c>
      <c r="G177" s="301">
        <f>+'Niv1 Pub 22à45 '!G190+'Niv1 Pr 94à117'!G190</f>
        <v>7265</v>
      </c>
      <c r="H177" s="301">
        <f>+'Niv1 Pub 22à45 '!H190+'Niv1 Pr 94à117'!H190</f>
        <v>3497</v>
      </c>
      <c r="I177" s="301">
        <f>+'Niv1 Pub 22à45 '!I190+'Niv1 Pr 94à117'!I190</f>
        <v>3214</v>
      </c>
      <c r="J177" s="301">
        <f>+'Niv1 Pub 22à45 '!J190+'Niv1 Pr 94à117'!J190</f>
        <v>1587</v>
      </c>
      <c r="K177" s="301">
        <f>+'Niv1 Pub 22à45 '!K190+'Niv1 Pr 94à117'!K190</f>
        <v>3391</v>
      </c>
      <c r="L177" s="301">
        <f>+'Niv1 Pub 22à45 '!L190+'Niv1 Pr 94à117'!L190</f>
        <v>1635</v>
      </c>
      <c r="M177" s="387">
        <f t="shared" si="105"/>
        <v>31254</v>
      </c>
      <c r="N177" s="387">
        <f t="shared" si="106"/>
        <v>15175</v>
      </c>
      <c r="O177" s="606"/>
      <c r="P177" s="569" t="s">
        <v>211</v>
      </c>
      <c r="Q177" s="301">
        <f>+'Niv1 Pub 22à45 '!Q190+'Niv1 Pr 94à117'!Q190</f>
        <v>103</v>
      </c>
      <c r="R177" s="301">
        <f>+'Niv1 Pub 22à45 '!R190+'Niv1 Pr 94à117'!R190</f>
        <v>51</v>
      </c>
      <c r="S177" s="301">
        <f>+'Niv1 Pub 22à45 '!S190+'Niv1 Pr 94à117'!S190</f>
        <v>4962</v>
      </c>
      <c r="T177" s="301">
        <f>+'Niv1 Pub 22à45 '!T190+'Niv1 Pr 94à117'!T190</f>
        <v>2338</v>
      </c>
      <c r="U177" s="301">
        <f>+'Niv1 Pub 22à45 '!U190+'Niv1 Pr 94à117'!U190</f>
        <v>2698</v>
      </c>
      <c r="V177" s="301">
        <f>+'Niv1 Pub 22à45 '!V190+'Niv1 Pr 94à117'!V190</f>
        <v>1301</v>
      </c>
      <c r="W177" s="301">
        <f>+'Niv1 Pub 22à45 '!W190+'Niv1 Pr 94à117'!W190</f>
        <v>49</v>
      </c>
      <c r="X177" s="301">
        <f>+'Niv1 Pub 22à45 '!X190+'Niv1 Pr 94à117'!X190</f>
        <v>23</v>
      </c>
      <c r="Y177" s="301">
        <f>+'Niv1 Pub 22à45 '!Y190+'Niv1 Pr 94à117'!Y190</f>
        <v>1088</v>
      </c>
      <c r="Z177" s="301">
        <f>+'Niv1 Pub 22à45 '!Z190+'Niv1 Pr 94à117'!Z190</f>
        <v>499</v>
      </c>
      <c r="AA177" s="387">
        <f t="shared" si="107"/>
        <v>8900</v>
      </c>
      <c r="AB177" s="436">
        <f t="shared" si="108"/>
        <v>4212</v>
      </c>
      <c r="AC177" s="619"/>
      <c r="AD177" s="569" t="s">
        <v>211</v>
      </c>
      <c r="AE177" s="301">
        <f>+'Niv1 Pub 22à45 '!AE190+'Niv1 Pr 94à117'!AE190</f>
        <v>171</v>
      </c>
      <c r="AF177" s="301">
        <f>+'Niv1 Pub 22à45 '!AF190+'Niv1 Pr 94à117'!AF190</f>
        <v>205</v>
      </c>
      <c r="AG177" s="301">
        <f>+'Niv1 Pub 22à45 '!AG190+'Niv1 Pr 94à117'!AG190</f>
        <v>184</v>
      </c>
      <c r="AH177" s="301">
        <f>+'Niv1 Pub 22à45 '!AH190+'Niv1 Pr 94à117'!AH190</f>
        <v>140</v>
      </c>
      <c r="AI177" s="301">
        <f>+'Niv1 Pub 22à45 '!AI190+'Niv1 Pr 94à117'!AI190</f>
        <v>133</v>
      </c>
      <c r="AJ177" s="301">
        <f>+'Niv1 Pub 22à45 '!AJ190+'Niv1 Pr 94à117'!AJ190</f>
        <v>833</v>
      </c>
      <c r="AK177" s="301">
        <f>+'Niv1 Pub 22à45 '!AK190+'Niv1 Pr 94à117'!AK190</f>
        <v>459</v>
      </c>
      <c r="AL177" s="301">
        <f>+'Niv1 Pub 22à45 '!AL190+'Niv1 Pr 94à117'!AL190</f>
        <v>72</v>
      </c>
      <c r="AM177" s="301">
        <f>+'Niv1 Pub 22à45 '!AM190+'Niv1 Pr 94à117'!AM190</f>
        <v>531</v>
      </c>
      <c r="AN177" s="380">
        <f>+'Niv1 Pub 22à45 '!AS190+'Niv1 Pr 94à117'!AP190</f>
        <v>506</v>
      </c>
      <c r="AO177" s="380">
        <f>+'Niv1 Pub 22à45 '!AT190+'Niv1 Pr 94à117'!AQ190</f>
        <v>37</v>
      </c>
      <c r="AP177" s="380">
        <f>+'Niv1 Pub 22à45 '!AU190+'Niv1 Pr 94à117'!AR190</f>
        <v>169</v>
      </c>
      <c r="AQ177" s="380">
        <f>+'Niv1 Pub 22à45 '!AV190+'Niv1 Pr 94à117'!AS190</f>
        <v>167</v>
      </c>
      <c r="AR177" s="380">
        <f>+'Niv1 Pub 22à45 '!AW190+'Niv1 Pr 94à117'!AT190</f>
        <v>2</v>
      </c>
    </row>
    <row r="178" spans="1:48" s="381" customFormat="1" ht="14.25" customHeight="1">
      <c r="A178" s="569" t="s">
        <v>207</v>
      </c>
      <c r="B178" s="569" t="s">
        <v>212</v>
      </c>
      <c r="C178" s="301">
        <f>+'Niv1 Pub 22à45 '!C191+'Niv1 Pr 94à117'!C191</f>
        <v>11305</v>
      </c>
      <c r="D178" s="301">
        <f>+'Niv1 Pub 22à45 '!D191+'Niv1 Pr 94à117'!D191</f>
        <v>5572</v>
      </c>
      <c r="E178" s="301">
        <f>+'Niv1 Pub 22à45 '!E191+'Niv1 Pr 94à117'!E191</f>
        <v>11646</v>
      </c>
      <c r="F178" s="301">
        <f>+'Niv1 Pub 22à45 '!F191+'Niv1 Pr 94à117'!F191</f>
        <v>5686</v>
      </c>
      <c r="G178" s="301">
        <f>+'Niv1 Pub 22à45 '!G191+'Niv1 Pr 94à117'!G191</f>
        <v>8589</v>
      </c>
      <c r="H178" s="301">
        <f>+'Niv1 Pub 22à45 '!H191+'Niv1 Pr 94à117'!H191</f>
        <v>4264</v>
      </c>
      <c r="I178" s="301">
        <f>+'Niv1 Pub 22à45 '!I191+'Niv1 Pr 94à117'!I191</f>
        <v>4923</v>
      </c>
      <c r="J178" s="301">
        <f>+'Niv1 Pub 22à45 '!J191+'Niv1 Pr 94à117'!J191</f>
        <v>2467</v>
      </c>
      <c r="K178" s="301">
        <f>+'Niv1 Pub 22à45 '!K191+'Niv1 Pr 94à117'!K191</f>
        <v>5408</v>
      </c>
      <c r="L178" s="301">
        <f>+'Niv1 Pub 22à45 '!L191+'Niv1 Pr 94à117'!L191</f>
        <v>2720</v>
      </c>
      <c r="M178" s="387">
        <f t="shared" si="105"/>
        <v>41871</v>
      </c>
      <c r="N178" s="387">
        <f t="shared" si="106"/>
        <v>20709</v>
      </c>
      <c r="O178" s="606"/>
      <c r="P178" s="569" t="s">
        <v>212</v>
      </c>
      <c r="Q178" s="301">
        <f>+'Niv1 Pub 22à45 '!Q191+'Niv1 Pr 94à117'!Q191</f>
        <v>31</v>
      </c>
      <c r="R178" s="301">
        <f>+'Niv1 Pub 22à45 '!R191+'Niv1 Pr 94à117'!R191</f>
        <v>17</v>
      </c>
      <c r="S178" s="301">
        <f>+'Niv1 Pub 22à45 '!S191+'Niv1 Pr 94à117'!S191</f>
        <v>3514</v>
      </c>
      <c r="T178" s="301">
        <f>+'Niv1 Pub 22à45 '!T191+'Niv1 Pr 94à117'!T191</f>
        <v>1620</v>
      </c>
      <c r="U178" s="301">
        <f>+'Niv1 Pub 22à45 '!U191+'Niv1 Pr 94à117'!U191</f>
        <v>2493</v>
      </c>
      <c r="V178" s="301">
        <f>+'Niv1 Pub 22à45 '!V191+'Niv1 Pr 94à117'!V191</f>
        <v>1241</v>
      </c>
      <c r="W178" s="301">
        <f>+'Niv1 Pub 22à45 '!W191+'Niv1 Pr 94à117'!W191</f>
        <v>19</v>
      </c>
      <c r="X178" s="301">
        <f>+'Niv1 Pub 22à45 '!X191+'Niv1 Pr 94à117'!X191</f>
        <v>10</v>
      </c>
      <c r="Y178" s="301">
        <f>+'Niv1 Pub 22à45 '!Y191+'Niv1 Pr 94à117'!Y191</f>
        <v>2013</v>
      </c>
      <c r="Z178" s="301">
        <f>+'Niv1 Pub 22à45 '!Z191+'Niv1 Pr 94à117'!Z191</f>
        <v>1054</v>
      </c>
      <c r="AA178" s="387">
        <f t="shared" si="107"/>
        <v>8070</v>
      </c>
      <c r="AB178" s="436">
        <f t="shared" si="108"/>
        <v>3942</v>
      </c>
      <c r="AC178" s="619"/>
      <c r="AD178" s="569" t="s">
        <v>212</v>
      </c>
      <c r="AE178" s="301">
        <f>+'Niv1 Pub 22à45 '!AE191+'Niv1 Pr 94à117'!AE191</f>
        <v>243</v>
      </c>
      <c r="AF178" s="301">
        <f>+'Niv1 Pub 22à45 '!AF191+'Niv1 Pr 94à117'!AF191</f>
        <v>255</v>
      </c>
      <c r="AG178" s="301">
        <f>+'Niv1 Pub 22à45 '!AG191+'Niv1 Pr 94à117'!AG191</f>
        <v>236</v>
      </c>
      <c r="AH178" s="301">
        <f>+'Niv1 Pub 22à45 '!AH191+'Niv1 Pr 94à117'!AH191</f>
        <v>181</v>
      </c>
      <c r="AI178" s="301">
        <f>+'Niv1 Pub 22à45 '!AI191+'Niv1 Pr 94à117'!AI191</f>
        <v>179</v>
      </c>
      <c r="AJ178" s="301">
        <f>+'Niv1 Pub 22à45 '!AJ191+'Niv1 Pr 94à117'!AJ191</f>
        <v>1094</v>
      </c>
      <c r="AK178" s="301">
        <f>+'Niv1 Pub 22à45 '!AK191+'Niv1 Pr 94à117'!AK191</f>
        <v>651</v>
      </c>
      <c r="AL178" s="301">
        <f>+'Niv1 Pub 22à45 '!AL191+'Niv1 Pr 94à117'!AL191</f>
        <v>119</v>
      </c>
      <c r="AM178" s="301">
        <f>+'Niv1 Pub 22à45 '!AM191+'Niv1 Pr 94à117'!AM191</f>
        <v>770</v>
      </c>
      <c r="AN178" s="380">
        <f>+'Niv1 Pub 22à45 '!AS191+'Niv1 Pr 94à117'!AP191</f>
        <v>771</v>
      </c>
      <c r="AO178" s="380">
        <f>+'Niv1 Pub 22à45 '!AT191+'Niv1 Pr 94à117'!AQ191</f>
        <v>15</v>
      </c>
      <c r="AP178" s="380">
        <f>+'Niv1 Pub 22à45 '!AU191+'Niv1 Pr 94à117'!AR191</f>
        <v>263</v>
      </c>
      <c r="AQ178" s="380">
        <f>+'Niv1 Pub 22à45 '!AV191+'Niv1 Pr 94à117'!AS191</f>
        <v>229</v>
      </c>
      <c r="AR178" s="380">
        <f>+'Niv1 Pub 22à45 '!AW191+'Niv1 Pr 94à117'!AT191</f>
        <v>34</v>
      </c>
    </row>
    <row r="179" spans="1:48" s="381" customFormat="1" ht="14.25" customHeight="1">
      <c r="A179" s="569" t="s">
        <v>213</v>
      </c>
      <c r="B179" s="569" t="s">
        <v>249</v>
      </c>
      <c r="C179" s="301">
        <f>+'Niv1 Pub 22à45 '!C192+'Niv1 Pr 94à117'!C192</f>
        <v>2240</v>
      </c>
      <c r="D179" s="301">
        <f>+'Niv1 Pub 22à45 '!D192+'Niv1 Pr 94à117'!D192</f>
        <v>1156</v>
      </c>
      <c r="E179" s="301">
        <f>+'Niv1 Pub 22à45 '!E192+'Niv1 Pr 94à117'!E192</f>
        <v>6102</v>
      </c>
      <c r="F179" s="301">
        <f>+'Niv1 Pub 22à45 '!F192+'Niv1 Pr 94à117'!F192</f>
        <v>2910</v>
      </c>
      <c r="G179" s="301">
        <f>+'Niv1 Pub 22à45 '!G192+'Niv1 Pr 94à117'!G192</f>
        <v>2565</v>
      </c>
      <c r="H179" s="301">
        <f>+'Niv1 Pub 22à45 '!H192+'Niv1 Pr 94à117'!H192</f>
        <v>1302</v>
      </c>
      <c r="I179" s="301">
        <f>+'Niv1 Pub 22à45 '!I192+'Niv1 Pr 94à117'!I192</f>
        <v>1114</v>
      </c>
      <c r="J179" s="301">
        <f>+'Niv1 Pub 22à45 '!J192+'Niv1 Pr 94à117'!J192</f>
        <v>582</v>
      </c>
      <c r="K179" s="301">
        <f>+'Niv1 Pub 22à45 '!K192+'Niv1 Pr 94à117'!K192</f>
        <v>890</v>
      </c>
      <c r="L179" s="301">
        <f>+'Niv1 Pub 22à45 '!L192+'Niv1 Pr 94à117'!L192</f>
        <v>479</v>
      </c>
      <c r="M179" s="387">
        <f t="shared" si="105"/>
        <v>12911</v>
      </c>
      <c r="N179" s="387">
        <f t="shared" si="106"/>
        <v>6429</v>
      </c>
      <c r="O179" s="606"/>
      <c r="P179" s="569" t="s">
        <v>249</v>
      </c>
      <c r="Q179" s="301">
        <f>+'Niv1 Pub 22à45 '!Q192+'Niv1 Pr 94à117'!Q192</f>
        <v>43</v>
      </c>
      <c r="R179" s="301">
        <f>+'Niv1 Pub 22à45 '!R192+'Niv1 Pr 94à117'!R192</f>
        <v>23</v>
      </c>
      <c r="S179" s="301">
        <f>+'Niv1 Pub 22à45 '!S192+'Niv1 Pr 94à117'!S192</f>
        <v>2606</v>
      </c>
      <c r="T179" s="301">
        <f>+'Niv1 Pub 22à45 '!T192+'Niv1 Pr 94à117'!T192</f>
        <v>1237</v>
      </c>
      <c r="U179" s="301">
        <f>+'Niv1 Pub 22à45 '!U192+'Niv1 Pr 94à117'!U192</f>
        <v>725</v>
      </c>
      <c r="V179" s="301">
        <f>+'Niv1 Pub 22à45 '!V192+'Niv1 Pr 94à117'!V192</f>
        <v>359</v>
      </c>
      <c r="W179" s="301">
        <f>+'Niv1 Pub 22à45 '!W192+'Niv1 Pr 94à117'!W192</f>
        <v>0</v>
      </c>
      <c r="X179" s="301">
        <f>+'Niv1 Pub 22à45 '!X192+'Niv1 Pr 94à117'!X192</f>
        <v>0</v>
      </c>
      <c r="Y179" s="301">
        <f>+'Niv1 Pub 22à45 '!Y192+'Niv1 Pr 94à117'!Y192</f>
        <v>224</v>
      </c>
      <c r="Z179" s="301">
        <f>+'Niv1 Pub 22à45 '!Z192+'Niv1 Pr 94à117'!Z192</f>
        <v>136</v>
      </c>
      <c r="AA179" s="387">
        <f t="shared" si="107"/>
        <v>3598</v>
      </c>
      <c r="AB179" s="436">
        <f t="shared" si="108"/>
        <v>1755</v>
      </c>
      <c r="AC179" s="619"/>
      <c r="AD179" s="569" t="s">
        <v>249</v>
      </c>
      <c r="AE179" s="301">
        <f>+'Niv1 Pub 22à45 '!AE192+'Niv1 Pr 94à117'!AE192</f>
        <v>83</v>
      </c>
      <c r="AF179" s="301">
        <f>+'Niv1 Pub 22à45 '!AF192+'Niv1 Pr 94à117'!AF192</f>
        <v>89</v>
      </c>
      <c r="AG179" s="301">
        <f>+'Niv1 Pub 22à45 '!AG192+'Niv1 Pr 94à117'!AG192</f>
        <v>70</v>
      </c>
      <c r="AH179" s="301">
        <f>+'Niv1 Pub 22à45 '!AH192+'Niv1 Pr 94à117'!AH192</f>
        <v>34</v>
      </c>
      <c r="AI179" s="301">
        <f>+'Niv1 Pub 22à45 '!AI192+'Niv1 Pr 94à117'!AI192</f>
        <v>30</v>
      </c>
      <c r="AJ179" s="301">
        <f>+'Niv1 Pub 22à45 '!AJ192+'Niv1 Pr 94à117'!AJ192</f>
        <v>306</v>
      </c>
      <c r="AK179" s="301">
        <f>+'Niv1 Pub 22à45 '!AK192+'Niv1 Pr 94à117'!AK192</f>
        <v>193</v>
      </c>
      <c r="AL179" s="301">
        <f>+'Niv1 Pub 22à45 '!AL192+'Niv1 Pr 94à117'!AL192</f>
        <v>23</v>
      </c>
      <c r="AM179" s="301">
        <f>+'Niv1 Pub 22à45 '!AM192+'Niv1 Pr 94à117'!AM192</f>
        <v>216</v>
      </c>
      <c r="AN179" s="380">
        <f>+'Niv1 Pub 22à45 '!AS192+'Niv1 Pr 94à117'!AP192</f>
        <v>204</v>
      </c>
      <c r="AO179" s="380">
        <f>+'Niv1 Pub 22à45 '!AT192+'Niv1 Pr 94à117'!AQ192</f>
        <v>2</v>
      </c>
      <c r="AP179" s="380">
        <f>+'Niv1 Pub 22à45 '!AU192+'Niv1 Pr 94à117'!AR192</f>
        <v>83</v>
      </c>
      <c r="AQ179" s="380">
        <f>+'Niv1 Pub 22à45 '!AV192+'Niv1 Pr 94à117'!AS192</f>
        <v>82</v>
      </c>
      <c r="AR179" s="380">
        <f>+'Niv1 Pub 22à45 '!AW192+'Niv1 Pr 94à117'!AT192</f>
        <v>1</v>
      </c>
    </row>
    <row r="180" spans="1:48" s="381" customFormat="1" ht="14.25" customHeight="1">
      <c r="A180" s="569" t="s">
        <v>213</v>
      </c>
      <c r="B180" s="569" t="s">
        <v>264</v>
      </c>
      <c r="C180" s="301">
        <f>+'Niv1 Pub 22à45 '!C193+'Niv1 Pr 94à117'!C193</f>
        <v>11314</v>
      </c>
      <c r="D180" s="301">
        <f>+'Niv1 Pub 22à45 '!D193+'Niv1 Pr 94à117'!D193</f>
        <v>5603</v>
      </c>
      <c r="E180" s="301">
        <f>+'Niv1 Pub 22à45 '!E193+'Niv1 Pr 94à117'!E193</f>
        <v>11285</v>
      </c>
      <c r="F180" s="301">
        <f>+'Niv1 Pub 22à45 '!F193+'Niv1 Pr 94à117'!F193</f>
        <v>5550</v>
      </c>
      <c r="G180" s="301">
        <f>+'Niv1 Pub 22à45 '!G193+'Niv1 Pr 94à117'!G193</f>
        <v>7743</v>
      </c>
      <c r="H180" s="301">
        <f>+'Niv1 Pub 22à45 '!H193+'Niv1 Pr 94à117'!H193</f>
        <v>3853</v>
      </c>
      <c r="I180" s="301">
        <f>+'Niv1 Pub 22à45 '!I193+'Niv1 Pr 94à117'!I193</f>
        <v>4786</v>
      </c>
      <c r="J180" s="301">
        <f>+'Niv1 Pub 22à45 '!J193+'Niv1 Pr 94à117'!J193</f>
        <v>2547</v>
      </c>
      <c r="K180" s="301">
        <f>+'Niv1 Pub 22à45 '!K193+'Niv1 Pr 94à117'!K193</f>
        <v>3091</v>
      </c>
      <c r="L180" s="301">
        <f>+'Niv1 Pub 22à45 '!L193+'Niv1 Pr 94à117'!L193</f>
        <v>1702</v>
      </c>
      <c r="M180" s="387">
        <f t="shared" si="105"/>
        <v>38219</v>
      </c>
      <c r="N180" s="387">
        <f t="shared" si="106"/>
        <v>19255</v>
      </c>
      <c r="O180" s="606"/>
      <c r="P180" s="569" t="s">
        <v>264</v>
      </c>
      <c r="Q180" s="301">
        <f>+'Niv1 Pub 22à45 '!Q193+'Niv1 Pr 94à117'!Q193</f>
        <v>29</v>
      </c>
      <c r="R180" s="301">
        <f>+'Niv1 Pub 22à45 '!R193+'Niv1 Pr 94à117'!R193</f>
        <v>17</v>
      </c>
      <c r="S180" s="301">
        <f>+'Niv1 Pub 22à45 '!S193+'Niv1 Pr 94à117'!S193</f>
        <v>3194</v>
      </c>
      <c r="T180" s="301">
        <f>+'Niv1 Pub 22à45 '!T193+'Niv1 Pr 94à117'!T193</f>
        <v>1571</v>
      </c>
      <c r="U180" s="301">
        <f>+'Niv1 Pub 22à45 '!U193+'Niv1 Pr 94à117'!U193</f>
        <v>1787</v>
      </c>
      <c r="V180" s="301">
        <f>+'Niv1 Pub 22à45 '!V193+'Niv1 Pr 94à117'!V193</f>
        <v>868</v>
      </c>
      <c r="W180" s="301">
        <f>+'Niv1 Pub 22à45 '!W193+'Niv1 Pr 94à117'!W193</f>
        <v>19</v>
      </c>
      <c r="X180" s="301">
        <f>+'Niv1 Pub 22à45 '!X193+'Niv1 Pr 94à117'!X193</f>
        <v>7</v>
      </c>
      <c r="Y180" s="301">
        <f>+'Niv1 Pub 22à45 '!Y193+'Niv1 Pr 94à117'!Y193</f>
        <v>717</v>
      </c>
      <c r="Z180" s="301">
        <f>+'Niv1 Pub 22à45 '!Z193+'Niv1 Pr 94à117'!Z193</f>
        <v>404</v>
      </c>
      <c r="AA180" s="387">
        <f t="shared" si="107"/>
        <v>5746</v>
      </c>
      <c r="AB180" s="436">
        <f t="shared" si="108"/>
        <v>2867</v>
      </c>
      <c r="AC180" s="619"/>
      <c r="AD180" s="569" t="s">
        <v>264</v>
      </c>
      <c r="AE180" s="301">
        <f>+'Niv1 Pub 22à45 '!AE193+'Niv1 Pr 94à117'!AE193</f>
        <v>288</v>
      </c>
      <c r="AF180" s="301">
        <f>+'Niv1 Pub 22à45 '!AF193+'Niv1 Pr 94à117'!AF193</f>
        <v>292</v>
      </c>
      <c r="AG180" s="301">
        <f>+'Niv1 Pub 22à45 '!AG193+'Niv1 Pr 94à117'!AG193</f>
        <v>279</v>
      </c>
      <c r="AH180" s="301">
        <f>+'Niv1 Pub 22à45 '!AH193+'Niv1 Pr 94à117'!AH193</f>
        <v>191</v>
      </c>
      <c r="AI180" s="301">
        <f>+'Niv1 Pub 22à45 '!AI193+'Niv1 Pr 94à117'!AI193</f>
        <v>147</v>
      </c>
      <c r="AJ180" s="301">
        <f>+'Niv1 Pub 22à45 '!AJ193+'Niv1 Pr 94à117'!AJ193</f>
        <v>1197</v>
      </c>
      <c r="AK180" s="301">
        <f>+'Niv1 Pub 22à45 '!AK193+'Niv1 Pr 94à117'!AK193</f>
        <v>700</v>
      </c>
      <c r="AL180" s="301">
        <f>+'Niv1 Pub 22à45 '!AL193+'Niv1 Pr 94à117'!AL193</f>
        <v>68</v>
      </c>
      <c r="AM180" s="301">
        <f>+'Niv1 Pub 22à45 '!AM193+'Niv1 Pr 94à117'!AM193</f>
        <v>768</v>
      </c>
      <c r="AN180" s="380">
        <f>+'Niv1 Pub 22à45 '!AS193+'Niv1 Pr 94à117'!AP193</f>
        <v>768</v>
      </c>
      <c r="AO180" s="380">
        <f>+'Niv1 Pub 22à45 '!AT193+'Niv1 Pr 94à117'!AQ193</f>
        <v>14</v>
      </c>
      <c r="AP180" s="380">
        <f>+'Niv1 Pub 22à45 '!AU193+'Niv1 Pr 94à117'!AR193</f>
        <v>293</v>
      </c>
      <c r="AQ180" s="380">
        <f>+'Niv1 Pub 22à45 '!AV193+'Niv1 Pr 94à117'!AS193</f>
        <v>278</v>
      </c>
      <c r="AR180" s="380">
        <f>+'Niv1 Pub 22à45 '!AW193+'Niv1 Pr 94à117'!AT193</f>
        <v>15</v>
      </c>
    </row>
    <row r="181" spans="1:48" s="381" customFormat="1" ht="14.25" customHeight="1">
      <c r="A181" s="569" t="s">
        <v>213</v>
      </c>
      <c r="B181" s="569" t="s">
        <v>215</v>
      </c>
      <c r="C181" s="301">
        <f>+'Niv1 Pub 22à45 '!C194+'Niv1 Pr 94à117'!C194</f>
        <v>12775</v>
      </c>
      <c r="D181" s="301">
        <f>+'Niv1 Pub 22à45 '!D194+'Niv1 Pr 94à117'!D194</f>
        <v>6396</v>
      </c>
      <c r="E181" s="301">
        <f>+'Niv1 Pub 22à45 '!E194+'Niv1 Pr 94à117'!E194</f>
        <v>24229</v>
      </c>
      <c r="F181" s="301">
        <f>+'Niv1 Pub 22à45 '!F194+'Niv1 Pr 94à117'!F194</f>
        <v>11816</v>
      </c>
      <c r="G181" s="301">
        <f>+'Niv1 Pub 22à45 '!G194+'Niv1 Pr 94à117'!G194</f>
        <v>12610</v>
      </c>
      <c r="H181" s="301">
        <f>+'Niv1 Pub 22à45 '!H194+'Niv1 Pr 94à117'!H194</f>
        <v>6178</v>
      </c>
      <c r="I181" s="301">
        <f>+'Niv1 Pub 22à45 '!I194+'Niv1 Pr 94à117'!I194</f>
        <v>4958</v>
      </c>
      <c r="J181" s="301">
        <f>+'Niv1 Pub 22à45 '!J194+'Niv1 Pr 94à117'!J194</f>
        <v>2481</v>
      </c>
      <c r="K181" s="301">
        <f>+'Niv1 Pub 22à45 '!K194+'Niv1 Pr 94à117'!K194</f>
        <v>3903</v>
      </c>
      <c r="L181" s="301">
        <f>+'Niv1 Pub 22à45 '!L194+'Niv1 Pr 94à117'!L194</f>
        <v>1833</v>
      </c>
      <c r="M181" s="387">
        <f t="shared" si="105"/>
        <v>58475</v>
      </c>
      <c r="N181" s="387">
        <f t="shared" si="106"/>
        <v>28704</v>
      </c>
      <c r="O181" s="606"/>
      <c r="P181" s="569" t="s">
        <v>215</v>
      </c>
      <c r="Q181" s="301">
        <f>+'Niv1 Pub 22à45 '!Q194+'Niv1 Pr 94à117'!Q194</f>
        <v>59</v>
      </c>
      <c r="R181" s="301">
        <f>+'Niv1 Pub 22à45 '!R194+'Niv1 Pr 94à117'!R194</f>
        <v>23</v>
      </c>
      <c r="S181" s="301">
        <f>+'Niv1 Pub 22à45 '!S194+'Niv1 Pr 94à117'!S194</f>
        <v>6894</v>
      </c>
      <c r="T181" s="301">
        <f>+'Niv1 Pub 22à45 '!T194+'Niv1 Pr 94à117'!T194</f>
        <v>3294</v>
      </c>
      <c r="U181" s="301">
        <f>+'Niv1 Pub 22à45 '!U194+'Niv1 Pr 94à117'!U194</f>
        <v>4527</v>
      </c>
      <c r="V181" s="301">
        <f>+'Niv1 Pub 22à45 '!V194+'Niv1 Pr 94à117'!V194</f>
        <v>2125</v>
      </c>
      <c r="W181" s="301">
        <f>+'Niv1 Pub 22à45 '!W194+'Niv1 Pr 94à117'!W194</f>
        <v>45</v>
      </c>
      <c r="X181" s="301">
        <f>+'Niv1 Pub 22à45 '!X194+'Niv1 Pr 94à117'!X194</f>
        <v>20</v>
      </c>
      <c r="Y181" s="301">
        <f>+'Niv1 Pub 22à45 '!Y194+'Niv1 Pr 94à117'!Y194</f>
        <v>857</v>
      </c>
      <c r="Z181" s="301">
        <f>+'Niv1 Pub 22à45 '!Z194+'Niv1 Pr 94à117'!Z194</f>
        <v>426</v>
      </c>
      <c r="AA181" s="387">
        <f t="shared" si="107"/>
        <v>12382</v>
      </c>
      <c r="AB181" s="436">
        <f t="shared" si="108"/>
        <v>5888</v>
      </c>
      <c r="AC181" s="619"/>
      <c r="AD181" s="569" t="s">
        <v>215</v>
      </c>
      <c r="AE181" s="301">
        <f>+'Niv1 Pub 22à45 '!AE194+'Niv1 Pr 94à117'!AE194</f>
        <v>336</v>
      </c>
      <c r="AF181" s="301">
        <f>+'Niv1 Pub 22à45 '!AF194+'Niv1 Pr 94à117'!AF194</f>
        <v>380</v>
      </c>
      <c r="AG181" s="301">
        <f>+'Niv1 Pub 22à45 '!AG194+'Niv1 Pr 94à117'!AG194</f>
        <v>333</v>
      </c>
      <c r="AH181" s="301">
        <f>+'Niv1 Pub 22à45 '!AH194+'Niv1 Pr 94à117'!AH194</f>
        <v>155</v>
      </c>
      <c r="AI181" s="301">
        <f>+'Niv1 Pub 22à45 '!AI194+'Niv1 Pr 94à117'!AI194</f>
        <v>136</v>
      </c>
      <c r="AJ181" s="301">
        <f>+'Niv1 Pub 22à45 '!AJ194+'Niv1 Pr 94à117'!AJ194</f>
        <v>1340</v>
      </c>
      <c r="AK181" s="301">
        <f>+'Niv1 Pub 22à45 '!AK194+'Niv1 Pr 94à117'!AK194</f>
        <v>864</v>
      </c>
      <c r="AL181" s="301">
        <f>+'Niv1 Pub 22à45 '!AL194+'Niv1 Pr 94à117'!AL194</f>
        <v>106</v>
      </c>
      <c r="AM181" s="301">
        <f>+'Niv1 Pub 22à45 '!AM194+'Niv1 Pr 94à117'!AM194</f>
        <v>970</v>
      </c>
      <c r="AN181" s="380">
        <f>+'Niv1 Pub 22à45 '!AS194+'Niv1 Pr 94à117'!AP194</f>
        <v>910</v>
      </c>
      <c r="AO181" s="380">
        <f>+'Niv1 Pub 22à45 '!AT194+'Niv1 Pr 94à117'!AQ194</f>
        <v>11</v>
      </c>
      <c r="AP181" s="380">
        <f>+'Niv1 Pub 22à45 '!AU194+'Niv1 Pr 94à117'!AR194</f>
        <v>333</v>
      </c>
      <c r="AQ181" s="380">
        <f>+'Niv1 Pub 22à45 '!AV194+'Niv1 Pr 94à117'!AS194</f>
        <v>320</v>
      </c>
      <c r="AR181" s="380">
        <f>+'Niv1 Pub 22à45 '!AW194+'Niv1 Pr 94à117'!AT194</f>
        <v>13</v>
      </c>
    </row>
    <row r="182" spans="1:48" s="381" customFormat="1" ht="14.25" customHeight="1">
      <c r="A182" s="569" t="s">
        <v>213</v>
      </c>
      <c r="B182" s="569" t="s">
        <v>216</v>
      </c>
      <c r="C182" s="301">
        <f>+'Niv1 Pub 22à45 '!C195+'Niv1 Pr 94à117'!C195</f>
        <v>10002</v>
      </c>
      <c r="D182" s="301">
        <f>+'Niv1 Pub 22à45 '!D195+'Niv1 Pr 94à117'!D195</f>
        <v>4949</v>
      </c>
      <c r="E182" s="301">
        <f>+'Niv1 Pub 22à45 '!E195+'Niv1 Pr 94à117'!E195</f>
        <v>13024</v>
      </c>
      <c r="F182" s="301">
        <f>+'Niv1 Pub 22à45 '!F195+'Niv1 Pr 94à117'!F195</f>
        <v>6287</v>
      </c>
      <c r="G182" s="301">
        <f>+'Niv1 Pub 22à45 '!G195+'Niv1 Pr 94à117'!G195</f>
        <v>6610</v>
      </c>
      <c r="H182" s="301">
        <f>+'Niv1 Pub 22à45 '!H195+'Niv1 Pr 94à117'!H195</f>
        <v>3202</v>
      </c>
      <c r="I182" s="301">
        <f>+'Niv1 Pub 22à45 '!I195+'Niv1 Pr 94à117'!I195</f>
        <v>2801</v>
      </c>
      <c r="J182" s="301">
        <f>+'Niv1 Pub 22à45 '!J195+'Niv1 Pr 94à117'!J195</f>
        <v>1419</v>
      </c>
      <c r="K182" s="301">
        <f>+'Niv1 Pub 22à45 '!K195+'Niv1 Pr 94à117'!K195</f>
        <v>2234</v>
      </c>
      <c r="L182" s="301">
        <f>+'Niv1 Pub 22à45 '!L195+'Niv1 Pr 94à117'!L195</f>
        <v>1069</v>
      </c>
      <c r="M182" s="387">
        <f t="shared" si="105"/>
        <v>34671</v>
      </c>
      <c r="N182" s="387">
        <f t="shared" si="106"/>
        <v>16926</v>
      </c>
      <c r="O182" s="606"/>
      <c r="P182" s="569" t="s">
        <v>216</v>
      </c>
      <c r="Q182" s="301">
        <f>+'Niv1 Pub 22à45 '!Q195+'Niv1 Pr 94à117'!Q195</f>
        <v>0</v>
      </c>
      <c r="R182" s="301">
        <f>+'Niv1 Pub 22à45 '!R195+'Niv1 Pr 94à117'!R195</f>
        <v>0</v>
      </c>
      <c r="S182" s="301">
        <f>+'Niv1 Pub 22à45 '!S195+'Niv1 Pr 94à117'!S195</f>
        <v>5860</v>
      </c>
      <c r="T182" s="301">
        <f>+'Niv1 Pub 22à45 '!T195+'Niv1 Pr 94à117'!T195</f>
        <v>2777</v>
      </c>
      <c r="U182" s="301">
        <f>+'Niv1 Pub 22à45 '!U195+'Niv1 Pr 94à117'!U195</f>
        <v>1974</v>
      </c>
      <c r="V182" s="301">
        <f>+'Niv1 Pub 22à45 '!V195+'Niv1 Pr 94à117'!V195</f>
        <v>938</v>
      </c>
      <c r="W182" s="301">
        <f>+'Niv1 Pub 22à45 '!W195+'Niv1 Pr 94à117'!W195</f>
        <v>8</v>
      </c>
      <c r="X182" s="301">
        <f>+'Niv1 Pub 22à45 '!X195+'Niv1 Pr 94à117'!X195</f>
        <v>0</v>
      </c>
      <c r="Y182" s="301">
        <f>+'Niv1 Pub 22à45 '!Y195+'Niv1 Pr 94à117'!Y195</f>
        <v>618</v>
      </c>
      <c r="Z182" s="301">
        <f>+'Niv1 Pub 22à45 '!Z195+'Niv1 Pr 94à117'!Z195</f>
        <v>304</v>
      </c>
      <c r="AA182" s="387">
        <f t="shared" si="107"/>
        <v>8460</v>
      </c>
      <c r="AB182" s="436">
        <f t="shared" si="108"/>
        <v>4019</v>
      </c>
      <c r="AC182" s="619"/>
      <c r="AD182" s="569" t="s">
        <v>216</v>
      </c>
      <c r="AE182" s="301">
        <f>+'Niv1 Pub 22à45 '!AE195+'Niv1 Pr 94à117'!AE195</f>
        <v>217</v>
      </c>
      <c r="AF182" s="301">
        <f>+'Niv1 Pub 22à45 '!AF195+'Niv1 Pr 94à117'!AF195</f>
        <v>249</v>
      </c>
      <c r="AG182" s="301">
        <f>+'Niv1 Pub 22à45 '!AG195+'Niv1 Pr 94à117'!AG195</f>
        <v>209</v>
      </c>
      <c r="AH182" s="301">
        <f>+'Niv1 Pub 22à45 '!AH195+'Niv1 Pr 94à117'!AH195</f>
        <v>143</v>
      </c>
      <c r="AI182" s="301">
        <f>+'Niv1 Pub 22à45 '!AI195+'Niv1 Pr 94à117'!AI195</f>
        <v>143</v>
      </c>
      <c r="AJ182" s="301">
        <f>+'Niv1 Pub 22à45 '!AJ195+'Niv1 Pr 94à117'!AJ195</f>
        <v>961</v>
      </c>
      <c r="AK182" s="301">
        <f>+'Niv1 Pub 22à45 '!AK195+'Niv1 Pr 94à117'!AK195</f>
        <v>575</v>
      </c>
      <c r="AL182" s="301">
        <f>+'Niv1 Pub 22à45 '!AL195+'Niv1 Pr 94à117'!AL195</f>
        <v>83</v>
      </c>
      <c r="AM182" s="301">
        <f>+'Niv1 Pub 22à45 '!AM195+'Niv1 Pr 94à117'!AM195</f>
        <v>658</v>
      </c>
      <c r="AN182" s="380">
        <f>+'Niv1 Pub 22à45 '!AS195+'Niv1 Pr 94à117'!AP195</f>
        <v>653</v>
      </c>
      <c r="AO182" s="380">
        <f>+'Niv1 Pub 22à45 '!AT195+'Niv1 Pr 94à117'!AQ195</f>
        <v>2</v>
      </c>
      <c r="AP182" s="380">
        <f>+'Niv1 Pub 22à45 '!AU195+'Niv1 Pr 94à117'!AR195</f>
        <v>216</v>
      </c>
      <c r="AQ182" s="380">
        <f>+'Niv1 Pub 22à45 '!AV195+'Niv1 Pr 94à117'!AS195</f>
        <v>203</v>
      </c>
      <c r="AR182" s="380">
        <f>+'Niv1 Pub 22à45 '!AW195+'Niv1 Pr 94à117'!AT195</f>
        <v>13</v>
      </c>
    </row>
    <row r="183" spans="1:48" s="381" customFormat="1" ht="14.25" customHeight="1">
      <c r="A183" s="569" t="s">
        <v>213</v>
      </c>
      <c r="B183" s="569" t="s">
        <v>217</v>
      </c>
      <c r="C183" s="301">
        <f>+'Niv1 Pub 22à45 '!C196+'Niv1 Pr 94à117'!C196</f>
        <v>7746</v>
      </c>
      <c r="D183" s="301">
        <f>+'Niv1 Pub 22à45 '!D196+'Niv1 Pr 94à117'!D196</f>
        <v>3796</v>
      </c>
      <c r="E183" s="301">
        <f>+'Niv1 Pub 22à45 '!E196+'Niv1 Pr 94à117'!E196</f>
        <v>7450</v>
      </c>
      <c r="F183" s="301">
        <f>+'Niv1 Pub 22à45 '!F196+'Niv1 Pr 94à117'!F196</f>
        <v>3586</v>
      </c>
      <c r="G183" s="301">
        <f>+'Niv1 Pub 22à45 '!G196+'Niv1 Pr 94à117'!G196</f>
        <v>7958</v>
      </c>
      <c r="H183" s="301">
        <f>+'Niv1 Pub 22à45 '!H196+'Niv1 Pr 94à117'!H196</f>
        <v>4002</v>
      </c>
      <c r="I183" s="301">
        <f>+'Niv1 Pub 22à45 '!I196+'Niv1 Pr 94à117'!I196</f>
        <v>6651</v>
      </c>
      <c r="J183" s="301">
        <f>+'Niv1 Pub 22à45 '!J196+'Niv1 Pr 94à117'!J196</f>
        <v>3457</v>
      </c>
      <c r="K183" s="301">
        <f>+'Niv1 Pub 22à45 '!K196+'Niv1 Pr 94à117'!K196</f>
        <v>6425</v>
      </c>
      <c r="L183" s="301">
        <f>+'Niv1 Pub 22à45 '!L196+'Niv1 Pr 94à117'!L196</f>
        <v>3340</v>
      </c>
      <c r="M183" s="387">
        <f t="shared" si="105"/>
        <v>36230</v>
      </c>
      <c r="N183" s="387">
        <f t="shared" si="106"/>
        <v>18181</v>
      </c>
      <c r="O183" s="606"/>
      <c r="P183" s="569" t="s">
        <v>217</v>
      </c>
      <c r="Q183" s="301">
        <f>+'Niv1 Pub 22à45 '!Q196+'Niv1 Pr 94à117'!Q196</f>
        <v>754</v>
      </c>
      <c r="R183" s="301">
        <f>+'Niv1 Pub 22à45 '!R196+'Niv1 Pr 94à117'!R196</f>
        <v>310</v>
      </c>
      <c r="S183" s="301">
        <f>+'Niv1 Pub 22à45 '!S196+'Niv1 Pr 94à117'!S196</f>
        <v>1168</v>
      </c>
      <c r="T183" s="301">
        <f>+'Niv1 Pub 22à45 '!T196+'Niv1 Pr 94à117'!T196</f>
        <v>449</v>
      </c>
      <c r="U183" s="301">
        <f>+'Niv1 Pub 22à45 '!U196+'Niv1 Pr 94à117'!U196</f>
        <v>1522</v>
      </c>
      <c r="V183" s="301">
        <f>+'Niv1 Pub 22à45 '!V196+'Niv1 Pr 94à117'!V196</f>
        <v>669</v>
      </c>
      <c r="W183" s="301">
        <f>+'Niv1 Pub 22à45 '!W196+'Niv1 Pr 94à117'!W196</f>
        <v>569</v>
      </c>
      <c r="X183" s="301">
        <f>+'Niv1 Pub 22à45 '!X196+'Niv1 Pr 94à117'!X196</f>
        <v>283</v>
      </c>
      <c r="Y183" s="301">
        <f>+'Niv1 Pub 22à45 '!Y196+'Niv1 Pr 94à117'!Y196</f>
        <v>1320</v>
      </c>
      <c r="Z183" s="301">
        <f>+'Niv1 Pub 22à45 '!Z196+'Niv1 Pr 94à117'!Z196</f>
        <v>698</v>
      </c>
      <c r="AA183" s="387">
        <f t="shared" si="107"/>
        <v>5333</v>
      </c>
      <c r="AB183" s="436">
        <f t="shared" si="108"/>
        <v>2409</v>
      </c>
      <c r="AC183" s="619"/>
      <c r="AD183" s="569" t="s">
        <v>217</v>
      </c>
      <c r="AE183" s="301">
        <f>+'Niv1 Pub 22à45 '!AE196+'Niv1 Pr 94à117'!AE196</f>
        <v>174</v>
      </c>
      <c r="AF183" s="301">
        <f>+'Niv1 Pub 22à45 '!AF196+'Niv1 Pr 94à117'!AF196</f>
        <v>168</v>
      </c>
      <c r="AG183" s="301">
        <f>+'Niv1 Pub 22à45 '!AG196+'Niv1 Pr 94à117'!AG196</f>
        <v>174</v>
      </c>
      <c r="AH183" s="301">
        <f>+'Niv1 Pub 22à45 '!AH196+'Niv1 Pr 94à117'!AH196</f>
        <v>153</v>
      </c>
      <c r="AI183" s="301">
        <f>+'Niv1 Pub 22à45 '!AI196+'Niv1 Pr 94à117'!AI196</f>
        <v>160</v>
      </c>
      <c r="AJ183" s="301">
        <f>+'Niv1 Pub 22à45 '!AJ196+'Niv1 Pr 94à117'!AJ196</f>
        <v>829</v>
      </c>
      <c r="AK183" s="301">
        <f>+'Niv1 Pub 22à45 '!AK196+'Niv1 Pr 94à117'!AK196</f>
        <v>621</v>
      </c>
      <c r="AL183" s="301">
        <f>+'Niv1 Pub 22à45 '!AL196+'Niv1 Pr 94à117'!AL196</f>
        <v>16</v>
      </c>
      <c r="AM183" s="301">
        <f>+'Niv1 Pub 22à45 '!AM196+'Niv1 Pr 94à117'!AM196</f>
        <v>637</v>
      </c>
      <c r="AN183" s="380">
        <f>+'Niv1 Pub 22à45 '!AS196+'Niv1 Pr 94à117'!AP196</f>
        <v>819</v>
      </c>
      <c r="AO183" s="380">
        <f>+'Niv1 Pub 22à45 '!AT196+'Niv1 Pr 94à117'!AQ196</f>
        <v>102</v>
      </c>
      <c r="AP183" s="380">
        <f>+'Niv1 Pub 22à45 '!AU196+'Niv1 Pr 94à117'!AR196</f>
        <v>97</v>
      </c>
      <c r="AQ183" s="380">
        <f>+'Niv1 Pub 22à45 '!AV196+'Niv1 Pr 94à117'!AS196</f>
        <v>97</v>
      </c>
      <c r="AR183" s="380">
        <f>+'Niv1 Pub 22à45 '!AW196+'Niv1 Pr 94à117'!AT196</f>
        <v>0</v>
      </c>
    </row>
    <row r="184" spans="1:48" s="381" customFormat="1" ht="14.25" customHeight="1">
      <c r="A184" s="569" t="s">
        <v>213</v>
      </c>
      <c r="B184" s="569" t="s">
        <v>218</v>
      </c>
      <c r="C184" s="301">
        <f>+'Niv1 Pub 22à45 '!C197+'Niv1 Pr 94à117'!C197</f>
        <v>9440</v>
      </c>
      <c r="D184" s="301">
        <f>+'Niv1 Pub 22à45 '!D197+'Niv1 Pr 94à117'!D197</f>
        <v>4672</v>
      </c>
      <c r="E184" s="301">
        <f>+'Niv1 Pub 22à45 '!E197+'Niv1 Pr 94à117'!E197</f>
        <v>15103</v>
      </c>
      <c r="F184" s="301">
        <f>+'Niv1 Pub 22à45 '!F197+'Niv1 Pr 94à117'!F197</f>
        <v>7365</v>
      </c>
      <c r="G184" s="301">
        <f>+'Niv1 Pub 22à45 '!G197+'Niv1 Pr 94à117'!G197</f>
        <v>9447</v>
      </c>
      <c r="H184" s="301">
        <f>+'Niv1 Pub 22à45 '!H197+'Niv1 Pr 94à117'!H197</f>
        <v>4644</v>
      </c>
      <c r="I184" s="301">
        <f>+'Niv1 Pub 22à45 '!I197+'Niv1 Pr 94à117'!I197</f>
        <v>3877</v>
      </c>
      <c r="J184" s="301">
        <f>+'Niv1 Pub 22à45 '!J197+'Niv1 Pr 94à117'!J197</f>
        <v>1994</v>
      </c>
      <c r="K184" s="301">
        <f>+'Niv1 Pub 22à45 '!K197+'Niv1 Pr 94à117'!K197</f>
        <v>3424</v>
      </c>
      <c r="L184" s="301">
        <f>+'Niv1 Pub 22à45 '!L197+'Niv1 Pr 94à117'!L197</f>
        <v>1736</v>
      </c>
      <c r="M184" s="387">
        <f t="shared" si="105"/>
        <v>41291</v>
      </c>
      <c r="N184" s="387">
        <f t="shared" si="106"/>
        <v>20411</v>
      </c>
      <c r="O184" s="606"/>
      <c r="P184" s="569" t="s">
        <v>218</v>
      </c>
      <c r="Q184" s="301">
        <f>+'Niv1 Pub 22à45 '!Q197+'Niv1 Pr 94à117'!Q197</f>
        <v>0</v>
      </c>
      <c r="R184" s="301">
        <f>+'Niv1 Pub 22à45 '!R197+'Niv1 Pr 94à117'!R197</f>
        <v>0</v>
      </c>
      <c r="S184" s="301">
        <f>+'Niv1 Pub 22à45 '!S197+'Niv1 Pr 94à117'!S197</f>
        <v>4990</v>
      </c>
      <c r="T184" s="301">
        <f>+'Niv1 Pub 22à45 '!T197+'Niv1 Pr 94à117'!T197</f>
        <v>2343</v>
      </c>
      <c r="U184" s="301">
        <f>+'Niv1 Pub 22à45 '!U197+'Niv1 Pr 94à117'!U197</f>
        <v>2929</v>
      </c>
      <c r="V184" s="301">
        <f>+'Niv1 Pub 22à45 '!V197+'Niv1 Pr 94à117'!V197</f>
        <v>1359</v>
      </c>
      <c r="W184" s="301">
        <f>+'Niv1 Pub 22à45 '!W197+'Niv1 Pr 94à117'!W197</f>
        <v>0</v>
      </c>
      <c r="X184" s="301">
        <f>+'Niv1 Pub 22à45 '!X197+'Niv1 Pr 94à117'!X197</f>
        <v>0</v>
      </c>
      <c r="Y184" s="301">
        <f>+'Niv1 Pub 22à45 '!Y197+'Niv1 Pr 94à117'!Y197</f>
        <v>908</v>
      </c>
      <c r="Z184" s="301">
        <f>+'Niv1 Pub 22à45 '!Z197+'Niv1 Pr 94à117'!Z197</f>
        <v>480</v>
      </c>
      <c r="AA184" s="387">
        <f t="shared" si="107"/>
        <v>8827</v>
      </c>
      <c r="AB184" s="436">
        <f t="shared" si="108"/>
        <v>4182</v>
      </c>
      <c r="AC184" s="619"/>
      <c r="AD184" s="569" t="s">
        <v>218</v>
      </c>
      <c r="AE184" s="301">
        <f>+'Niv1 Pub 22à45 '!AE197+'Niv1 Pr 94à117'!AE197</f>
        <v>269</v>
      </c>
      <c r="AF184" s="301">
        <f>+'Niv1 Pub 22à45 '!AF197+'Niv1 Pr 94à117'!AF197</f>
        <v>304</v>
      </c>
      <c r="AG184" s="301">
        <f>+'Niv1 Pub 22à45 '!AG197+'Niv1 Pr 94à117'!AG197</f>
        <v>269</v>
      </c>
      <c r="AH184" s="301">
        <f>+'Niv1 Pub 22à45 '!AH197+'Niv1 Pr 94à117'!AH197</f>
        <v>164</v>
      </c>
      <c r="AI184" s="301">
        <f>+'Niv1 Pub 22à45 '!AI197+'Niv1 Pr 94à117'!AI197</f>
        <v>149</v>
      </c>
      <c r="AJ184" s="301">
        <f>+'Niv1 Pub 22à45 '!AJ197+'Niv1 Pr 94à117'!AJ197</f>
        <v>1155</v>
      </c>
      <c r="AK184" s="301">
        <f>+'Niv1 Pub 22à45 '!AK197+'Niv1 Pr 94à117'!AK197</f>
        <v>677</v>
      </c>
      <c r="AL184" s="301">
        <f>+'Niv1 Pub 22à45 '!AL197+'Niv1 Pr 94à117'!AL197</f>
        <v>31</v>
      </c>
      <c r="AM184" s="301">
        <f>+'Niv1 Pub 22à45 '!AM197+'Niv1 Pr 94à117'!AM197</f>
        <v>708</v>
      </c>
      <c r="AN184" s="380">
        <f>+'Niv1 Pub 22à45 '!AS197+'Niv1 Pr 94à117'!AP197</f>
        <v>761</v>
      </c>
      <c r="AO184" s="380">
        <f>+'Niv1 Pub 22à45 '!AT197+'Niv1 Pr 94à117'!AQ197</f>
        <v>5</v>
      </c>
      <c r="AP184" s="380">
        <f>+'Niv1 Pub 22à45 '!AU197+'Niv1 Pr 94à117'!AR197</f>
        <v>281</v>
      </c>
      <c r="AQ184" s="380">
        <f>+'Niv1 Pub 22à45 '!AV197+'Niv1 Pr 94à117'!AS197</f>
        <v>263</v>
      </c>
      <c r="AR184" s="380">
        <f>+'Niv1 Pub 22à45 '!AW197+'Niv1 Pr 94à117'!AT197</f>
        <v>18</v>
      </c>
    </row>
    <row r="185" spans="1:48" s="381" customFormat="1" ht="14.25" customHeight="1">
      <c r="A185" s="569" t="s">
        <v>213</v>
      </c>
      <c r="B185" s="569" t="s">
        <v>219</v>
      </c>
      <c r="C185" s="301">
        <f>+'Niv1 Pub 22à45 '!C198+'Niv1 Pr 94à117'!C198</f>
        <v>9608</v>
      </c>
      <c r="D185" s="301">
        <f>+'Niv1 Pub 22à45 '!D198+'Niv1 Pr 94à117'!D198</f>
        <v>4758</v>
      </c>
      <c r="E185" s="301">
        <f>+'Niv1 Pub 22à45 '!E198+'Niv1 Pr 94à117'!E198</f>
        <v>9848</v>
      </c>
      <c r="F185" s="301">
        <f>+'Niv1 Pub 22à45 '!F198+'Niv1 Pr 94à117'!F198</f>
        <v>4750</v>
      </c>
      <c r="G185" s="301">
        <f>+'Niv1 Pub 22à45 '!G198+'Niv1 Pr 94à117'!G198</f>
        <v>6879</v>
      </c>
      <c r="H185" s="301">
        <f>+'Niv1 Pub 22à45 '!H198+'Niv1 Pr 94à117'!H198</f>
        <v>3374</v>
      </c>
      <c r="I185" s="301">
        <f>+'Niv1 Pub 22à45 '!I198+'Niv1 Pr 94à117'!I198</f>
        <v>3090</v>
      </c>
      <c r="J185" s="301">
        <f>+'Niv1 Pub 22à45 '!J198+'Niv1 Pr 94à117'!J198</f>
        <v>1549</v>
      </c>
      <c r="K185" s="301">
        <f>+'Niv1 Pub 22à45 '!K198+'Niv1 Pr 94à117'!K198</f>
        <v>2205</v>
      </c>
      <c r="L185" s="301">
        <f>+'Niv1 Pub 22à45 '!L198+'Niv1 Pr 94à117'!L198</f>
        <v>1136</v>
      </c>
      <c r="M185" s="387">
        <f t="shared" si="105"/>
        <v>31630</v>
      </c>
      <c r="N185" s="387">
        <f t="shared" si="106"/>
        <v>15567</v>
      </c>
      <c r="O185" s="606"/>
      <c r="P185" s="569" t="s">
        <v>219</v>
      </c>
      <c r="Q185" s="301">
        <f>+'Niv1 Pub 22à45 '!Q198+'Niv1 Pr 94à117'!Q198</f>
        <v>3066</v>
      </c>
      <c r="R185" s="301">
        <f>+'Niv1 Pub 22à45 '!R198+'Niv1 Pr 94à117'!R198</f>
        <v>1428</v>
      </c>
      <c r="S185" s="301">
        <f>+'Niv1 Pub 22à45 '!S198+'Niv1 Pr 94à117'!S198</f>
        <v>3739</v>
      </c>
      <c r="T185" s="301">
        <f>+'Niv1 Pub 22à45 '!T198+'Niv1 Pr 94à117'!T198</f>
        <v>1709</v>
      </c>
      <c r="U185" s="301">
        <f>+'Niv1 Pub 22à45 '!U198+'Niv1 Pr 94à117'!U198</f>
        <v>1943</v>
      </c>
      <c r="V185" s="301">
        <f>+'Niv1 Pub 22à45 '!V198+'Niv1 Pr 94à117'!V198</f>
        <v>940</v>
      </c>
      <c r="W185" s="301">
        <f>+'Niv1 Pub 22à45 '!W198+'Niv1 Pr 94à117'!W198</f>
        <v>285</v>
      </c>
      <c r="X185" s="301">
        <f>+'Niv1 Pub 22à45 '!X198+'Niv1 Pr 94à117'!X198</f>
        <v>136</v>
      </c>
      <c r="Y185" s="301">
        <f>+'Niv1 Pub 22à45 '!Y198+'Niv1 Pr 94à117'!Y198</f>
        <v>604</v>
      </c>
      <c r="Z185" s="301">
        <f>+'Niv1 Pub 22à45 '!Z198+'Niv1 Pr 94à117'!Z198</f>
        <v>314</v>
      </c>
      <c r="AA185" s="387">
        <f t="shared" si="107"/>
        <v>9637</v>
      </c>
      <c r="AB185" s="436">
        <f t="shared" si="108"/>
        <v>4527</v>
      </c>
      <c r="AC185" s="619"/>
      <c r="AD185" s="569" t="s">
        <v>219</v>
      </c>
      <c r="AE185" s="301">
        <f>+'Niv1 Pub 22à45 '!AE198+'Niv1 Pr 94à117'!AE198</f>
        <v>193</v>
      </c>
      <c r="AF185" s="301">
        <f>+'Niv1 Pub 22à45 '!AF198+'Niv1 Pr 94à117'!AF198</f>
        <v>203</v>
      </c>
      <c r="AG185" s="301">
        <f>+'Niv1 Pub 22à45 '!AG198+'Niv1 Pr 94à117'!AG198</f>
        <v>172</v>
      </c>
      <c r="AH185" s="301">
        <f>+'Niv1 Pub 22à45 '!AH198+'Niv1 Pr 94à117'!AH198</f>
        <v>89</v>
      </c>
      <c r="AI185" s="301">
        <f>+'Niv1 Pub 22à45 '!AI198+'Niv1 Pr 94à117'!AI198</f>
        <v>76</v>
      </c>
      <c r="AJ185" s="301">
        <f>+'Niv1 Pub 22à45 '!AJ198+'Niv1 Pr 94à117'!AJ198</f>
        <v>733</v>
      </c>
      <c r="AK185" s="301">
        <f>+'Niv1 Pub 22à45 '!AK198+'Niv1 Pr 94à117'!AK198</f>
        <v>472</v>
      </c>
      <c r="AL185" s="301">
        <f>+'Niv1 Pub 22à45 '!AL198+'Niv1 Pr 94à117'!AL198</f>
        <v>63</v>
      </c>
      <c r="AM185" s="301">
        <f>+'Niv1 Pub 22à45 '!AM198+'Niv1 Pr 94à117'!AM198</f>
        <v>535</v>
      </c>
      <c r="AN185" s="380">
        <f>+'Niv1 Pub 22à45 '!AS198+'Niv1 Pr 94à117'!AP198</f>
        <v>551</v>
      </c>
      <c r="AO185" s="380">
        <f>+'Niv1 Pub 22à45 '!AT198+'Niv1 Pr 94à117'!AQ198</f>
        <v>14</v>
      </c>
      <c r="AP185" s="380">
        <f>+'Niv1 Pub 22à45 '!AU198+'Niv1 Pr 94à117'!AR198</f>
        <v>184</v>
      </c>
      <c r="AQ185" s="380">
        <f>+'Niv1 Pub 22à45 '!AV198+'Niv1 Pr 94à117'!AS198</f>
        <v>180</v>
      </c>
      <c r="AR185" s="380">
        <f>+'Niv1 Pub 22à45 '!AW198+'Niv1 Pr 94à117'!AT198</f>
        <v>4</v>
      </c>
    </row>
    <row r="186" spans="1:48" ht="9.75" customHeight="1">
      <c r="A186" s="300"/>
      <c r="B186" s="382"/>
      <c r="C186" s="450"/>
      <c r="D186" s="450"/>
      <c r="E186" s="450"/>
      <c r="F186" s="450"/>
      <c r="G186" s="450"/>
      <c r="H186" s="450"/>
      <c r="I186" s="450"/>
      <c r="J186" s="450"/>
      <c r="K186" s="450"/>
      <c r="L186" s="450"/>
      <c r="M186" s="450"/>
      <c r="N186" s="450"/>
      <c r="O186" s="607"/>
      <c r="P186" s="289"/>
      <c r="Q186" s="450"/>
      <c r="R186" s="450"/>
      <c r="S186" s="450"/>
      <c r="T186" s="450"/>
      <c r="U186" s="450"/>
      <c r="V186" s="450"/>
      <c r="W186" s="450"/>
      <c r="X186" s="450"/>
      <c r="Y186" s="450"/>
      <c r="Z186" s="450"/>
      <c r="AA186" s="450"/>
      <c r="AB186" s="577"/>
      <c r="AC186" s="615"/>
      <c r="AD186" s="289"/>
      <c r="AE186" s="173"/>
      <c r="AF186" s="382"/>
      <c r="AG186" s="382"/>
      <c r="AH186" s="382"/>
      <c r="AI186" s="382"/>
      <c r="AJ186" s="382"/>
      <c r="AK186" s="382"/>
      <c r="AL186" s="382"/>
      <c r="AM186" s="382"/>
      <c r="AN186" s="382"/>
      <c r="AO186" s="382"/>
      <c r="AP186" s="383"/>
      <c r="AQ186" s="383"/>
      <c r="AR186" s="383"/>
      <c r="AS186" s="381"/>
      <c r="AT186" s="381"/>
      <c r="AU186" s="381"/>
      <c r="AV186" s="381"/>
    </row>
    <row r="187" spans="1:48" ht="9.75" customHeight="1">
      <c r="A187" s="284"/>
      <c r="B187" s="416"/>
      <c r="C187" s="434"/>
      <c r="D187" s="434"/>
      <c r="E187" s="434"/>
      <c r="F187" s="434"/>
      <c r="G187" s="434"/>
      <c r="H187" s="434"/>
      <c r="I187" s="434"/>
      <c r="J187" s="434"/>
      <c r="K187" s="434"/>
      <c r="L187" s="434"/>
      <c r="M187" s="434"/>
      <c r="N187" s="434"/>
      <c r="O187" s="601"/>
      <c r="P187" s="291"/>
      <c r="Q187" s="434"/>
      <c r="R187" s="434"/>
      <c r="S187" s="434"/>
      <c r="T187" s="434"/>
      <c r="U187" s="434"/>
      <c r="V187" s="434"/>
      <c r="W187" s="434"/>
      <c r="X187" s="434"/>
      <c r="Y187" s="434"/>
      <c r="Z187" s="434"/>
      <c r="AA187" s="434"/>
      <c r="AB187" s="434"/>
      <c r="AC187" s="615"/>
      <c r="AD187" s="417"/>
      <c r="AE187" s="291"/>
      <c r="AF187" s="416"/>
      <c r="AG187" s="416"/>
      <c r="AH187" s="416"/>
      <c r="AI187" s="416"/>
      <c r="AJ187" s="416"/>
      <c r="AK187" s="416"/>
      <c r="AL187" s="416"/>
      <c r="AM187" s="416"/>
      <c r="AN187" s="416"/>
      <c r="AO187" s="416"/>
      <c r="AP187" s="381"/>
      <c r="AQ187" s="381"/>
      <c r="AR187" s="381"/>
      <c r="AS187" s="381"/>
      <c r="AT187" s="381"/>
      <c r="AU187" s="381"/>
      <c r="AV187" s="381"/>
    </row>
    <row r="188" spans="1:48">
      <c r="A188" s="476"/>
      <c r="B188" s="374" t="s">
        <v>553</v>
      </c>
      <c r="C188" s="375"/>
      <c r="D188" s="375"/>
      <c r="E188" s="375"/>
      <c r="F188" s="375"/>
      <c r="G188" s="375"/>
      <c r="H188" s="375"/>
      <c r="I188" s="375"/>
      <c r="J188" s="375"/>
      <c r="K188" s="375"/>
      <c r="L188" s="375"/>
      <c r="M188" s="375"/>
      <c r="N188" s="375"/>
      <c r="O188" s="601"/>
      <c r="P188" s="270" t="s">
        <v>560</v>
      </c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617"/>
      <c r="AD188" s="46" t="s">
        <v>567</v>
      </c>
      <c r="AE188" s="270"/>
      <c r="AF188" s="270"/>
      <c r="AG188" s="270"/>
      <c r="AH188" s="270"/>
      <c r="AI188" s="270"/>
      <c r="AJ188" s="270"/>
      <c r="AK188" s="46"/>
      <c r="AL188" s="270"/>
      <c r="AM188" s="46"/>
      <c r="AN188" s="46"/>
      <c r="AO188" s="270"/>
      <c r="AP188" s="271"/>
      <c r="AQ188" s="271"/>
      <c r="AR188" s="271"/>
      <c r="AS188" s="381"/>
      <c r="AT188" s="381"/>
      <c r="AU188" s="381"/>
      <c r="AV188" s="381"/>
    </row>
    <row r="189" spans="1:48">
      <c r="A189" s="476"/>
      <c r="B189" s="374" t="s">
        <v>111</v>
      </c>
      <c r="C189" s="375"/>
      <c r="D189" s="375"/>
      <c r="E189" s="375"/>
      <c r="F189" s="375"/>
      <c r="G189" s="375"/>
      <c r="H189" s="375"/>
      <c r="I189" s="375"/>
      <c r="J189" s="375"/>
      <c r="K189" s="375"/>
      <c r="L189" s="375"/>
      <c r="M189" s="375"/>
      <c r="N189" s="375"/>
      <c r="O189" s="601"/>
      <c r="P189" s="270" t="s">
        <v>111</v>
      </c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615"/>
      <c r="AD189" s="270" t="s">
        <v>546</v>
      </c>
      <c r="AE189" s="270"/>
      <c r="AF189" s="270"/>
      <c r="AG189" s="270"/>
      <c r="AH189" s="270"/>
      <c r="AI189" s="270"/>
      <c r="AJ189" s="270"/>
      <c r="AK189" s="46"/>
      <c r="AL189" s="270"/>
      <c r="AM189" s="46"/>
      <c r="AN189" s="46"/>
      <c r="AO189" s="270"/>
      <c r="AP189" s="271"/>
      <c r="AQ189" s="271"/>
      <c r="AR189" s="271"/>
      <c r="AS189" s="381"/>
      <c r="AT189" s="381"/>
      <c r="AU189" s="381"/>
      <c r="AV189" s="381"/>
    </row>
    <row r="190" spans="1:48">
      <c r="A190" s="476"/>
      <c r="B190" s="374" t="s">
        <v>281</v>
      </c>
      <c r="C190" s="375"/>
      <c r="D190" s="375"/>
      <c r="E190" s="375"/>
      <c r="F190" s="375"/>
      <c r="G190" s="375"/>
      <c r="H190" s="375"/>
      <c r="I190" s="375"/>
      <c r="J190" s="375"/>
      <c r="K190" s="375"/>
      <c r="L190" s="375"/>
      <c r="M190" s="375"/>
      <c r="N190" s="375"/>
      <c r="O190" s="601"/>
      <c r="P190" s="270" t="s">
        <v>281</v>
      </c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615"/>
      <c r="AD190" s="270" t="s">
        <v>281</v>
      </c>
      <c r="AE190" s="270"/>
      <c r="AF190" s="270"/>
      <c r="AG190" s="270"/>
      <c r="AH190" s="270"/>
      <c r="AI190" s="270"/>
      <c r="AJ190" s="270"/>
      <c r="AK190" s="46"/>
      <c r="AL190" s="270"/>
      <c r="AM190" s="46"/>
      <c r="AN190" s="46"/>
      <c r="AO190" s="270"/>
      <c r="AP190" s="271"/>
      <c r="AQ190" s="271"/>
      <c r="AR190" s="271"/>
    </row>
    <row r="191" spans="1:48">
      <c r="A191" s="284"/>
      <c r="B191" s="291"/>
      <c r="C191" s="307"/>
      <c r="D191" s="307"/>
      <c r="E191" s="307"/>
      <c r="F191" s="307"/>
      <c r="G191" s="307"/>
      <c r="H191" s="307"/>
      <c r="I191" s="307"/>
      <c r="J191" s="307"/>
      <c r="K191" s="307"/>
      <c r="L191" s="307"/>
      <c r="M191" s="307"/>
      <c r="N191" s="307"/>
      <c r="O191" s="601"/>
      <c r="Q191" s="293"/>
      <c r="R191" s="293"/>
      <c r="S191" s="293"/>
      <c r="T191" s="293"/>
      <c r="U191" s="293"/>
      <c r="V191" s="293"/>
      <c r="W191" s="293"/>
      <c r="X191" s="293"/>
      <c r="Y191" s="293"/>
      <c r="Z191" s="293"/>
      <c r="AA191" s="293"/>
      <c r="AB191" s="293"/>
      <c r="AC191" s="615"/>
      <c r="AD191" s="270"/>
      <c r="AE191" s="292"/>
      <c r="AF191" s="292"/>
      <c r="AG191" s="292"/>
      <c r="AH191" s="292"/>
      <c r="AI191" s="292"/>
      <c r="AJ191" s="292"/>
      <c r="AK191" s="292"/>
      <c r="AL191" s="292"/>
      <c r="AM191" s="292"/>
      <c r="AN191" s="292"/>
      <c r="AO191" s="292"/>
    </row>
    <row r="192" spans="1:48">
      <c r="A192" s="284"/>
      <c r="B192" s="377" t="s">
        <v>220</v>
      </c>
      <c r="C192" s="307"/>
      <c r="D192" s="307"/>
      <c r="E192" s="307"/>
      <c r="F192" s="307"/>
      <c r="G192" s="307"/>
      <c r="H192" s="307"/>
      <c r="I192" s="307"/>
      <c r="J192" s="307"/>
      <c r="K192" s="307"/>
      <c r="L192" s="307"/>
      <c r="M192" s="307"/>
      <c r="N192" s="307"/>
      <c r="O192" s="601"/>
      <c r="P192" s="272" t="s">
        <v>220</v>
      </c>
      <c r="Q192" s="293"/>
      <c r="R192" s="293"/>
      <c r="S192" s="293"/>
      <c r="T192" s="293"/>
      <c r="U192" s="293"/>
      <c r="V192" s="293"/>
      <c r="W192" s="293"/>
      <c r="X192" s="293"/>
      <c r="Y192" s="293"/>
      <c r="Z192" s="293"/>
      <c r="AA192" s="293"/>
      <c r="AB192" s="293"/>
      <c r="AC192" s="615"/>
      <c r="AD192" s="272" t="s">
        <v>220</v>
      </c>
      <c r="AE192" s="292"/>
      <c r="AF192" s="292"/>
      <c r="AG192" s="292"/>
      <c r="AH192" s="292"/>
      <c r="AI192" s="292"/>
      <c r="AJ192" s="292"/>
      <c r="AK192" s="292"/>
      <c r="AL192" s="292"/>
      <c r="AM192" s="292"/>
      <c r="AN192" s="292"/>
      <c r="AO192" s="292"/>
      <c r="AQ192" s="292"/>
    </row>
    <row r="193" spans="1:44">
      <c r="A193" s="284"/>
      <c r="B193" s="291"/>
      <c r="C193" s="307"/>
      <c r="D193" s="307"/>
      <c r="E193" s="307"/>
      <c r="F193" s="307"/>
      <c r="G193" s="307"/>
      <c r="H193" s="307"/>
      <c r="I193" s="307"/>
      <c r="J193" s="307"/>
      <c r="K193" s="307"/>
      <c r="L193" s="307"/>
      <c r="M193" s="307"/>
      <c r="N193" s="307"/>
      <c r="O193" s="601"/>
      <c r="Q193" s="293"/>
      <c r="R193" s="293"/>
      <c r="S193" s="293"/>
      <c r="T193" s="293"/>
      <c r="U193" s="293"/>
      <c r="V193" s="293"/>
      <c r="W193" s="293"/>
      <c r="X193" s="293"/>
      <c r="Y193" s="293"/>
      <c r="Z193" s="293"/>
      <c r="AA193" s="293"/>
      <c r="AB193" s="293"/>
      <c r="AC193" s="615"/>
      <c r="AD193" s="292"/>
      <c r="AE193" s="292"/>
      <c r="AF193" s="292"/>
      <c r="AG193" s="292"/>
      <c r="AH193" s="292"/>
      <c r="AI193" s="292"/>
      <c r="AJ193" s="292"/>
      <c r="AK193" s="292"/>
      <c r="AL193" s="292"/>
      <c r="AM193" s="292"/>
      <c r="AN193" s="292"/>
      <c r="AO193" s="292"/>
    </row>
    <row r="194" spans="1:44" ht="15.75" customHeight="1">
      <c r="A194" s="50"/>
      <c r="B194" s="20"/>
      <c r="C194" s="294" t="s">
        <v>272</v>
      </c>
      <c r="D194" s="294"/>
      <c r="E194" s="294" t="s">
        <v>273</v>
      </c>
      <c r="F194" s="294"/>
      <c r="G194" s="294" t="s">
        <v>274</v>
      </c>
      <c r="H194" s="294"/>
      <c r="I194" s="294" t="s">
        <v>275</v>
      </c>
      <c r="J194" s="294"/>
      <c r="K194" s="294" t="s">
        <v>276</v>
      </c>
      <c r="L194" s="294"/>
      <c r="M194" s="294" t="s">
        <v>68</v>
      </c>
      <c r="N194" s="294"/>
      <c r="O194" s="602"/>
      <c r="P194" s="295"/>
      <c r="Q194" s="273" t="s">
        <v>272</v>
      </c>
      <c r="R194" s="274"/>
      <c r="S194" s="273" t="s">
        <v>273</v>
      </c>
      <c r="T194" s="274"/>
      <c r="U194" s="273" t="s">
        <v>274</v>
      </c>
      <c r="V194" s="274"/>
      <c r="W194" s="273" t="s">
        <v>275</v>
      </c>
      <c r="X194" s="274"/>
      <c r="Y194" s="273" t="s">
        <v>276</v>
      </c>
      <c r="Z194" s="274"/>
      <c r="AA194" s="273" t="s">
        <v>68</v>
      </c>
      <c r="AB194" s="305"/>
      <c r="AC194" s="615"/>
      <c r="AD194" s="306"/>
      <c r="AE194" s="1006" t="s">
        <v>88</v>
      </c>
      <c r="AF194" s="1006"/>
      <c r="AG194" s="1006"/>
      <c r="AH194" s="1006"/>
      <c r="AI194" s="1006"/>
      <c r="AJ194" s="1007"/>
      <c r="AK194" s="3" t="s">
        <v>70</v>
      </c>
      <c r="AL194" s="54"/>
      <c r="AM194" s="54"/>
      <c r="AN194" s="862" t="s">
        <v>352</v>
      </c>
      <c r="AO194" s="237"/>
      <c r="AP194" s="3" t="s">
        <v>72</v>
      </c>
      <c r="AQ194" s="54"/>
      <c r="AR194" s="56"/>
    </row>
    <row r="195" spans="1:44" ht="31.5" customHeight="1">
      <c r="A195" s="60" t="s">
        <v>113</v>
      </c>
      <c r="B195" s="11" t="s">
        <v>114</v>
      </c>
      <c r="C195" s="277" t="s">
        <v>282</v>
      </c>
      <c r="D195" s="277" t="s">
        <v>269</v>
      </c>
      <c r="E195" s="277" t="s">
        <v>282</v>
      </c>
      <c r="F195" s="277" t="s">
        <v>269</v>
      </c>
      <c r="G195" s="277" t="s">
        <v>282</v>
      </c>
      <c r="H195" s="277" t="s">
        <v>269</v>
      </c>
      <c r="I195" s="277" t="s">
        <v>282</v>
      </c>
      <c r="J195" s="277" t="s">
        <v>269</v>
      </c>
      <c r="K195" s="277" t="s">
        <v>282</v>
      </c>
      <c r="L195" s="277" t="s">
        <v>269</v>
      </c>
      <c r="M195" s="277" t="s">
        <v>282</v>
      </c>
      <c r="N195" s="277" t="s">
        <v>269</v>
      </c>
      <c r="O195" s="610"/>
      <c r="P195" s="11" t="s">
        <v>114</v>
      </c>
      <c r="Q195" s="277" t="s">
        <v>282</v>
      </c>
      <c r="R195" s="277" t="s">
        <v>269</v>
      </c>
      <c r="S195" s="277" t="s">
        <v>282</v>
      </c>
      <c r="T195" s="277" t="s">
        <v>269</v>
      </c>
      <c r="U195" s="277" t="s">
        <v>282</v>
      </c>
      <c r="V195" s="277" t="s">
        <v>269</v>
      </c>
      <c r="W195" s="277" t="s">
        <v>282</v>
      </c>
      <c r="X195" s="277" t="s">
        <v>269</v>
      </c>
      <c r="Y195" s="277" t="s">
        <v>282</v>
      </c>
      <c r="Z195" s="277" t="s">
        <v>269</v>
      </c>
      <c r="AA195" s="277" t="s">
        <v>282</v>
      </c>
      <c r="AB195" s="548" t="s">
        <v>269</v>
      </c>
      <c r="AC195" s="616"/>
      <c r="AD195" s="580" t="s">
        <v>114</v>
      </c>
      <c r="AE195" s="587" t="s">
        <v>272</v>
      </c>
      <c r="AF195" s="587" t="s">
        <v>273</v>
      </c>
      <c r="AG195" s="587" t="s">
        <v>274</v>
      </c>
      <c r="AH195" s="587" t="s">
        <v>275</v>
      </c>
      <c r="AI195" s="587" t="s">
        <v>276</v>
      </c>
      <c r="AJ195" s="588" t="s">
        <v>57</v>
      </c>
      <c r="AK195" s="8" t="s">
        <v>73</v>
      </c>
      <c r="AL195" s="8" t="s">
        <v>74</v>
      </c>
      <c r="AM195" s="7" t="s">
        <v>75</v>
      </c>
      <c r="AN195" s="33" t="s">
        <v>79</v>
      </c>
      <c r="AO195" s="30" t="s">
        <v>80</v>
      </c>
      <c r="AP195" s="18" t="s">
        <v>81</v>
      </c>
      <c r="AQ195" s="12" t="s">
        <v>82</v>
      </c>
      <c r="AR195" s="18" t="s">
        <v>83</v>
      </c>
    </row>
    <row r="196" spans="1:44">
      <c r="A196" s="287"/>
      <c r="B196" s="107"/>
      <c r="C196" s="280"/>
      <c r="D196" s="280"/>
      <c r="E196" s="280"/>
      <c r="F196" s="280"/>
      <c r="G196" s="280"/>
      <c r="H196" s="280"/>
      <c r="I196" s="280"/>
      <c r="J196" s="280"/>
      <c r="K196" s="280"/>
      <c r="L196" s="280"/>
      <c r="M196" s="280"/>
      <c r="N196" s="280"/>
      <c r="O196" s="602"/>
      <c r="P196" s="296"/>
      <c r="Q196" s="280"/>
      <c r="R196" s="280"/>
      <c r="S196" s="280"/>
      <c r="T196" s="280"/>
      <c r="U196" s="280"/>
      <c r="V196" s="280"/>
      <c r="W196" s="280"/>
      <c r="X196" s="280"/>
      <c r="Y196" s="280"/>
      <c r="Z196" s="280"/>
      <c r="AA196" s="280"/>
      <c r="AB196" s="575"/>
      <c r="AC196" s="615"/>
      <c r="AD196" s="581"/>
      <c r="AE196" s="174"/>
      <c r="AF196" s="174"/>
      <c r="AG196" s="174"/>
      <c r="AH196" s="174"/>
      <c r="AI196" s="20"/>
      <c r="AJ196" s="174"/>
      <c r="AK196" s="175"/>
      <c r="AL196" s="175"/>
      <c r="AM196" s="174"/>
      <c r="AN196" s="174"/>
      <c r="AO196" s="176"/>
      <c r="AP196" s="283"/>
      <c r="AQ196" s="283"/>
      <c r="AR196" s="283"/>
    </row>
    <row r="197" spans="1:44" ht="10.5">
      <c r="A197" s="287"/>
      <c r="B197" s="562" t="s">
        <v>58</v>
      </c>
      <c r="C197" s="288">
        <f t="shared" ref="C197:N197" si="109">SUM(C198:C219)</f>
        <v>160998</v>
      </c>
      <c r="D197" s="288">
        <f t="shared" si="109"/>
        <v>83449</v>
      </c>
      <c r="E197" s="288">
        <f t="shared" si="109"/>
        <v>110935</v>
      </c>
      <c r="F197" s="288">
        <f t="shared" si="109"/>
        <v>58290</v>
      </c>
      <c r="G197" s="288">
        <f t="shared" si="109"/>
        <v>76216</v>
      </c>
      <c r="H197" s="288">
        <f t="shared" si="109"/>
        <v>40057</v>
      </c>
      <c r="I197" s="288">
        <f t="shared" si="109"/>
        <v>43022</v>
      </c>
      <c r="J197" s="288">
        <f t="shared" si="109"/>
        <v>22473</v>
      </c>
      <c r="K197" s="288">
        <f t="shared" si="109"/>
        <v>28189</v>
      </c>
      <c r="L197" s="288">
        <f t="shared" si="109"/>
        <v>14456</v>
      </c>
      <c r="M197" s="288">
        <f t="shared" si="109"/>
        <v>419360</v>
      </c>
      <c r="N197" s="387">
        <f t="shared" si="109"/>
        <v>218725</v>
      </c>
      <c r="O197" s="603"/>
      <c r="P197" s="561" t="s">
        <v>58</v>
      </c>
      <c r="Q197" s="387">
        <f t="shared" ref="Q197:AB197" si="110">SUM(Q198:Q219)</f>
        <v>27042</v>
      </c>
      <c r="R197" s="387">
        <f t="shared" si="110"/>
        <v>13676</v>
      </c>
      <c r="S197" s="387">
        <f t="shared" si="110"/>
        <v>25659</v>
      </c>
      <c r="T197" s="387">
        <f t="shared" si="110"/>
        <v>13281</v>
      </c>
      <c r="U197" s="387">
        <f t="shared" si="110"/>
        <v>16219</v>
      </c>
      <c r="V197" s="387">
        <f t="shared" si="110"/>
        <v>8291</v>
      </c>
      <c r="W197" s="387">
        <f t="shared" si="110"/>
        <v>3621</v>
      </c>
      <c r="X197" s="387">
        <f t="shared" si="110"/>
        <v>1891</v>
      </c>
      <c r="Y197" s="387">
        <f t="shared" si="110"/>
        <v>3470</v>
      </c>
      <c r="Z197" s="387">
        <f t="shared" si="110"/>
        <v>1807</v>
      </c>
      <c r="AA197" s="387">
        <f t="shared" si="110"/>
        <v>76011</v>
      </c>
      <c r="AB197" s="436">
        <f t="shared" si="110"/>
        <v>38946</v>
      </c>
      <c r="AC197" s="619"/>
      <c r="AD197" s="561" t="s">
        <v>58</v>
      </c>
      <c r="AE197" s="387">
        <f t="shared" ref="AE197:AJ197" si="111">SUM(AE201:AE219)</f>
        <v>2890</v>
      </c>
      <c r="AF197" s="387">
        <f t="shared" si="111"/>
        <v>2637</v>
      </c>
      <c r="AG197" s="387">
        <f t="shared" si="111"/>
        <v>2300</v>
      </c>
      <c r="AH197" s="387">
        <f t="shared" si="111"/>
        <v>1652</v>
      </c>
      <c r="AI197" s="387">
        <f t="shared" si="111"/>
        <v>1229</v>
      </c>
      <c r="AJ197" s="387">
        <f t="shared" si="111"/>
        <v>10708</v>
      </c>
      <c r="AK197" s="387">
        <f t="shared" ref="AK197:AR197" si="112">SUM(AK198:AK219)</f>
        <v>5676</v>
      </c>
      <c r="AL197" s="387">
        <f t="shared" si="112"/>
        <v>893</v>
      </c>
      <c r="AM197" s="387">
        <f t="shared" si="112"/>
        <v>6569</v>
      </c>
      <c r="AN197" s="387">
        <f t="shared" si="112"/>
        <v>8188</v>
      </c>
      <c r="AO197" s="387">
        <f t="shared" si="112"/>
        <v>455</v>
      </c>
      <c r="AP197" s="387">
        <f t="shared" si="112"/>
        <v>3362</v>
      </c>
      <c r="AQ197" s="387">
        <f t="shared" si="112"/>
        <v>2791</v>
      </c>
      <c r="AR197" s="387">
        <f t="shared" si="112"/>
        <v>571</v>
      </c>
    </row>
    <row r="198" spans="1:44" ht="9.75" customHeight="1">
      <c r="A198" s="287"/>
      <c r="B198" s="285"/>
      <c r="C198" s="186"/>
      <c r="D198" s="186"/>
      <c r="E198" s="186"/>
      <c r="F198" s="186"/>
      <c r="G198" s="186"/>
      <c r="H198" s="186"/>
      <c r="I198" s="186"/>
      <c r="J198" s="186"/>
      <c r="K198" s="186"/>
      <c r="L198" s="186"/>
      <c r="M198" s="288"/>
      <c r="N198" s="288"/>
      <c r="O198" s="603"/>
      <c r="P198" s="297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288"/>
      <c r="AB198" s="576"/>
      <c r="AC198" s="619"/>
      <c r="AD198" s="297"/>
      <c r="AE198" s="176"/>
      <c r="AF198" s="176"/>
      <c r="AG198" s="176"/>
      <c r="AH198" s="176"/>
      <c r="AI198" s="176"/>
      <c r="AJ198" s="176"/>
      <c r="AK198" s="176"/>
      <c r="AL198" s="176"/>
      <c r="AM198" s="176"/>
      <c r="AN198" s="176"/>
      <c r="AO198" s="298"/>
      <c r="AP198" s="287"/>
      <c r="AQ198" s="287"/>
      <c r="AR198" s="287"/>
    </row>
    <row r="199" spans="1:44" s="381" customFormat="1" ht="13.5" customHeight="1">
      <c r="A199" s="569" t="s">
        <v>221</v>
      </c>
      <c r="B199" s="569" t="s">
        <v>222</v>
      </c>
      <c r="C199" s="301">
        <f>+'Niv1 Pub 22à45 '!C212+'Niv1 Pr 94à117'!C212</f>
        <v>13529</v>
      </c>
      <c r="D199" s="301">
        <f>+'Niv1 Pub 22à45 '!D212+'Niv1 Pr 94à117'!D212</f>
        <v>7395</v>
      </c>
      <c r="E199" s="301">
        <f>+'Niv1 Pub 22à45 '!E212+'Niv1 Pr 94à117'!E212</f>
        <v>9471</v>
      </c>
      <c r="F199" s="301">
        <f>+'Niv1 Pub 22à45 '!F212+'Niv1 Pr 94à117'!F212</f>
        <v>5280</v>
      </c>
      <c r="G199" s="301">
        <f>+'Niv1 Pub 22à45 '!G212+'Niv1 Pr 94à117'!G212</f>
        <v>6046</v>
      </c>
      <c r="H199" s="301">
        <f>+'Niv1 Pub 22à45 '!H212+'Niv1 Pr 94à117'!H212</f>
        <v>3432</v>
      </c>
      <c r="I199" s="301">
        <f>+'Niv1 Pub 22à45 '!I212+'Niv1 Pr 94à117'!I212</f>
        <v>3419</v>
      </c>
      <c r="J199" s="301">
        <f>+'Niv1 Pub 22à45 '!J212+'Niv1 Pr 94à117'!J212</f>
        <v>1915</v>
      </c>
      <c r="K199" s="301">
        <f>+'Niv1 Pub 22à45 '!K212+'Niv1 Pr 94à117'!K212</f>
        <v>2346</v>
      </c>
      <c r="L199" s="301">
        <f>+'Niv1 Pub 22à45 '!L212+'Niv1 Pr 94à117'!L212</f>
        <v>1304</v>
      </c>
      <c r="M199" s="387">
        <f t="shared" ref="M199:M219" si="113">++C199+E199+G199+I199+K199</f>
        <v>34811</v>
      </c>
      <c r="N199" s="387">
        <f t="shared" ref="N199:N219" si="114">++D199+F199+H199+J199+L199</f>
        <v>19326</v>
      </c>
      <c r="O199" s="603"/>
      <c r="P199" s="569" t="s">
        <v>222</v>
      </c>
      <c r="Q199" s="301">
        <f>+'Niv1 Pub 22à45 '!Q212+'Niv1 Pr 94à117'!Q212</f>
        <v>107</v>
      </c>
      <c r="R199" s="301">
        <f>+'Niv1 Pub 22à45 '!R212+'Niv1 Pr 94à117'!R212</f>
        <v>48</v>
      </c>
      <c r="S199" s="301">
        <f>+'Niv1 Pub 22à45 '!S212+'Niv1 Pr 94à117'!S212</f>
        <v>1849</v>
      </c>
      <c r="T199" s="301">
        <f>+'Niv1 Pub 22à45 '!T212+'Niv1 Pr 94à117'!T212</f>
        <v>985</v>
      </c>
      <c r="U199" s="301">
        <f>+'Niv1 Pub 22à45 '!U212+'Niv1 Pr 94à117'!U212</f>
        <v>1481</v>
      </c>
      <c r="V199" s="301">
        <f>+'Niv1 Pub 22à45 '!V212+'Niv1 Pr 94à117'!V212</f>
        <v>823</v>
      </c>
      <c r="W199" s="301">
        <f>+'Niv1 Pub 22à45 '!W212+'Niv1 Pr 94à117'!W212</f>
        <v>58</v>
      </c>
      <c r="X199" s="301">
        <f>+'Niv1 Pub 22à45 '!X212+'Niv1 Pr 94à117'!X212</f>
        <v>24</v>
      </c>
      <c r="Y199" s="301">
        <f>+'Niv1 Pub 22à45 '!Y212+'Niv1 Pr 94à117'!Y212</f>
        <v>511</v>
      </c>
      <c r="Z199" s="301">
        <f>+'Niv1 Pub 22à45 '!Z212+'Niv1 Pr 94à117'!Z212</f>
        <v>301</v>
      </c>
      <c r="AA199" s="387">
        <f t="shared" ref="AA199:AA219" si="115">Q199+S199+U199+W199+Y199</f>
        <v>4006</v>
      </c>
      <c r="AB199" s="436">
        <f t="shared" ref="AB199:AB219" si="116">R199+T199+V199+X199+Z199</f>
        <v>2181</v>
      </c>
      <c r="AC199" s="619"/>
      <c r="AD199" s="569" t="s">
        <v>222</v>
      </c>
      <c r="AE199" s="302">
        <f>+'Niv1 Pub 22à45 '!AE212+'Niv1 Pr 94à117'!AE212</f>
        <v>275</v>
      </c>
      <c r="AF199" s="380">
        <f>+'Niv1 Pub 22à45 '!AF212+'Niv1 Pr 94à117'!AF212</f>
        <v>250</v>
      </c>
      <c r="AG199" s="380">
        <f>+'Niv1 Pub 22à45 '!AG212+'Niv1 Pr 94à117'!AG212</f>
        <v>218</v>
      </c>
      <c r="AH199" s="380">
        <f>+'Niv1 Pub 22à45 '!AH212+'Niv1 Pr 94à117'!AH212</f>
        <v>124</v>
      </c>
      <c r="AI199" s="380">
        <f>+'Niv1 Pub 22à45 '!AI212+'Niv1 Pr 94à117'!AI212</f>
        <v>86</v>
      </c>
      <c r="AJ199" s="380">
        <f>+'Niv1 Pub 22à45 '!AJ212+'Niv1 Pr 94à117'!AJ212</f>
        <v>953</v>
      </c>
      <c r="AK199" s="380">
        <f>+'Niv1 Pub 22à45 '!AK212+'Niv1 Pr 94à117'!AK212</f>
        <v>461</v>
      </c>
      <c r="AL199" s="380">
        <f>+'Niv1 Pub 22à45 '!AL212+'Niv1 Pr 94à117'!AL212</f>
        <v>32</v>
      </c>
      <c r="AM199" s="380">
        <f>+'Niv1 Pub 22à45 '!AM212+'Niv1 Pr 94à117'!AM212</f>
        <v>493</v>
      </c>
      <c r="AN199" s="380">
        <f>+'Niv1 Pub 22à45 '!AS212+'Niv1 Pr 94à117'!AP212</f>
        <v>605</v>
      </c>
      <c r="AO199" s="380">
        <f>+'Niv1 Pub 22à45 '!AT212+'Niv1 Pr 94à117'!AQ212</f>
        <v>20</v>
      </c>
      <c r="AP199" s="380">
        <f>+'Niv1 Pub 22à45 '!AU212+'Niv1 Pr 94à117'!AR212</f>
        <v>273</v>
      </c>
      <c r="AQ199" s="380">
        <f>+'Niv1 Pub 22à45 '!AV212+'Niv1 Pr 94à117'!AS212</f>
        <v>246</v>
      </c>
      <c r="AR199" s="380">
        <f>+'Niv1 Pub 22à45 '!AW212+'Niv1 Pr 94à117'!AT212</f>
        <v>27</v>
      </c>
    </row>
    <row r="200" spans="1:44" s="381" customFormat="1" ht="13.5" customHeight="1">
      <c r="A200" s="569" t="s">
        <v>221</v>
      </c>
      <c r="B200" s="569" t="s">
        <v>223</v>
      </c>
      <c r="C200" s="301">
        <f>+'Niv1 Pub 22à45 '!C213+'Niv1 Pr 94à117'!C213</f>
        <v>6253</v>
      </c>
      <c r="D200" s="301">
        <f>+'Niv1 Pub 22à45 '!D213+'Niv1 Pr 94à117'!D213</f>
        <v>3231</v>
      </c>
      <c r="E200" s="301">
        <f>+'Niv1 Pub 22à45 '!E213+'Niv1 Pr 94à117'!E213</f>
        <v>5676</v>
      </c>
      <c r="F200" s="301">
        <f>+'Niv1 Pub 22à45 '!F213+'Niv1 Pr 94à117'!F213</f>
        <v>2947</v>
      </c>
      <c r="G200" s="301">
        <f>+'Niv1 Pub 22à45 '!G213+'Niv1 Pr 94à117'!G213</f>
        <v>2834</v>
      </c>
      <c r="H200" s="301">
        <f>+'Niv1 Pub 22à45 '!H213+'Niv1 Pr 94à117'!H213</f>
        <v>1406</v>
      </c>
      <c r="I200" s="301">
        <f>+'Niv1 Pub 22à45 '!I213+'Niv1 Pr 94à117'!I213</f>
        <v>1175</v>
      </c>
      <c r="J200" s="301">
        <f>+'Niv1 Pub 22à45 '!J213+'Niv1 Pr 94à117'!J213</f>
        <v>517</v>
      </c>
      <c r="K200" s="301">
        <f>+'Niv1 Pub 22à45 '!K213+'Niv1 Pr 94à117'!K213</f>
        <v>813</v>
      </c>
      <c r="L200" s="301">
        <f>+'Niv1 Pub 22à45 '!L213+'Niv1 Pr 94à117'!L213</f>
        <v>360</v>
      </c>
      <c r="M200" s="387">
        <f t="shared" si="113"/>
        <v>16751</v>
      </c>
      <c r="N200" s="387">
        <f t="shared" si="114"/>
        <v>8461</v>
      </c>
      <c r="O200" s="603"/>
      <c r="P200" s="569" t="s">
        <v>223</v>
      </c>
      <c r="Q200" s="301">
        <f>+'Niv1 Pub 22à45 '!Q213+'Niv1 Pr 94à117'!Q213</f>
        <v>22</v>
      </c>
      <c r="R200" s="301">
        <f>+'Niv1 Pub 22à45 '!R213+'Niv1 Pr 94à117'!R213</f>
        <v>18</v>
      </c>
      <c r="S200" s="301">
        <f>+'Niv1 Pub 22à45 '!S213+'Niv1 Pr 94à117'!S213</f>
        <v>1158</v>
      </c>
      <c r="T200" s="301">
        <f>+'Niv1 Pub 22à45 '!T213+'Niv1 Pr 94à117'!T213</f>
        <v>617</v>
      </c>
      <c r="U200" s="301">
        <f>+'Niv1 Pub 22à45 '!U213+'Niv1 Pr 94à117'!U213</f>
        <v>618</v>
      </c>
      <c r="V200" s="301">
        <f>+'Niv1 Pub 22à45 '!V213+'Niv1 Pr 94à117'!V213</f>
        <v>289</v>
      </c>
      <c r="W200" s="301">
        <f>+'Niv1 Pub 22à45 '!W213+'Niv1 Pr 94à117'!W213</f>
        <v>0</v>
      </c>
      <c r="X200" s="301">
        <f>+'Niv1 Pub 22à45 '!X213+'Niv1 Pr 94à117'!X213</f>
        <v>0</v>
      </c>
      <c r="Y200" s="301">
        <f>+'Niv1 Pub 22à45 '!Y213+'Niv1 Pr 94à117'!Y213</f>
        <v>157</v>
      </c>
      <c r="Z200" s="301">
        <f>+'Niv1 Pub 22à45 '!Z213+'Niv1 Pr 94à117'!Z213</f>
        <v>68</v>
      </c>
      <c r="AA200" s="387">
        <f t="shared" si="115"/>
        <v>1955</v>
      </c>
      <c r="AB200" s="436">
        <f t="shared" si="116"/>
        <v>992</v>
      </c>
      <c r="AC200" s="619"/>
      <c r="AD200" s="569" t="s">
        <v>223</v>
      </c>
      <c r="AE200" s="302">
        <f>+'Niv1 Pub 22à45 '!AE213+'Niv1 Pr 94à117'!AE213</f>
        <v>161</v>
      </c>
      <c r="AF200" s="380">
        <f>+'Niv1 Pub 22à45 '!AF213+'Niv1 Pr 94à117'!AF213</f>
        <v>147</v>
      </c>
      <c r="AG200" s="380">
        <f>+'Niv1 Pub 22à45 '!AG213+'Niv1 Pr 94à117'!AG213</f>
        <v>114</v>
      </c>
      <c r="AH200" s="380">
        <f>+'Niv1 Pub 22à45 '!AH213+'Niv1 Pr 94à117'!AH213</f>
        <v>72</v>
      </c>
      <c r="AI200" s="380">
        <f>+'Niv1 Pub 22à45 '!AI213+'Niv1 Pr 94à117'!AI213</f>
        <v>49</v>
      </c>
      <c r="AJ200" s="380">
        <f>+'Niv1 Pub 22à45 '!AJ213+'Niv1 Pr 94à117'!AJ213</f>
        <v>543</v>
      </c>
      <c r="AK200" s="380">
        <f>+'Niv1 Pub 22à45 '!AK213+'Niv1 Pr 94à117'!AK213</f>
        <v>217</v>
      </c>
      <c r="AL200" s="380">
        <f>+'Niv1 Pub 22à45 '!AL213+'Niv1 Pr 94à117'!AL213</f>
        <v>69</v>
      </c>
      <c r="AM200" s="380">
        <f>+'Niv1 Pub 22à45 '!AM213+'Niv1 Pr 94à117'!AM213</f>
        <v>286</v>
      </c>
      <c r="AN200" s="380">
        <f>+'Niv1 Pub 22à45 '!AS213+'Niv1 Pr 94à117'!AP213</f>
        <v>332</v>
      </c>
      <c r="AO200" s="380">
        <f>+'Niv1 Pub 22à45 '!AT213+'Niv1 Pr 94à117'!AQ213</f>
        <v>8</v>
      </c>
      <c r="AP200" s="380">
        <f>+'Niv1 Pub 22à45 '!AU213+'Niv1 Pr 94à117'!AR213</f>
        <v>202</v>
      </c>
      <c r="AQ200" s="380">
        <f>+'Niv1 Pub 22à45 '!AV213+'Niv1 Pr 94à117'!AS213</f>
        <v>152</v>
      </c>
      <c r="AR200" s="380">
        <f>+'Niv1 Pub 22à45 '!AW213+'Niv1 Pr 94à117'!AT213</f>
        <v>50</v>
      </c>
    </row>
    <row r="201" spans="1:44" s="381" customFormat="1" ht="13.5" customHeight="1">
      <c r="A201" s="569" t="s">
        <v>221</v>
      </c>
      <c r="B201" s="569" t="s">
        <v>265</v>
      </c>
      <c r="C201" s="301">
        <f>+'Niv1 Pub 22à45 '!C214+'Niv1 Pr 94à117'!C214</f>
        <v>4773</v>
      </c>
      <c r="D201" s="301">
        <f>+'Niv1 Pub 22à45 '!D214+'Niv1 Pr 94à117'!D214</f>
        <v>2656</v>
      </c>
      <c r="E201" s="301">
        <f>+'Niv1 Pub 22à45 '!E214+'Niv1 Pr 94à117'!E214</f>
        <v>2838</v>
      </c>
      <c r="F201" s="301">
        <f>+'Niv1 Pub 22à45 '!F214+'Niv1 Pr 94à117'!F214</f>
        <v>1587</v>
      </c>
      <c r="G201" s="301">
        <f>+'Niv1 Pub 22à45 '!G214+'Niv1 Pr 94à117'!G214</f>
        <v>1560</v>
      </c>
      <c r="H201" s="301">
        <f>+'Niv1 Pub 22à45 '!H214+'Niv1 Pr 94à117'!H214</f>
        <v>958</v>
      </c>
      <c r="I201" s="301">
        <f>+'Niv1 Pub 22à45 '!I214+'Niv1 Pr 94à117'!I214</f>
        <v>896</v>
      </c>
      <c r="J201" s="301">
        <f>+'Niv1 Pub 22à45 '!J214+'Niv1 Pr 94à117'!J214</f>
        <v>543</v>
      </c>
      <c r="K201" s="301">
        <f>+'Niv1 Pub 22à45 '!K214+'Niv1 Pr 94à117'!K214</f>
        <v>465</v>
      </c>
      <c r="L201" s="301">
        <f>+'Niv1 Pub 22à45 '!L214+'Niv1 Pr 94à117'!L214</f>
        <v>289</v>
      </c>
      <c r="M201" s="387">
        <f t="shared" si="113"/>
        <v>10532</v>
      </c>
      <c r="N201" s="387">
        <f t="shared" si="114"/>
        <v>6033</v>
      </c>
      <c r="O201" s="603"/>
      <c r="P201" s="569" t="s">
        <v>265</v>
      </c>
      <c r="Q201" s="301">
        <f>+'Niv1 Pub 22à45 '!Q214+'Niv1 Pr 94à117'!Q214</f>
        <v>1549</v>
      </c>
      <c r="R201" s="301">
        <f>+'Niv1 Pub 22à45 '!R214+'Niv1 Pr 94à117'!R214</f>
        <v>838</v>
      </c>
      <c r="S201" s="301">
        <f>+'Niv1 Pub 22à45 '!S214+'Niv1 Pr 94à117'!S214</f>
        <v>538</v>
      </c>
      <c r="T201" s="301">
        <f>+'Niv1 Pub 22à45 '!T214+'Niv1 Pr 94à117'!T214</f>
        <v>280</v>
      </c>
      <c r="U201" s="301">
        <f>+'Niv1 Pub 22à45 '!U214+'Niv1 Pr 94à117'!U214</f>
        <v>251</v>
      </c>
      <c r="V201" s="301">
        <f>+'Niv1 Pub 22à45 '!V214+'Niv1 Pr 94à117'!V214</f>
        <v>151</v>
      </c>
      <c r="W201" s="301">
        <f>+'Niv1 Pub 22à45 '!W214+'Niv1 Pr 94à117'!W214</f>
        <v>102</v>
      </c>
      <c r="X201" s="301">
        <f>+'Niv1 Pub 22à45 '!X214+'Niv1 Pr 94à117'!X214</f>
        <v>57</v>
      </c>
      <c r="Y201" s="301">
        <f>+'Niv1 Pub 22à45 '!Y214+'Niv1 Pr 94à117'!Y214</f>
        <v>56</v>
      </c>
      <c r="Z201" s="301">
        <f>+'Niv1 Pub 22à45 '!Z214+'Niv1 Pr 94à117'!Z214</f>
        <v>37</v>
      </c>
      <c r="AA201" s="387">
        <f t="shared" si="115"/>
        <v>2496</v>
      </c>
      <c r="AB201" s="436">
        <f t="shared" si="116"/>
        <v>1363</v>
      </c>
      <c r="AC201" s="619"/>
      <c r="AD201" s="569" t="s">
        <v>265</v>
      </c>
      <c r="AE201" s="302">
        <f>+'Niv1 Pub 22à45 '!AE214+'Niv1 Pr 94à117'!AE214</f>
        <v>93</v>
      </c>
      <c r="AF201" s="380">
        <f>+'Niv1 Pub 22à45 '!AF214+'Niv1 Pr 94à117'!AF214</f>
        <v>86</v>
      </c>
      <c r="AG201" s="380">
        <f>+'Niv1 Pub 22à45 '!AG214+'Niv1 Pr 94à117'!AG214</f>
        <v>63</v>
      </c>
      <c r="AH201" s="380">
        <f>+'Niv1 Pub 22à45 '!AH214+'Niv1 Pr 94à117'!AH214</f>
        <v>30</v>
      </c>
      <c r="AI201" s="380">
        <f>+'Niv1 Pub 22à45 '!AI214+'Niv1 Pr 94à117'!AI214</f>
        <v>25</v>
      </c>
      <c r="AJ201" s="380">
        <f>+'Niv1 Pub 22à45 '!AJ214+'Niv1 Pr 94à117'!AJ214</f>
        <v>297</v>
      </c>
      <c r="AK201" s="380">
        <f>+'Niv1 Pub 22à45 '!AK214+'Niv1 Pr 94à117'!AK214</f>
        <v>105</v>
      </c>
      <c r="AL201" s="380">
        <f>+'Niv1 Pub 22à45 '!AL214+'Niv1 Pr 94à117'!AL214</f>
        <v>30</v>
      </c>
      <c r="AM201" s="380">
        <f>+'Niv1 Pub 22à45 '!AM214+'Niv1 Pr 94à117'!AM214</f>
        <v>135</v>
      </c>
      <c r="AN201" s="380">
        <f>+'Niv1 Pub 22à45 '!AS214+'Niv1 Pr 94à117'!AP214</f>
        <v>181</v>
      </c>
      <c r="AO201" s="380">
        <f>+'Niv1 Pub 22à45 '!AT214+'Niv1 Pr 94à117'!AQ214</f>
        <v>2</v>
      </c>
      <c r="AP201" s="380">
        <f>+'Niv1 Pub 22à45 '!AU214+'Niv1 Pr 94à117'!AR214</f>
        <v>118</v>
      </c>
      <c r="AQ201" s="380">
        <f>+'Niv1 Pub 22à45 '!AV214+'Niv1 Pr 94à117'!AS214</f>
        <v>87</v>
      </c>
      <c r="AR201" s="380">
        <f>+'Niv1 Pub 22à45 '!AW214+'Niv1 Pr 94à117'!AT214</f>
        <v>31</v>
      </c>
    </row>
    <row r="202" spans="1:44" s="381" customFormat="1" ht="13.5" customHeight="1">
      <c r="A202" s="569" t="s">
        <v>221</v>
      </c>
      <c r="B202" s="569" t="s">
        <v>225</v>
      </c>
      <c r="C202" s="301">
        <f>+'Niv1 Pub 22à45 '!C215+'Niv1 Pr 94à117'!C215</f>
        <v>6479</v>
      </c>
      <c r="D202" s="301">
        <f>+'Niv1 Pub 22à45 '!D215+'Niv1 Pr 94à117'!D215</f>
        <v>3345</v>
      </c>
      <c r="E202" s="301">
        <f>+'Niv1 Pub 22à45 '!E215+'Niv1 Pr 94à117'!E215</f>
        <v>5022</v>
      </c>
      <c r="F202" s="301">
        <f>+'Niv1 Pub 22à45 '!F215+'Niv1 Pr 94à117'!F215</f>
        <v>2612</v>
      </c>
      <c r="G202" s="301">
        <f>+'Niv1 Pub 22à45 '!G215+'Niv1 Pr 94à117'!G215</f>
        <v>3635</v>
      </c>
      <c r="H202" s="301">
        <f>+'Niv1 Pub 22à45 '!H215+'Niv1 Pr 94à117'!H215</f>
        <v>1952</v>
      </c>
      <c r="I202" s="301">
        <f>+'Niv1 Pub 22à45 '!I215+'Niv1 Pr 94à117'!I215</f>
        <v>1996</v>
      </c>
      <c r="J202" s="301">
        <f>+'Niv1 Pub 22à45 '!J215+'Niv1 Pr 94à117'!J215</f>
        <v>1136</v>
      </c>
      <c r="K202" s="301">
        <f>+'Niv1 Pub 22à45 '!K215+'Niv1 Pr 94à117'!K215</f>
        <v>1532</v>
      </c>
      <c r="L202" s="301">
        <f>+'Niv1 Pub 22à45 '!L215+'Niv1 Pr 94à117'!L215</f>
        <v>872</v>
      </c>
      <c r="M202" s="387">
        <f t="shared" si="113"/>
        <v>18664</v>
      </c>
      <c r="N202" s="387">
        <f t="shared" si="114"/>
        <v>9917</v>
      </c>
      <c r="O202" s="603"/>
      <c r="P202" s="569" t="s">
        <v>225</v>
      </c>
      <c r="Q202" s="301">
        <f>+'Niv1 Pub 22à45 '!Q215+'Niv1 Pr 94à117'!Q215</f>
        <v>351</v>
      </c>
      <c r="R202" s="301">
        <f>+'Niv1 Pub 22à45 '!R215+'Niv1 Pr 94à117'!R215</f>
        <v>158</v>
      </c>
      <c r="S202" s="301">
        <f>+'Niv1 Pub 22à45 '!S215+'Niv1 Pr 94à117'!S215</f>
        <v>879</v>
      </c>
      <c r="T202" s="301">
        <f>+'Niv1 Pub 22à45 '!T215+'Niv1 Pr 94à117'!T215</f>
        <v>451</v>
      </c>
      <c r="U202" s="301">
        <f>+'Niv1 Pub 22à45 '!U215+'Niv1 Pr 94à117'!U215</f>
        <v>587</v>
      </c>
      <c r="V202" s="301">
        <f>+'Niv1 Pub 22à45 '!V215+'Niv1 Pr 94à117'!V215</f>
        <v>293</v>
      </c>
      <c r="W202" s="301">
        <f>+'Niv1 Pub 22à45 '!W215+'Niv1 Pr 94à117'!W215</f>
        <v>119</v>
      </c>
      <c r="X202" s="301">
        <f>+'Niv1 Pub 22à45 '!X215+'Niv1 Pr 94à117'!X215</f>
        <v>64</v>
      </c>
      <c r="Y202" s="301">
        <f>+'Niv1 Pub 22à45 '!Y215+'Niv1 Pr 94à117'!Y215</f>
        <v>199</v>
      </c>
      <c r="Z202" s="301">
        <f>+'Niv1 Pub 22à45 '!Z215+'Niv1 Pr 94à117'!Z215</f>
        <v>103</v>
      </c>
      <c r="AA202" s="387">
        <f t="shared" si="115"/>
        <v>2135</v>
      </c>
      <c r="AB202" s="436">
        <f t="shared" si="116"/>
        <v>1069</v>
      </c>
      <c r="AC202" s="619"/>
      <c r="AD202" s="569" t="s">
        <v>225</v>
      </c>
      <c r="AE202" s="302">
        <f>+'Niv1 Pub 22à45 '!AE215+'Niv1 Pr 94à117'!AE215</f>
        <v>142</v>
      </c>
      <c r="AF202" s="380">
        <f>+'Niv1 Pub 22à45 '!AF215+'Niv1 Pr 94à117'!AF215</f>
        <v>118</v>
      </c>
      <c r="AG202" s="380">
        <f>+'Niv1 Pub 22à45 '!AG215+'Niv1 Pr 94à117'!AG215</f>
        <v>105</v>
      </c>
      <c r="AH202" s="380">
        <f>+'Niv1 Pub 22à45 '!AH215+'Niv1 Pr 94à117'!AH215</f>
        <v>66</v>
      </c>
      <c r="AI202" s="380">
        <f>+'Niv1 Pub 22à45 '!AI215+'Niv1 Pr 94à117'!AI215</f>
        <v>55</v>
      </c>
      <c r="AJ202" s="380">
        <f>+'Niv1 Pub 22à45 '!AJ215+'Niv1 Pr 94à117'!AJ215</f>
        <v>486</v>
      </c>
      <c r="AK202" s="380">
        <f>+'Niv1 Pub 22à45 '!AK215+'Niv1 Pr 94à117'!AK215</f>
        <v>240</v>
      </c>
      <c r="AL202" s="380">
        <f>+'Niv1 Pub 22à45 '!AL215+'Niv1 Pr 94à117'!AL215</f>
        <v>19</v>
      </c>
      <c r="AM202" s="380">
        <f>+'Niv1 Pub 22à45 '!AM215+'Niv1 Pr 94à117'!AM215</f>
        <v>259</v>
      </c>
      <c r="AN202" s="380">
        <f>+'Niv1 Pub 22à45 '!AS215+'Niv1 Pr 94à117'!AP215</f>
        <v>243</v>
      </c>
      <c r="AO202" s="380">
        <f>+'Niv1 Pub 22à45 '!AT215+'Niv1 Pr 94à117'!AQ215</f>
        <v>1</v>
      </c>
      <c r="AP202" s="380">
        <f>+'Niv1 Pub 22à45 '!AU215+'Niv1 Pr 94à117'!AR215</f>
        <v>140</v>
      </c>
      <c r="AQ202" s="380">
        <f>+'Niv1 Pub 22à45 '!AV215+'Niv1 Pr 94à117'!AS215</f>
        <v>140</v>
      </c>
      <c r="AR202" s="380">
        <f>+'Niv1 Pub 22à45 '!AW215+'Niv1 Pr 94à117'!AT215</f>
        <v>0</v>
      </c>
    </row>
    <row r="203" spans="1:44" s="381" customFormat="1" ht="13.5" customHeight="1">
      <c r="A203" s="569" t="s">
        <v>226</v>
      </c>
      <c r="B203" s="569" t="s">
        <v>227</v>
      </c>
      <c r="C203" s="301">
        <f>+'Niv1 Pub 22à45 '!C216+'Niv1 Pr 94à117'!C216</f>
        <v>12674</v>
      </c>
      <c r="D203" s="301">
        <f>+'Niv1 Pub 22à45 '!D216+'Niv1 Pr 94à117'!D216</f>
        <v>6618</v>
      </c>
      <c r="E203" s="301">
        <f>+'Niv1 Pub 22à45 '!E216+'Niv1 Pr 94à117'!E216</f>
        <v>6928</v>
      </c>
      <c r="F203" s="301">
        <f>+'Niv1 Pub 22à45 '!F216+'Niv1 Pr 94à117'!F216</f>
        <v>3918</v>
      </c>
      <c r="G203" s="301">
        <f>+'Niv1 Pub 22à45 '!G216+'Niv1 Pr 94à117'!G216</f>
        <v>4808</v>
      </c>
      <c r="H203" s="301">
        <f>+'Niv1 Pub 22à45 '!H216+'Niv1 Pr 94à117'!H216</f>
        <v>2741</v>
      </c>
      <c r="I203" s="301">
        <f>+'Niv1 Pub 22à45 '!I216+'Niv1 Pr 94à117'!I216</f>
        <v>2980</v>
      </c>
      <c r="J203" s="301">
        <f>+'Niv1 Pub 22à45 '!J216+'Niv1 Pr 94à117'!J216</f>
        <v>1678</v>
      </c>
      <c r="K203" s="301">
        <f>+'Niv1 Pub 22à45 '!K216+'Niv1 Pr 94à117'!K216</f>
        <v>1661</v>
      </c>
      <c r="L203" s="301">
        <f>+'Niv1 Pub 22à45 '!L216+'Niv1 Pr 94à117'!L216</f>
        <v>867</v>
      </c>
      <c r="M203" s="387">
        <f t="shared" si="113"/>
        <v>29051</v>
      </c>
      <c r="N203" s="387">
        <f t="shared" si="114"/>
        <v>15822</v>
      </c>
      <c r="O203" s="603"/>
      <c r="P203" s="569" t="s">
        <v>227</v>
      </c>
      <c r="Q203" s="301">
        <f>+'Niv1 Pub 22à45 '!Q216+'Niv1 Pr 94à117'!Q216</f>
        <v>3674</v>
      </c>
      <c r="R203" s="301">
        <f>+'Niv1 Pub 22à45 '!R216+'Niv1 Pr 94à117'!R216</f>
        <v>1890</v>
      </c>
      <c r="S203" s="301">
        <f>+'Niv1 Pub 22à45 '!S216+'Niv1 Pr 94à117'!S216</f>
        <v>1820</v>
      </c>
      <c r="T203" s="301">
        <f>+'Niv1 Pub 22à45 '!T216+'Niv1 Pr 94à117'!T216</f>
        <v>1015</v>
      </c>
      <c r="U203" s="301">
        <f>+'Niv1 Pub 22à45 '!U216+'Niv1 Pr 94à117'!U216</f>
        <v>1086</v>
      </c>
      <c r="V203" s="301">
        <f>+'Niv1 Pub 22à45 '!V216+'Niv1 Pr 94à117'!V216</f>
        <v>602</v>
      </c>
      <c r="W203" s="301">
        <f>+'Niv1 Pub 22à45 '!W216+'Niv1 Pr 94à117'!W216</f>
        <v>373</v>
      </c>
      <c r="X203" s="301">
        <f>+'Niv1 Pub 22à45 '!X216+'Niv1 Pr 94à117'!X216</f>
        <v>202</v>
      </c>
      <c r="Y203" s="301">
        <f>+'Niv1 Pub 22à45 '!Y216+'Niv1 Pr 94à117'!Y216</f>
        <v>215</v>
      </c>
      <c r="Z203" s="301">
        <f>+'Niv1 Pub 22à45 '!Z216+'Niv1 Pr 94à117'!Z216</f>
        <v>113</v>
      </c>
      <c r="AA203" s="387">
        <f t="shared" si="115"/>
        <v>7168</v>
      </c>
      <c r="AB203" s="436">
        <f t="shared" si="116"/>
        <v>3822</v>
      </c>
      <c r="AC203" s="619"/>
      <c r="AD203" s="569" t="s">
        <v>227</v>
      </c>
      <c r="AE203" s="302">
        <f>+'Niv1 Pub 22à45 '!AE216+'Niv1 Pr 94à117'!AE216</f>
        <v>218</v>
      </c>
      <c r="AF203" s="380">
        <f>+'Niv1 Pub 22à45 '!AF216+'Niv1 Pr 94à117'!AF216</f>
        <v>178</v>
      </c>
      <c r="AG203" s="380">
        <f>+'Niv1 Pub 22à45 '!AG216+'Niv1 Pr 94à117'!AG216</f>
        <v>154</v>
      </c>
      <c r="AH203" s="380">
        <f>+'Niv1 Pub 22à45 '!AH216+'Niv1 Pr 94à117'!AH216</f>
        <v>118</v>
      </c>
      <c r="AI203" s="380">
        <f>+'Niv1 Pub 22à45 '!AI216+'Niv1 Pr 94à117'!AI216</f>
        <v>82</v>
      </c>
      <c r="AJ203" s="380">
        <f>+'Niv1 Pub 22à45 '!AJ216+'Niv1 Pr 94à117'!AJ216</f>
        <v>750</v>
      </c>
      <c r="AK203" s="380">
        <f>+'Niv1 Pub 22à45 '!AK216+'Niv1 Pr 94à117'!AK216</f>
        <v>341</v>
      </c>
      <c r="AL203" s="380">
        <f>+'Niv1 Pub 22à45 '!AL216+'Niv1 Pr 94à117'!AL216</f>
        <v>72</v>
      </c>
      <c r="AM203" s="380">
        <f>+'Niv1 Pub 22à45 '!AM216+'Niv1 Pr 94à117'!AM216</f>
        <v>413</v>
      </c>
      <c r="AN203" s="380">
        <f>+'Niv1 Pub 22à45 '!AS216+'Niv1 Pr 94à117'!AP216</f>
        <v>504</v>
      </c>
      <c r="AO203" s="380">
        <f>+'Niv1 Pub 22à45 '!AT216+'Niv1 Pr 94à117'!AQ216</f>
        <v>6</v>
      </c>
      <c r="AP203" s="380">
        <f>+'Niv1 Pub 22à45 '!AU216+'Niv1 Pr 94à117'!AR216</f>
        <v>264</v>
      </c>
      <c r="AQ203" s="380">
        <f>+'Niv1 Pub 22à45 '!AV216+'Niv1 Pr 94à117'!AS216</f>
        <v>187</v>
      </c>
      <c r="AR203" s="380">
        <f>+'Niv1 Pub 22à45 '!AW216+'Niv1 Pr 94à117'!AT216</f>
        <v>77</v>
      </c>
    </row>
    <row r="204" spans="1:44" s="381" customFormat="1" ht="13.5" customHeight="1">
      <c r="A204" s="569" t="s">
        <v>226</v>
      </c>
      <c r="B204" s="569" t="s">
        <v>228</v>
      </c>
      <c r="C204" s="301">
        <f>+'Niv1 Pub 22à45 '!C217+'Niv1 Pr 94à117'!C217</f>
        <v>7426</v>
      </c>
      <c r="D204" s="301">
        <f>+'Niv1 Pub 22à45 '!D217+'Niv1 Pr 94à117'!D217</f>
        <v>3621</v>
      </c>
      <c r="E204" s="301">
        <f>+'Niv1 Pub 22à45 '!E217+'Niv1 Pr 94à117'!E217</f>
        <v>4560</v>
      </c>
      <c r="F204" s="301">
        <f>+'Niv1 Pub 22à45 '!F217+'Niv1 Pr 94à117'!F217</f>
        <v>2213</v>
      </c>
      <c r="G204" s="301">
        <f>+'Niv1 Pub 22à45 '!G217+'Niv1 Pr 94à117'!G217</f>
        <v>3406</v>
      </c>
      <c r="H204" s="301">
        <f>+'Niv1 Pub 22à45 '!H217+'Niv1 Pr 94à117'!H217</f>
        <v>1685</v>
      </c>
      <c r="I204" s="301">
        <f>+'Niv1 Pub 22à45 '!I217+'Niv1 Pr 94à117'!I217</f>
        <v>1619</v>
      </c>
      <c r="J204" s="301">
        <f>+'Niv1 Pub 22à45 '!J217+'Niv1 Pr 94à117'!J217</f>
        <v>816</v>
      </c>
      <c r="K204" s="301">
        <f>+'Niv1 Pub 22à45 '!K217+'Niv1 Pr 94à117'!K217</f>
        <v>1099</v>
      </c>
      <c r="L204" s="301">
        <f>+'Niv1 Pub 22à45 '!L217+'Niv1 Pr 94à117'!L217</f>
        <v>523</v>
      </c>
      <c r="M204" s="387">
        <f t="shared" si="113"/>
        <v>18110</v>
      </c>
      <c r="N204" s="387">
        <f t="shared" si="114"/>
        <v>8858</v>
      </c>
      <c r="O204" s="603"/>
      <c r="P204" s="569" t="s">
        <v>228</v>
      </c>
      <c r="Q204" s="301">
        <f>+'Niv1 Pub 22à45 '!Q217+'Niv1 Pr 94à117'!Q217</f>
        <v>1588</v>
      </c>
      <c r="R204" s="301">
        <f>+'Niv1 Pub 22à45 '!R217+'Niv1 Pr 94à117'!R217</f>
        <v>760</v>
      </c>
      <c r="S204" s="301">
        <f>+'Niv1 Pub 22à45 '!S217+'Niv1 Pr 94à117'!S217</f>
        <v>994</v>
      </c>
      <c r="T204" s="301">
        <f>+'Niv1 Pub 22à45 '!T217+'Niv1 Pr 94à117'!T217</f>
        <v>474</v>
      </c>
      <c r="U204" s="301">
        <f>+'Niv1 Pub 22à45 '!U217+'Niv1 Pr 94à117'!U217</f>
        <v>825</v>
      </c>
      <c r="V204" s="301">
        <f>+'Niv1 Pub 22à45 '!V217+'Niv1 Pr 94à117'!V217</f>
        <v>410</v>
      </c>
      <c r="W204" s="301">
        <f>+'Niv1 Pub 22à45 '!W217+'Niv1 Pr 94à117'!W217</f>
        <v>216</v>
      </c>
      <c r="X204" s="301">
        <f>+'Niv1 Pub 22à45 '!X217+'Niv1 Pr 94à117'!X217</f>
        <v>121</v>
      </c>
      <c r="Y204" s="301">
        <f>+'Niv1 Pub 22à45 '!Y217+'Niv1 Pr 94à117'!Y217</f>
        <v>167</v>
      </c>
      <c r="Z204" s="301">
        <f>+'Niv1 Pub 22à45 '!Z217+'Niv1 Pr 94à117'!Z217</f>
        <v>80</v>
      </c>
      <c r="AA204" s="387">
        <f t="shared" si="115"/>
        <v>3790</v>
      </c>
      <c r="AB204" s="436">
        <f t="shared" si="116"/>
        <v>1845</v>
      </c>
      <c r="AC204" s="619"/>
      <c r="AD204" s="569" t="s">
        <v>228</v>
      </c>
      <c r="AE204" s="302">
        <f>+'Niv1 Pub 22à45 '!AE217+'Niv1 Pr 94à117'!AE217</f>
        <v>190</v>
      </c>
      <c r="AF204" s="380">
        <f>+'Niv1 Pub 22à45 '!AF217+'Niv1 Pr 94à117'!AF217</f>
        <v>179</v>
      </c>
      <c r="AG204" s="380">
        <f>+'Niv1 Pub 22à45 '!AG217+'Niv1 Pr 94à117'!AG217</f>
        <v>146</v>
      </c>
      <c r="AH204" s="380">
        <f>+'Niv1 Pub 22à45 '!AH217+'Niv1 Pr 94à117'!AH217</f>
        <v>97</v>
      </c>
      <c r="AI204" s="380">
        <f>+'Niv1 Pub 22à45 '!AI217+'Niv1 Pr 94à117'!AI217</f>
        <v>66</v>
      </c>
      <c r="AJ204" s="380">
        <f>+'Niv1 Pub 22à45 '!AJ217+'Niv1 Pr 94à117'!AJ217</f>
        <v>678</v>
      </c>
      <c r="AK204" s="380">
        <f>+'Niv1 Pub 22à45 '!AK217+'Niv1 Pr 94à117'!AK217</f>
        <v>286</v>
      </c>
      <c r="AL204" s="380">
        <f>+'Niv1 Pub 22à45 '!AL217+'Niv1 Pr 94à117'!AL217</f>
        <v>94</v>
      </c>
      <c r="AM204" s="380">
        <f>+'Niv1 Pub 22à45 '!AM217+'Niv1 Pr 94à117'!AM217</f>
        <v>380</v>
      </c>
      <c r="AN204" s="380">
        <f>+'Niv1 Pub 22à45 '!AS217+'Niv1 Pr 94à117'!AP217</f>
        <v>430</v>
      </c>
      <c r="AO204" s="380">
        <f>+'Niv1 Pub 22à45 '!AT217+'Niv1 Pr 94à117'!AQ217</f>
        <v>15</v>
      </c>
      <c r="AP204" s="380">
        <f>+'Niv1 Pub 22à45 '!AU217+'Niv1 Pr 94à117'!AR217</f>
        <v>227</v>
      </c>
      <c r="AQ204" s="380">
        <f>+'Niv1 Pub 22à45 '!AV217+'Niv1 Pr 94à117'!AS217</f>
        <v>167</v>
      </c>
      <c r="AR204" s="380">
        <f>+'Niv1 Pub 22à45 '!AW217+'Niv1 Pr 94à117'!AT217</f>
        <v>60</v>
      </c>
    </row>
    <row r="205" spans="1:44" s="381" customFormat="1" ht="13.5" customHeight="1">
      <c r="A205" s="569" t="s">
        <v>226</v>
      </c>
      <c r="B205" s="569" t="s">
        <v>229</v>
      </c>
      <c r="C205" s="301">
        <f>+'Niv1 Pub 22à45 '!C218+'Niv1 Pr 94à117'!C218</f>
        <v>12935</v>
      </c>
      <c r="D205" s="301">
        <f>+'Niv1 Pub 22à45 '!D218+'Niv1 Pr 94à117'!D218</f>
        <v>6435</v>
      </c>
      <c r="E205" s="301">
        <f>+'Niv1 Pub 22à45 '!E218+'Niv1 Pr 94à117'!E218</f>
        <v>10877</v>
      </c>
      <c r="F205" s="301">
        <f>+'Niv1 Pub 22à45 '!F218+'Niv1 Pr 94à117'!F218</f>
        <v>5453</v>
      </c>
      <c r="G205" s="301">
        <f>+'Niv1 Pub 22à45 '!G218+'Niv1 Pr 94à117'!G218</f>
        <v>7979</v>
      </c>
      <c r="H205" s="301">
        <f>+'Niv1 Pub 22à45 '!H218+'Niv1 Pr 94à117'!H218</f>
        <v>3928</v>
      </c>
      <c r="I205" s="301">
        <f>+'Niv1 Pub 22à45 '!I218+'Niv1 Pr 94à117'!I218</f>
        <v>3954</v>
      </c>
      <c r="J205" s="301">
        <f>+'Niv1 Pub 22à45 '!J218+'Niv1 Pr 94à117'!J218</f>
        <v>1903</v>
      </c>
      <c r="K205" s="301">
        <f>+'Niv1 Pub 22à45 '!K218+'Niv1 Pr 94à117'!K218</f>
        <v>2671</v>
      </c>
      <c r="L205" s="301">
        <f>+'Niv1 Pub 22à45 '!L218+'Niv1 Pr 94à117'!L218</f>
        <v>1282</v>
      </c>
      <c r="M205" s="387">
        <f t="shared" si="113"/>
        <v>38416</v>
      </c>
      <c r="N205" s="387">
        <f t="shared" si="114"/>
        <v>19001</v>
      </c>
      <c r="O205" s="571"/>
      <c r="P205" s="569" t="s">
        <v>229</v>
      </c>
      <c r="Q205" s="301">
        <f>+'Niv1 Pub 22à45 '!Q218+'Niv1 Pr 94à117'!Q218</f>
        <v>377</v>
      </c>
      <c r="R205" s="301">
        <f>+'Niv1 Pub 22à45 '!R218+'Niv1 Pr 94à117'!R218</f>
        <v>171</v>
      </c>
      <c r="S205" s="301">
        <f>+'Niv1 Pub 22à45 '!S218+'Niv1 Pr 94à117'!S218</f>
        <v>3520</v>
      </c>
      <c r="T205" s="301">
        <f>+'Niv1 Pub 22à45 '!T218+'Niv1 Pr 94à117'!T218</f>
        <v>1715</v>
      </c>
      <c r="U205" s="301">
        <f>+'Niv1 Pub 22à45 '!U218+'Niv1 Pr 94à117'!U218</f>
        <v>2012</v>
      </c>
      <c r="V205" s="301">
        <f>+'Niv1 Pub 22à45 '!V218+'Niv1 Pr 94à117'!V218</f>
        <v>964</v>
      </c>
      <c r="W205" s="301">
        <f>+'Niv1 Pub 22à45 '!W218+'Niv1 Pr 94à117'!W218</f>
        <v>210</v>
      </c>
      <c r="X205" s="301">
        <f>+'Niv1 Pub 22à45 '!X218+'Niv1 Pr 94à117'!X218</f>
        <v>105</v>
      </c>
      <c r="Y205" s="301">
        <f>+'Niv1 Pub 22à45 '!Y218+'Niv1 Pr 94à117'!Y218</f>
        <v>343</v>
      </c>
      <c r="Z205" s="301">
        <f>+'Niv1 Pub 22à45 '!Z218+'Niv1 Pr 94à117'!Z218</f>
        <v>170</v>
      </c>
      <c r="AA205" s="387">
        <f t="shared" si="115"/>
        <v>6462</v>
      </c>
      <c r="AB205" s="436">
        <f t="shared" si="116"/>
        <v>3125</v>
      </c>
      <c r="AC205" s="619"/>
      <c r="AD205" s="569" t="s">
        <v>229</v>
      </c>
      <c r="AE205" s="302">
        <f>+'Niv1 Pub 22à45 '!AE218+'Niv1 Pr 94à117'!AE218</f>
        <v>242</v>
      </c>
      <c r="AF205" s="380">
        <f>+'Niv1 Pub 22à45 '!AF218+'Niv1 Pr 94à117'!AF218</f>
        <v>246</v>
      </c>
      <c r="AG205" s="380">
        <f>+'Niv1 Pub 22à45 '!AG218+'Niv1 Pr 94à117'!AG218</f>
        <v>230</v>
      </c>
      <c r="AH205" s="380">
        <f>+'Niv1 Pub 22à45 '!AH218+'Niv1 Pr 94à117'!AH218</f>
        <v>168</v>
      </c>
      <c r="AI205" s="380">
        <f>+'Niv1 Pub 22à45 '!AI218+'Niv1 Pr 94à117'!AI218</f>
        <v>131</v>
      </c>
      <c r="AJ205" s="380">
        <f>+'Niv1 Pub 22à45 '!AJ218+'Niv1 Pr 94à117'!AJ218</f>
        <v>1017</v>
      </c>
      <c r="AK205" s="380">
        <f>+'Niv1 Pub 22à45 '!AK218+'Niv1 Pr 94à117'!AK218</f>
        <v>546</v>
      </c>
      <c r="AL205" s="380">
        <f>+'Niv1 Pub 22à45 '!AL218+'Niv1 Pr 94à117'!AL218</f>
        <v>26</v>
      </c>
      <c r="AM205" s="380">
        <f>+'Niv1 Pub 22à45 '!AM218+'Niv1 Pr 94à117'!AM218</f>
        <v>572</v>
      </c>
      <c r="AN205" s="380">
        <f>+'Niv1 Pub 22à45 '!AS218+'Niv1 Pr 94à117'!AP218</f>
        <v>706</v>
      </c>
      <c r="AO205" s="380">
        <f>+'Niv1 Pub 22à45 '!AT218+'Niv1 Pr 94à117'!AQ218</f>
        <v>52</v>
      </c>
      <c r="AP205" s="380">
        <f>+'Niv1 Pub 22à45 '!AU218+'Niv1 Pr 94à117'!AR218</f>
        <v>230</v>
      </c>
      <c r="AQ205" s="380">
        <f>+'Niv1 Pub 22à45 '!AV218+'Niv1 Pr 94à117'!AS218</f>
        <v>210</v>
      </c>
      <c r="AR205" s="380">
        <f>+'Niv1 Pub 22à45 '!AW218+'Niv1 Pr 94à117'!AT218</f>
        <v>20</v>
      </c>
    </row>
    <row r="206" spans="1:44" s="381" customFormat="1" ht="13.5" customHeight="1">
      <c r="A206" s="569" t="s">
        <v>230</v>
      </c>
      <c r="B206" s="569" t="s">
        <v>266</v>
      </c>
      <c r="C206" s="301">
        <f>+'Niv1 Pub 22à45 '!C219+'Niv1 Pr 94à117'!C219</f>
        <v>9400</v>
      </c>
      <c r="D206" s="301">
        <f>+'Niv1 Pub 22à45 '!D219+'Niv1 Pr 94à117'!D219</f>
        <v>5212</v>
      </c>
      <c r="E206" s="301">
        <f>+'Niv1 Pub 22à45 '!E219+'Niv1 Pr 94à117'!E219</f>
        <v>6087</v>
      </c>
      <c r="F206" s="301">
        <f>+'Niv1 Pub 22à45 '!F219+'Niv1 Pr 94à117'!F219</f>
        <v>3557</v>
      </c>
      <c r="G206" s="301">
        <f>+'Niv1 Pub 22à45 '!G219+'Niv1 Pr 94à117'!G219</f>
        <v>4094</v>
      </c>
      <c r="H206" s="301">
        <f>+'Niv1 Pub 22à45 '!H219+'Niv1 Pr 94à117'!H219</f>
        <v>2297</v>
      </c>
      <c r="I206" s="301">
        <f>+'Niv1 Pub 22à45 '!I219+'Niv1 Pr 94à117'!I219</f>
        <v>2063</v>
      </c>
      <c r="J206" s="301">
        <f>+'Niv1 Pub 22à45 '!J219+'Niv1 Pr 94à117'!J219</f>
        <v>1137</v>
      </c>
      <c r="K206" s="301">
        <f>+'Niv1 Pub 22à45 '!K219+'Niv1 Pr 94à117'!K219</f>
        <v>1218</v>
      </c>
      <c r="L206" s="301">
        <f>+'Niv1 Pub 22à45 '!L219+'Niv1 Pr 94à117'!L219</f>
        <v>647</v>
      </c>
      <c r="M206" s="387">
        <f t="shared" si="113"/>
        <v>22862</v>
      </c>
      <c r="N206" s="387">
        <f t="shared" si="114"/>
        <v>12850</v>
      </c>
      <c r="O206" s="571"/>
      <c r="P206" s="569" t="s">
        <v>266</v>
      </c>
      <c r="Q206" s="301">
        <f>+'Niv1 Pub 22à45 '!Q219+'Niv1 Pr 94à117'!Q219</f>
        <v>2056</v>
      </c>
      <c r="R206" s="301">
        <f>+'Niv1 Pub 22à45 '!R219+'Niv1 Pr 94à117'!R219</f>
        <v>1113</v>
      </c>
      <c r="S206" s="301">
        <f>+'Niv1 Pub 22à45 '!S219+'Niv1 Pr 94à117'!S219</f>
        <v>1560</v>
      </c>
      <c r="T206" s="301">
        <f>+'Niv1 Pub 22à45 '!T219+'Niv1 Pr 94à117'!T219</f>
        <v>912</v>
      </c>
      <c r="U206" s="301">
        <f>+'Niv1 Pub 22à45 '!U219+'Niv1 Pr 94à117'!U219</f>
        <v>817</v>
      </c>
      <c r="V206" s="301">
        <f>+'Niv1 Pub 22à45 '!V219+'Niv1 Pr 94à117'!V219</f>
        <v>471</v>
      </c>
      <c r="W206" s="301">
        <f>+'Niv1 Pub 22à45 '!W219+'Niv1 Pr 94à117'!W219</f>
        <v>148</v>
      </c>
      <c r="X206" s="301">
        <f>+'Niv1 Pub 22à45 '!X219+'Niv1 Pr 94à117'!X219</f>
        <v>81</v>
      </c>
      <c r="Y206" s="301">
        <f>+'Niv1 Pub 22à45 '!Y219+'Niv1 Pr 94à117'!Y219</f>
        <v>116</v>
      </c>
      <c r="Z206" s="301">
        <f>+'Niv1 Pub 22à45 '!Z219+'Niv1 Pr 94à117'!Z219</f>
        <v>59</v>
      </c>
      <c r="AA206" s="387">
        <f t="shared" si="115"/>
        <v>4697</v>
      </c>
      <c r="AB206" s="436">
        <f t="shared" si="116"/>
        <v>2636</v>
      </c>
      <c r="AC206" s="619"/>
      <c r="AD206" s="569" t="s">
        <v>266</v>
      </c>
      <c r="AE206" s="302">
        <f>+'Niv1 Pub 22à45 '!AE219+'Niv1 Pr 94à117'!AE219</f>
        <v>181</v>
      </c>
      <c r="AF206" s="380">
        <f>+'Niv1 Pub 22à45 '!AF219+'Niv1 Pr 94à117'!AF219</f>
        <v>162</v>
      </c>
      <c r="AG206" s="380">
        <f>+'Niv1 Pub 22à45 '!AG219+'Niv1 Pr 94à117'!AG219</f>
        <v>151</v>
      </c>
      <c r="AH206" s="380">
        <f>+'Niv1 Pub 22à45 '!AH219+'Niv1 Pr 94à117'!AH219</f>
        <v>116</v>
      </c>
      <c r="AI206" s="380">
        <f>+'Niv1 Pub 22à45 '!AI219+'Niv1 Pr 94à117'!AI219</f>
        <v>81</v>
      </c>
      <c r="AJ206" s="380">
        <f>+'Niv1 Pub 22à45 '!AJ219+'Niv1 Pr 94à117'!AJ219</f>
        <v>691</v>
      </c>
      <c r="AK206" s="380">
        <f>+'Niv1 Pub 22à45 '!AK219+'Niv1 Pr 94à117'!AK219</f>
        <v>221</v>
      </c>
      <c r="AL206" s="380">
        <f>+'Niv1 Pub 22à45 '!AL219+'Niv1 Pr 94à117'!AL219</f>
        <v>65</v>
      </c>
      <c r="AM206" s="380">
        <f>+'Niv1 Pub 22à45 '!AM219+'Niv1 Pr 94à117'!AM219</f>
        <v>286</v>
      </c>
      <c r="AN206" s="380">
        <f>+'Niv1 Pub 22à45 '!AS219+'Niv1 Pr 94à117'!AP219</f>
        <v>359</v>
      </c>
      <c r="AO206" s="380">
        <f>+'Niv1 Pub 22à45 '!AT219+'Niv1 Pr 94à117'!AQ219</f>
        <v>7</v>
      </c>
      <c r="AP206" s="380">
        <f>+'Niv1 Pub 22à45 '!AU219+'Niv1 Pr 94à117'!AR219</f>
        <v>202</v>
      </c>
      <c r="AQ206" s="380">
        <f>+'Niv1 Pub 22à45 '!AV219+'Niv1 Pr 94à117'!AS219</f>
        <v>165</v>
      </c>
      <c r="AR206" s="380">
        <f>+'Niv1 Pub 22à45 '!AW219+'Niv1 Pr 94à117'!AT219</f>
        <v>37</v>
      </c>
    </row>
    <row r="207" spans="1:44" s="381" customFormat="1" ht="13.5" customHeight="1">
      <c r="A207" s="569" t="s">
        <v>230</v>
      </c>
      <c r="B207" s="569" t="s">
        <v>232</v>
      </c>
      <c r="C207" s="301">
        <f>+'Niv1 Pub 22à45 '!C220+'Niv1 Pr 94à117'!C220</f>
        <v>2725</v>
      </c>
      <c r="D207" s="301">
        <f>+'Niv1 Pub 22à45 '!D220+'Niv1 Pr 94à117'!D220</f>
        <v>1339</v>
      </c>
      <c r="E207" s="301">
        <f>+'Niv1 Pub 22à45 '!E220+'Niv1 Pr 94à117'!E220</f>
        <v>2030</v>
      </c>
      <c r="F207" s="301">
        <f>+'Niv1 Pub 22à45 '!F220+'Niv1 Pr 94à117'!F220</f>
        <v>1064</v>
      </c>
      <c r="G207" s="301">
        <f>+'Niv1 Pub 22à45 '!G220+'Niv1 Pr 94à117'!G220</f>
        <v>1191</v>
      </c>
      <c r="H207" s="301">
        <f>+'Niv1 Pub 22à45 '!H220+'Niv1 Pr 94à117'!H220</f>
        <v>630</v>
      </c>
      <c r="I207" s="301">
        <f>+'Niv1 Pub 22à45 '!I220+'Niv1 Pr 94à117'!I220</f>
        <v>682</v>
      </c>
      <c r="J207" s="301">
        <f>+'Niv1 Pub 22à45 '!J220+'Niv1 Pr 94à117'!J220</f>
        <v>354</v>
      </c>
      <c r="K207" s="301">
        <f>+'Niv1 Pub 22à45 '!K220+'Niv1 Pr 94à117'!K220</f>
        <v>472</v>
      </c>
      <c r="L207" s="301">
        <f>+'Niv1 Pub 22à45 '!L220+'Niv1 Pr 94à117'!L220</f>
        <v>225</v>
      </c>
      <c r="M207" s="387">
        <f t="shared" si="113"/>
        <v>7100</v>
      </c>
      <c r="N207" s="387">
        <f t="shared" si="114"/>
        <v>3612</v>
      </c>
      <c r="O207" s="571"/>
      <c r="P207" s="569" t="s">
        <v>232</v>
      </c>
      <c r="Q207" s="301">
        <f>+'Niv1 Pub 22à45 '!Q220+'Niv1 Pr 94à117'!Q220</f>
        <v>551</v>
      </c>
      <c r="R207" s="301">
        <f>+'Niv1 Pub 22à45 '!R220+'Niv1 Pr 94à117'!R220</f>
        <v>258</v>
      </c>
      <c r="S207" s="301">
        <f>+'Niv1 Pub 22à45 '!S220+'Niv1 Pr 94à117'!S220</f>
        <v>468</v>
      </c>
      <c r="T207" s="301">
        <f>+'Niv1 Pub 22à45 '!T220+'Niv1 Pr 94à117'!T220</f>
        <v>249</v>
      </c>
      <c r="U207" s="301">
        <f>+'Niv1 Pub 22à45 '!U220+'Niv1 Pr 94à117'!U220</f>
        <v>256</v>
      </c>
      <c r="V207" s="301">
        <f>+'Niv1 Pub 22à45 '!V220+'Niv1 Pr 94à117'!V220</f>
        <v>148</v>
      </c>
      <c r="W207" s="301">
        <f>+'Niv1 Pub 22à45 '!W220+'Niv1 Pr 94à117'!W220</f>
        <v>25</v>
      </c>
      <c r="X207" s="301">
        <f>+'Niv1 Pub 22à45 '!X220+'Niv1 Pr 94à117'!X220</f>
        <v>12</v>
      </c>
      <c r="Y207" s="301">
        <f>+'Niv1 Pub 22à45 '!Y220+'Niv1 Pr 94à117'!Y220</f>
        <v>17</v>
      </c>
      <c r="Z207" s="301">
        <f>+'Niv1 Pub 22à45 '!Z220+'Niv1 Pr 94à117'!Z220</f>
        <v>11</v>
      </c>
      <c r="AA207" s="387">
        <f t="shared" si="115"/>
        <v>1317</v>
      </c>
      <c r="AB207" s="436">
        <f t="shared" si="116"/>
        <v>678</v>
      </c>
      <c r="AC207" s="619"/>
      <c r="AD207" s="569" t="s">
        <v>232</v>
      </c>
      <c r="AE207" s="302">
        <f>+'Niv1 Pub 22à45 '!AE220+'Niv1 Pr 94à117'!AE220</f>
        <v>82</v>
      </c>
      <c r="AF207" s="380">
        <f>+'Niv1 Pub 22à45 '!AF220+'Niv1 Pr 94à117'!AF220</f>
        <v>85</v>
      </c>
      <c r="AG207" s="380">
        <f>+'Niv1 Pub 22à45 '!AG220+'Niv1 Pr 94à117'!AG220</f>
        <v>63</v>
      </c>
      <c r="AH207" s="380">
        <f>+'Niv1 Pub 22à45 '!AH220+'Niv1 Pr 94à117'!AH220</f>
        <v>37</v>
      </c>
      <c r="AI207" s="380">
        <f>+'Niv1 Pub 22à45 '!AI220+'Niv1 Pr 94à117'!AI220</f>
        <v>28</v>
      </c>
      <c r="AJ207" s="380">
        <f>+'Niv1 Pub 22à45 '!AJ220+'Niv1 Pr 94à117'!AJ220</f>
        <v>295</v>
      </c>
      <c r="AK207" s="380">
        <f>+'Niv1 Pub 22à45 '!AK220+'Niv1 Pr 94à117'!AK220</f>
        <v>91</v>
      </c>
      <c r="AL207" s="380">
        <f>+'Niv1 Pub 22à45 '!AL220+'Niv1 Pr 94à117'!AL220</f>
        <v>60</v>
      </c>
      <c r="AM207" s="380">
        <f>+'Niv1 Pub 22à45 '!AM220+'Niv1 Pr 94à117'!AM220</f>
        <v>151</v>
      </c>
      <c r="AN207" s="380">
        <f>+'Niv1 Pub 22à45 '!AS220+'Niv1 Pr 94à117'!AP220</f>
        <v>189</v>
      </c>
      <c r="AO207" s="380">
        <f>+'Niv1 Pub 22à45 '!AT220+'Niv1 Pr 94à117'!AQ220</f>
        <v>8</v>
      </c>
      <c r="AP207" s="380">
        <f>+'Niv1 Pub 22à45 '!AU220+'Niv1 Pr 94à117'!AR220</f>
        <v>125</v>
      </c>
      <c r="AQ207" s="380">
        <f>+'Niv1 Pub 22à45 '!AV220+'Niv1 Pr 94à117'!AS220</f>
        <v>77</v>
      </c>
      <c r="AR207" s="380">
        <f>+'Niv1 Pub 22à45 '!AW220+'Niv1 Pr 94à117'!AT220</f>
        <v>48</v>
      </c>
    </row>
    <row r="208" spans="1:44" s="381" customFormat="1" ht="13.5" customHeight="1">
      <c r="A208" s="569" t="s">
        <v>230</v>
      </c>
      <c r="B208" s="569" t="s">
        <v>233</v>
      </c>
      <c r="C208" s="301">
        <f>+'Niv1 Pub 22à45 '!C221+'Niv1 Pr 94à117'!C221</f>
        <v>1287</v>
      </c>
      <c r="D208" s="301">
        <f>+'Niv1 Pub 22à45 '!D221+'Niv1 Pr 94à117'!D221</f>
        <v>711</v>
      </c>
      <c r="E208" s="301">
        <f>+'Niv1 Pub 22à45 '!E221+'Niv1 Pr 94à117'!E221</f>
        <v>1071</v>
      </c>
      <c r="F208" s="301">
        <f>+'Niv1 Pub 22à45 '!F221+'Niv1 Pr 94à117'!F221</f>
        <v>559</v>
      </c>
      <c r="G208" s="301">
        <f>+'Niv1 Pub 22à45 '!G221+'Niv1 Pr 94à117'!G221</f>
        <v>652</v>
      </c>
      <c r="H208" s="301">
        <f>+'Niv1 Pub 22à45 '!H221+'Niv1 Pr 94à117'!H221</f>
        <v>346</v>
      </c>
      <c r="I208" s="301">
        <f>+'Niv1 Pub 22à45 '!I221+'Niv1 Pr 94à117'!I221</f>
        <v>334</v>
      </c>
      <c r="J208" s="301">
        <f>+'Niv1 Pub 22à45 '!J221+'Niv1 Pr 94à117'!J221</f>
        <v>165</v>
      </c>
      <c r="K208" s="301">
        <f>+'Niv1 Pub 22à45 '!K221+'Niv1 Pr 94à117'!K221</f>
        <v>187</v>
      </c>
      <c r="L208" s="301">
        <f>+'Niv1 Pub 22à45 '!L221+'Niv1 Pr 94à117'!L221</f>
        <v>81</v>
      </c>
      <c r="M208" s="387">
        <f t="shared" si="113"/>
        <v>3531</v>
      </c>
      <c r="N208" s="387">
        <f t="shared" si="114"/>
        <v>1862</v>
      </c>
      <c r="O208" s="571"/>
      <c r="P208" s="569" t="s">
        <v>233</v>
      </c>
      <c r="Q208" s="301">
        <f>+'Niv1 Pub 22à45 '!Q221+'Niv1 Pr 94à117'!Q221</f>
        <v>55</v>
      </c>
      <c r="R208" s="301">
        <f>+'Niv1 Pub 22à45 '!R221+'Niv1 Pr 94à117'!R221</f>
        <v>35</v>
      </c>
      <c r="S208" s="301">
        <f>+'Niv1 Pub 22à45 '!S221+'Niv1 Pr 94à117'!S221</f>
        <v>178</v>
      </c>
      <c r="T208" s="301">
        <f>+'Niv1 Pub 22à45 '!T221+'Niv1 Pr 94à117'!T221</f>
        <v>104</v>
      </c>
      <c r="U208" s="301">
        <f>+'Niv1 Pub 22à45 '!U221+'Niv1 Pr 94à117'!U221</f>
        <v>123</v>
      </c>
      <c r="V208" s="301">
        <f>+'Niv1 Pub 22à45 '!V221+'Niv1 Pr 94à117'!V221</f>
        <v>65</v>
      </c>
      <c r="W208" s="301">
        <f>+'Niv1 Pub 22à45 '!W221+'Niv1 Pr 94à117'!W221</f>
        <v>5</v>
      </c>
      <c r="X208" s="301">
        <f>+'Niv1 Pub 22à45 '!X221+'Niv1 Pr 94à117'!X221</f>
        <v>1</v>
      </c>
      <c r="Y208" s="301">
        <f>+'Niv1 Pub 22à45 '!Y221+'Niv1 Pr 94à117'!Y221</f>
        <v>36</v>
      </c>
      <c r="Z208" s="301">
        <f>+'Niv1 Pub 22à45 '!Z221+'Niv1 Pr 94à117'!Z221</f>
        <v>18</v>
      </c>
      <c r="AA208" s="387">
        <f t="shared" si="115"/>
        <v>397</v>
      </c>
      <c r="AB208" s="436">
        <f t="shared" si="116"/>
        <v>223</v>
      </c>
      <c r="AC208" s="619"/>
      <c r="AD208" s="569" t="s">
        <v>233</v>
      </c>
      <c r="AE208" s="302">
        <f>+'Niv1 Pub 22à45 '!AE221+'Niv1 Pr 94à117'!AE221</f>
        <v>47</v>
      </c>
      <c r="AF208" s="380">
        <f>+'Niv1 Pub 22à45 '!AF221+'Niv1 Pr 94à117'!AF221</f>
        <v>46</v>
      </c>
      <c r="AG208" s="380">
        <f>+'Niv1 Pub 22à45 '!AG221+'Niv1 Pr 94à117'!AG221</f>
        <v>38</v>
      </c>
      <c r="AH208" s="380">
        <f>+'Niv1 Pub 22à45 '!AH221+'Niv1 Pr 94à117'!AH221</f>
        <v>27</v>
      </c>
      <c r="AI208" s="380">
        <f>+'Niv1 Pub 22à45 '!AI221+'Niv1 Pr 94à117'!AI221</f>
        <v>17</v>
      </c>
      <c r="AJ208" s="380">
        <f>+'Niv1 Pub 22à45 '!AJ221+'Niv1 Pr 94à117'!AJ221</f>
        <v>175</v>
      </c>
      <c r="AK208" s="380">
        <f>+'Niv1 Pub 22à45 '!AK221+'Niv1 Pr 94à117'!AK221</f>
        <v>51</v>
      </c>
      <c r="AL208" s="380">
        <f>+'Niv1 Pub 22à45 '!AL221+'Niv1 Pr 94à117'!AL221</f>
        <v>17</v>
      </c>
      <c r="AM208" s="380">
        <f>+'Niv1 Pub 22à45 '!AM221+'Niv1 Pr 94à117'!AM221</f>
        <v>68</v>
      </c>
      <c r="AN208" s="380">
        <f>+'Niv1 Pub 22à45 '!AS221+'Niv1 Pr 94à117'!AP221</f>
        <v>84</v>
      </c>
      <c r="AO208" s="380">
        <f>+'Niv1 Pub 22à45 '!AT221+'Niv1 Pr 94à117'!AQ221</f>
        <v>1</v>
      </c>
      <c r="AP208" s="380">
        <f>+'Niv1 Pub 22à45 '!AU221+'Niv1 Pr 94à117'!AR221</f>
        <v>56</v>
      </c>
      <c r="AQ208" s="380">
        <f>+'Niv1 Pub 22à45 '!AV221+'Niv1 Pr 94à117'!AS221</f>
        <v>47</v>
      </c>
      <c r="AR208" s="380">
        <f>+'Niv1 Pub 22à45 '!AW221+'Niv1 Pr 94à117'!AT221</f>
        <v>9</v>
      </c>
    </row>
    <row r="209" spans="1:44" s="381" customFormat="1" ht="13.5" customHeight="1">
      <c r="A209" s="569" t="s">
        <v>230</v>
      </c>
      <c r="B209" s="569" t="s">
        <v>234</v>
      </c>
      <c r="C209" s="301">
        <f>+'Niv1 Pub 22à45 '!C222+'Niv1 Pr 94à117'!C222</f>
        <v>2729</v>
      </c>
      <c r="D209" s="301">
        <f>+'Niv1 Pub 22à45 '!D222+'Niv1 Pr 94à117'!D222</f>
        <v>1359</v>
      </c>
      <c r="E209" s="301">
        <f>+'Niv1 Pub 22à45 '!E222+'Niv1 Pr 94à117'!E222</f>
        <v>1623</v>
      </c>
      <c r="F209" s="301">
        <f>+'Niv1 Pub 22à45 '!F222+'Niv1 Pr 94à117'!F222</f>
        <v>806</v>
      </c>
      <c r="G209" s="301">
        <f>+'Niv1 Pub 22à45 '!G222+'Niv1 Pr 94à117'!G222</f>
        <v>931</v>
      </c>
      <c r="H209" s="301">
        <f>+'Niv1 Pub 22à45 '!H222+'Niv1 Pr 94à117'!H222</f>
        <v>475</v>
      </c>
      <c r="I209" s="301">
        <f>+'Niv1 Pub 22à45 '!I222+'Niv1 Pr 94à117'!I222</f>
        <v>520</v>
      </c>
      <c r="J209" s="301">
        <f>+'Niv1 Pub 22à45 '!J222+'Niv1 Pr 94à117'!J222</f>
        <v>256</v>
      </c>
      <c r="K209" s="301">
        <f>+'Niv1 Pub 22à45 '!K222+'Niv1 Pr 94à117'!K222</f>
        <v>355</v>
      </c>
      <c r="L209" s="301">
        <f>+'Niv1 Pub 22à45 '!L222+'Niv1 Pr 94à117'!L222</f>
        <v>186</v>
      </c>
      <c r="M209" s="387">
        <f t="shared" si="113"/>
        <v>6158</v>
      </c>
      <c r="N209" s="387">
        <f t="shared" si="114"/>
        <v>3082</v>
      </c>
      <c r="O209" s="571"/>
      <c r="P209" s="569" t="s">
        <v>234</v>
      </c>
      <c r="Q209" s="301">
        <f>+'Niv1 Pub 22à45 '!Q222+'Niv1 Pr 94à117'!Q222</f>
        <v>1341</v>
      </c>
      <c r="R209" s="301">
        <f>+'Niv1 Pub 22à45 '!R222+'Niv1 Pr 94à117'!R222</f>
        <v>674</v>
      </c>
      <c r="S209" s="301">
        <f>+'Niv1 Pub 22à45 '!S222+'Niv1 Pr 94à117'!S222</f>
        <v>371</v>
      </c>
      <c r="T209" s="301">
        <f>+'Niv1 Pub 22à45 '!T222+'Niv1 Pr 94à117'!T222</f>
        <v>205</v>
      </c>
      <c r="U209" s="301">
        <f>+'Niv1 Pub 22à45 '!U222+'Niv1 Pr 94à117'!U222</f>
        <v>153</v>
      </c>
      <c r="V209" s="301">
        <f>+'Niv1 Pub 22à45 '!V222+'Niv1 Pr 94à117'!V222</f>
        <v>67</v>
      </c>
      <c r="W209" s="301">
        <f>+'Niv1 Pub 22à45 '!W222+'Niv1 Pr 94à117'!W222</f>
        <v>49</v>
      </c>
      <c r="X209" s="301">
        <f>+'Niv1 Pub 22à45 '!X222+'Niv1 Pr 94à117'!X222</f>
        <v>34</v>
      </c>
      <c r="Y209" s="301">
        <f>+'Niv1 Pub 22à45 '!Y222+'Niv1 Pr 94à117'!Y222</f>
        <v>71</v>
      </c>
      <c r="Z209" s="301">
        <f>+'Niv1 Pub 22à45 '!Z222+'Niv1 Pr 94à117'!Z222</f>
        <v>41</v>
      </c>
      <c r="AA209" s="387">
        <f t="shared" si="115"/>
        <v>1985</v>
      </c>
      <c r="AB209" s="436">
        <f t="shared" si="116"/>
        <v>1021</v>
      </c>
      <c r="AC209" s="619"/>
      <c r="AD209" s="569" t="s">
        <v>234</v>
      </c>
      <c r="AE209" s="302">
        <f>+'Niv1 Pub 22à45 '!AE222+'Niv1 Pr 94à117'!AE222</f>
        <v>75</v>
      </c>
      <c r="AF209" s="380">
        <f>+'Niv1 Pub 22à45 '!AF222+'Niv1 Pr 94à117'!AF222</f>
        <v>68</v>
      </c>
      <c r="AG209" s="380">
        <f>+'Niv1 Pub 22à45 '!AG222+'Niv1 Pr 94à117'!AG222</f>
        <v>60</v>
      </c>
      <c r="AH209" s="380">
        <f>+'Niv1 Pub 22à45 '!AH222+'Niv1 Pr 94à117'!AH222</f>
        <v>41</v>
      </c>
      <c r="AI209" s="380">
        <f>+'Niv1 Pub 22à45 '!AI222+'Niv1 Pr 94à117'!AI222</f>
        <v>24</v>
      </c>
      <c r="AJ209" s="380">
        <f>+'Niv1 Pub 22à45 '!AJ222+'Niv1 Pr 94à117'!AJ222</f>
        <v>268</v>
      </c>
      <c r="AK209" s="380">
        <f>+'Niv1 Pub 22à45 '!AK222+'Niv1 Pr 94à117'!AK222</f>
        <v>90</v>
      </c>
      <c r="AL209" s="380">
        <f>+'Niv1 Pub 22à45 '!AL222+'Niv1 Pr 94à117'!AL222</f>
        <v>18</v>
      </c>
      <c r="AM209" s="380">
        <f>+'Niv1 Pub 22à45 '!AM222+'Niv1 Pr 94à117'!AM222</f>
        <v>108</v>
      </c>
      <c r="AN209" s="380">
        <f>+'Niv1 Pub 22à45 '!AS222+'Niv1 Pr 94à117'!AP222</f>
        <v>151</v>
      </c>
      <c r="AO209" s="380">
        <f>+'Niv1 Pub 22à45 '!AT222+'Niv1 Pr 94à117'!AQ222</f>
        <v>2</v>
      </c>
      <c r="AP209" s="380">
        <f>+'Niv1 Pub 22à45 '!AU222+'Niv1 Pr 94à117'!AR222</f>
        <v>76</v>
      </c>
      <c r="AQ209" s="380">
        <f>+'Niv1 Pub 22à45 '!AV222+'Niv1 Pr 94à117'!AS222</f>
        <v>64</v>
      </c>
      <c r="AR209" s="380">
        <f>+'Niv1 Pub 22à45 '!AW222+'Niv1 Pr 94à117'!AT222</f>
        <v>12</v>
      </c>
    </row>
    <row r="210" spans="1:44" s="381" customFormat="1" ht="13.5" customHeight="1">
      <c r="A210" s="569" t="s">
        <v>230</v>
      </c>
      <c r="B210" s="569" t="s">
        <v>235</v>
      </c>
      <c r="C210" s="301">
        <f>+'Niv1 Pub 22à45 '!C223+'Niv1 Pr 94à117'!C223</f>
        <v>11892</v>
      </c>
      <c r="D210" s="301">
        <f>+'Niv1 Pub 22à45 '!D223+'Niv1 Pr 94à117'!D223</f>
        <v>6504</v>
      </c>
      <c r="E210" s="301">
        <f>+'Niv1 Pub 22à45 '!E223+'Niv1 Pr 94à117'!E223</f>
        <v>7722</v>
      </c>
      <c r="F210" s="301">
        <f>+'Niv1 Pub 22à45 '!F223+'Niv1 Pr 94à117'!F223</f>
        <v>4240</v>
      </c>
      <c r="G210" s="301">
        <f>+'Niv1 Pub 22à45 '!G223+'Niv1 Pr 94à117'!G223</f>
        <v>5152</v>
      </c>
      <c r="H210" s="301">
        <f>+'Niv1 Pub 22à45 '!H223+'Niv1 Pr 94à117'!H223</f>
        <v>2801</v>
      </c>
      <c r="I210" s="301">
        <f>+'Niv1 Pub 22à45 '!I223+'Niv1 Pr 94à117'!I223</f>
        <v>2588</v>
      </c>
      <c r="J210" s="301">
        <f>+'Niv1 Pub 22à45 '!J223+'Niv1 Pr 94à117'!J223</f>
        <v>1326</v>
      </c>
      <c r="K210" s="301">
        <f>+'Niv1 Pub 22à45 '!K223+'Niv1 Pr 94à117'!K223</f>
        <v>1584</v>
      </c>
      <c r="L210" s="301">
        <f>+'Niv1 Pub 22à45 '!L223+'Niv1 Pr 94à117'!L223</f>
        <v>791</v>
      </c>
      <c r="M210" s="387">
        <f t="shared" si="113"/>
        <v>28938</v>
      </c>
      <c r="N210" s="387">
        <f t="shared" si="114"/>
        <v>15662</v>
      </c>
      <c r="O210" s="571"/>
      <c r="P210" s="569" t="s">
        <v>235</v>
      </c>
      <c r="Q210" s="301">
        <f>+'Niv1 Pub 22à45 '!Q223+'Niv1 Pr 94à117'!Q223</f>
        <v>382</v>
      </c>
      <c r="R210" s="301">
        <f>+'Niv1 Pub 22à45 '!R223+'Niv1 Pr 94à117'!R223</f>
        <v>214</v>
      </c>
      <c r="S210" s="301">
        <f>+'Niv1 Pub 22à45 '!S223+'Niv1 Pr 94à117'!S223</f>
        <v>1149</v>
      </c>
      <c r="T210" s="301">
        <f>+'Niv1 Pub 22à45 '!T223+'Niv1 Pr 94à117'!T223</f>
        <v>641</v>
      </c>
      <c r="U210" s="301">
        <f>+'Niv1 Pub 22à45 '!U223+'Niv1 Pr 94à117'!U223</f>
        <v>764</v>
      </c>
      <c r="V210" s="301">
        <f>+'Niv1 Pub 22à45 '!V223+'Niv1 Pr 94à117'!V223</f>
        <v>375</v>
      </c>
      <c r="W210" s="301">
        <f>+'Niv1 Pub 22à45 '!W223+'Niv1 Pr 94à117'!W223</f>
        <v>106</v>
      </c>
      <c r="X210" s="301">
        <f>+'Niv1 Pub 22à45 '!X223+'Niv1 Pr 94à117'!X223</f>
        <v>45</v>
      </c>
      <c r="Y210" s="301">
        <f>+'Niv1 Pub 22à45 '!Y223+'Niv1 Pr 94à117'!Y223</f>
        <v>77</v>
      </c>
      <c r="Z210" s="301">
        <f>+'Niv1 Pub 22à45 '!Z223+'Niv1 Pr 94à117'!Z223</f>
        <v>36</v>
      </c>
      <c r="AA210" s="387">
        <f t="shared" si="115"/>
        <v>2478</v>
      </c>
      <c r="AB210" s="436">
        <f t="shared" si="116"/>
        <v>1311</v>
      </c>
      <c r="AC210" s="619"/>
      <c r="AD210" s="569" t="s">
        <v>235</v>
      </c>
      <c r="AE210" s="302">
        <f>+'Niv1 Pub 22à45 '!AE223+'Niv1 Pr 94à117'!AE223</f>
        <v>249</v>
      </c>
      <c r="AF210" s="380">
        <f>+'Niv1 Pub 22à45 '!AF223+'Niv1 Pr 94à117'!AF223</f>
        <v>229</v>
      </c>
      <c r="AG210" s="380">
        <f>+'Niv1 Pub 22à45 '!AG223+'Niv1 Pr 94à117'!AG223</f>
        <v>203</v>
      </c>
      <c r="AH210" s="380">
        <f>+'Niv1 Pub 22à45 '!AH223+'Niv1 Pr 94à117'!AH223</f>
        <v>127</v>
      </c>
      <c r="AI210" s="380">
        <f>+'Niv1 Pub 22à45 '!AI223+'Niv1 Pr 94à117'!AI223</f>
        <v>88</v>
      </c>
      <c r="AJ210" s="380">
        <f>+'Niv1 Pub 22à45 '!AJ223+'Niv1 Pr 94à117'!AJ223</f>
        <v>896</v>
      </c>
      <c r="AK210" s="380">
        <f>+'Niv1 Pub 22à45 '!AK223+'Niv1 Pr 94à117'!AK223</f>
        <v>380</v>
      </c>
      <c r="AL210" s="380">
        <f>+'Niv1 Pub 22à45 '!AL223+'Niv1 Pr 94à117'!AL223</f>
        <v>69</v>
      </c>
      <c r="AM210" s="380">
        <f>+'Niv1 Pub 22à45 '!AM223+'Niv1 Pr 94à117'!AM223</f>
        <v>449</v>
      </c>
      <c r="AN210" s="380">
        <f>+'Niv1 Pub 22à45 '!AS223+'Niv1 Pr 94à117'!AP223</f>
        <v>532</v>
      </c>
      <c r="AO210" s="380">
        <f>+'Niv1 Pub 22à45 '!AT223+'Niv1 Pr 94à117'!AQ223</f>
        <v>25</v>
      </c>
      <c r="AP210" s="380">
        <f>+'Niv1 Pub 22à45 '!AU223+'Niv1 Pr 94à117'!AR223</f>
        <v>252</v>
      </c>
      <c r="AQ210" s="380">
        <f>+'Niv1 Pub 22à45 '!AV223+'Niv1 Pr 94à117'!AS223</f>
        <v>231</v>
      </c>
      <c r="AR210" s="380">
        <f>+'Niv1 Pub 22à45 '!AW223+'Niv1 Pr 94à117'!AT223</f>
        <v>21</v>
      </c>
    </row>
    <row r="211" spans="1:44" s="381" customFormat="1" ht="13.5" customHeight="1">
      <c r="A211" s="569" t="s">
        <v>230</v>
      </c>
      <c r="B211" s="569" t="s">
        <v>236</v>
      </c>
      <c r="C211" s="301">
        <f>+'Niv1 Pub 22à45 '!C224+'Niv1 Pr 94à117'!C224</f>
        <v>7878</v>
      </c>
      <c r="D211" s="301">
        <f>+'Niv1 Pub 22à45 '!D224+'Niv1 Pr 94à117'!D224</f>
        <v>4331</v>
      </c>
      <c r="E211" s="301">
        <f>+'Niv1 Pub 22à45 '!E224+'Niv1 Pr 94à117'!E224</f>
        <v>3623</v>
      </c>
      <c r="F211" s="301">
        <f>+'Niv1 Pub 22à45 '!F224+'Niv1 Pr 94à117'!F224</f>
        <v>1977</v>
      </c>
      <c r="G211" s="301">
        <f>+'Niv1 Pub 22à45 '!G224+'Niv1 Pr 94à117'!G224</f>
        <v>2607</v>
      </c>
      <c r="H211" s="301">
        <f>+'Niv1 Pub 22à45 '!H224+'Niv1 Pr 94à117'!H224</f>
        <v>1377</v>
      </c>
      <c r="I211" s="301">
        <f>+'Niv1 Pub 22à45 '!I224+'Niv1 Pr 94à117'!I224</f>
        <v>1708</v>
      </c>
      <c r="J211" s="301">
        <f>+'Niv1 Pub 22à45 '!J224+'Niv1 Pr 94à117'!J224</f>
        <v>862</v>
      </c>
      <c r="K211" s="301">
        <f>+'Niv1 Pub 22à45 '!K224+'Niv1 Pr 94à117'!K224</f>
        <v>985</v>
      </c>
      <c r="L211" s="301">
        <f>+'Niv1 Pub 22à45 '!L224+'Niv1 Pr 94à117'!L224</f>
        <v>486</v>
      </c>
      <c r="M211" s="387">
        <f t="shared" si="113"/>
        <v>16801</v>
      </c>
      <c r="N211" s="387">
        <f t="shared" si="114"/>
        <v>9033</v>
      </c>
      <c r="O211" s="571"/>
      <c r="P211" s="569" t="s">
        <v>236</v>
      </c>
      <c r="Q211" s="301">
        <f>+'Niv1 Pub 22à45 '!Q224+'Niv1 Pr 94à117'!Q224</f>
        <v>2369</v>
      </c>
      <c r="R211" s="301">
        <f>+'Niv1 Pub 22à45 '!R224+'Niv1 Pr 94à117'!R224</f>
        <v>1244</v>
      </c>
      <c r="S211" s="301">
        <f>+'Niv1 Pub 22à45 '!S224+'Niv1 Pr 94à117'!S224</f>
        <v>723</v>
      </c>
      <c r="T211" s="301">
        <f>+'Niv1 Pub 22à45 '!T224+'Niv1 Pr 94à117'!T224</f>
        <v>395</v>
      </c>
      <c r="U211" s="301">
        <f>+'Niv1 Pub 22à45 '!U224+'Niv1 Pr 94à117'!U224</f>
        <v>529</v>
      </c>
      <c r="V211" s="301">
        <f>+'Niv1 Pub 22à45 '!V224+'Niv1 Pr 94à117'!V224</f>
        <v>264</v>
      </c>
      <c r="W211" s="301">
        <f>+'Niv1 Pub 22à45 '!W224+'Niv1 Pr 94à117'!W224</f>
        <v>251</v>
      </c>
      <c r="X211" s="301">
        <f>+'Niv1 Pub 22à45 '!X224+'Niv1 Pr 94à117'!X224</f>
        <v>143</v>
      </c>
      <c r="Y211" s="301">
        <f>+'Niv1 Pub 22à45 '!Y224+'Niv1 Pr 94à117'!Y224</f>
        <v>89</v>
      </c>
      <c r="Z211" s="301">
        <f>+'Niv1 Pub 22à45 '!Z224+'Niv1 Pr 94à117'!Z224</f>
        <v>39</v>
      </c>
      <c r="AA211" s="387">
        <f t="shared" si="115"/>
        <v>3961</v>
      </c>
      <c r="AB211" s="436">
        <f t="shared" si="116"/>
        <v>2085</v>
      </c>
      <c r="AC211" s="619"/>
      <c r="AD211" s="569" t="s">
        <v>236</v>
      </c>
      <c r="AE211" s="302">
        <f>+'Niv1 Pub 22à45 '!AE224+'Niv1 Pr 94à117'!AE224</f>
        <v>133</v>
      </c>
      <c r="AF211" s="380">
        <f>+'Niv1 Pub 22à45 '!AF224+'Niv1 Pr 94à117'!AF224</f>
        <v>122</v>
      </c>
      <c r="AG211" s="380">
        <f>+'Niv1 Pub 22à45 '!AG224+'Niv1 Pr 94à117'!AG224</f>
        <v>107</v>
      </c>
      <c r="AH211" s="380">
        <f>+'Niv1 Pub 22à45 '!AH224+'Niv1 Pr 94à117'!AH224</f>
        <v>75</v>
      </c>
      <c r="AI211" s="380">
        <f>+'Niv1 Pub 22à45 '!AI224+'Niv1 Pr 94à117'!AI224</f>
        <v>53</v>
      </c>
      <c r="AJ211" s="380">
        <f>+'Niv1 Pub 22à45 '!AJ224+'Niv1 Pr 94à117'!AJ224</f>
        <v>490</v>
      </c>
      <c r="AK211" s="380">
        <f>+'Niv1 Pub 22à45 '!AK224+'Niv1 Pr 94à117'!AK224</f>
        <v>229</v>
      </c>
      <c r="AL211" s="380">
        <f>+'Niv1 Pub 22à45 '!AL224+'Niv1 Pr 94à117'!AL224</f>
        <v>33</v>
      </c>
      <c r="AM211" s="380">
        <f>+'Niv1 Pub 22à45 '!AM224+'Niv1 Pr 94à117'!AM224</f>
        <v>262</v>
      </c>
      <c r="AN211" s="380">
        <f>+'Niv1 Pub 22à45 '!AS224+'Niv1 Pr 94à117'!AP224</f>
        <v>332</v>
      </c>
      <c r="AO211" s="380">
        <f>+'Niv1 Pub 22à45 '!AT224+'Niv1 Pr 94à117'!AQ224</f>
        <v>13</v>
      </c>
      <c r="AP211" s="380">
        <f>+'Niv1 Pub 22à45 '!AU224+'Niv1 Pr 94à117'!AR224</f>
        <v>167</v>
      </c>
      <c r="AQ211" s="380">
        <f>+'Niv1 Pub 22à45 '!AV224+'Niv1 Pr 94à117'!AS224</f>
        <v>111</v>
      </c>
      <c r="AR211" s="380">
        <f>+'Niv1 Pub 22à45 '!AW224+'Niv1 Pr 94à117'!AT224</f>
        <v>56</v>
      </c>
    </row>
    <row r="212" spans="1:44" s="381" customFormat="1" ht="13.5" customHeight="1">
      <c r="A212" s="569" t="s">
        <v>230</v>
      </c>
      <c r="B212" s="569" t="s">
        <v>237</v>
      </c>
      <c r="C212" s="301">
        <f>+'Niv1 Pub 22à45 '!C225+'Niv1 Pr 94à117'!C225</f>
        <v>5167</v>
      </c>
      <c r="D212" s="301">
        <f>+'Niv1 Pub 22à45 '!D225+'Niv1 Pr 94à117'!D225</f>
        <v>2601</v>
      </c>
      <c r="E212" s="301">
        <f>+'Niv1 Pub 22à45 '!E225+'Niv1 Pr 94à117'!E225</f>
        <v>3984</v>
      </c>
      <c r="F212" s="301">
        <f>+'Niv1 Pub 22à45 '!F225+'Niv1 Pr 94à117'!F225</f>
        <v>1982</v>
      </c>
      <c r="G212" s="301">
        <f>+'Niv1 Pub 22à45 '!G225+'Niv1 Pr 94à117'!G225</f>
        <v>2386</v>
      </c>
      <c r="H212" s="301">
        <f>+'Niv1 Pub 22à45 '!H225+'Niv1 Pr 94à117'!H225</f>
        <v>1141</v>
      </c>
      <c r="I212" s="301">
        <f>+'Niv1 Pub 22à45 '!I225+'Niv1 Pr 94à117'!I225</f>
        <v>1315</v>
      </c>
      <c r="J212" s="301">
        <f>+'Niv1 Pub 22à45 '!J225+'Niv1 Pr 94à117'!J225</f>
        <v>642</v>
      </c>
      <c r="K212" s="301">
        <f>+'Niv1 Pub 22à45 '!K225+'Niv1 Pr 94à117'!K225</f>
        <v>823</v>
      </c>
      <c r="L212" s="301">
        <f>+'Niv1 Pub 22à45 '!L225+'Niv1 Pr 94à117'!L225</f>
        <v>398</v>
      </c>
      <c r="M212" s="387">
        <f t="shared" si="113"/>
        <v>13675</v>
      </c>
      <c r="N212" s="387">
        <f t="shared" si="114"/>
        <v>6764</v>
      </c>
      <c r="O212" s="571"/>
      <c r="P212" s="569" t="s">
        <v>237</v>
      </c>
      <c r="Q212" s="301">
        <f>+'Niv1 Pub 22à45 '!Q225+'Niv1 Pr 94à117'!Q225</f>
        <v>20</v>
      </c>
      <c r="R212" s="301">
        <f>+'Niv1 Pub 22à45 '!R225+'Niv1 Pr 94à117'!R225</f>
        <v>8</v>
      </c>
      <c r="S212" s="301">
        <f>+'Niv1 Pub 22à45 '!S225+'Niv1 Pr 94à117'!S225</f>
        <v>667</v>
      </c>
      <c r="T212" s="301">
        <f>+'Niv1 Pub 22à45 '!T225+'Niv1 Pr 94à117'!T225</f>
        <v>337</v>
      </c>
      <c r="U212" s="301">
        <f>+'Niv1 Pub 22à45 '!U225+'Niv1 Pr 94à117'!U225</f>
        <v>398</v>
      </c>
      <c r="V212" s="301">
        <f>+'Niv1 Pub 22à45 '!V225+'Niv1 Pr 94à117'!V225</f>
        <v>182</v>
      </c>
      <c r="W212" s="301">
        <f>+'Niv1 Pub 22à45 '!W225+'Niv1 Pr 94à117'!W225</f>
        <v>11</v>
      </c>
      <c r="X212" s="301">
        <f>+'Niv1 Pub 22à45 '!X225+'Niv1 Pr 94à117'!X225</f>
        <v>2</v>
      </c>
      <c r="Y212" s="301">
        <f>+'Niv1 Pub 22à45 '!Y225+'Niv1 Pr 94à117'!Y225</f>
        <v>89</v>
      </c>
      <c r="Z212" s="301">
        <f>+'Niv1 Pub 22à45 '!Z225+'Niv1 Pr 94à117'!Z225</f>
        <v>51</v>
      </c>
      <c r="AA212" s="387">
        <f t="shared" si="115"/>
        <v>1185</v>
      </c>
      <c r="AB212" s="436">
        <f t="shared" si="116"/>
        <v>580</v>
      </c>
      <c r="AC212" s="619"/>
      <c r="AD212" s="569" t="s">
        <v>237</v>
      </c>
      <c r="AE212" s="302">
        <f>+'Niv1 Pub 22à45 '!AE225+'Niv1 Pr 94à117'!AE225</f>
        <v>126</v>
      </c>
      <c r="AF212" s="380">
        <f>+'Niv1 Pub 22à45 '!AF225+'Niv1 Pr 94à117'!AF225</f>
        <v>116</v>
      </c>
      <c r="AG212" s="380">
        <f>+'Niv1 Pub 22à45 '!AG225+'Niv1 Pr 94à117'!AG225</f>
        <v>95</v>
      </c>
      <c r="AH212" s="380">
        <f>+'Niv1 Pub 22à45 '!AH225+'Niv1 Pr 94à117'!AH225</f>
        <v>66</v>
      </c>
      <c r="AI212" s="380">
        <f>+'Niv1 Pub 22à45 '!AI225+'Niv1 Pr 94à117'!AI225</f>
        <v>51</v>
      </c>
      <c r="AJ212" s="380">
        <f>+'Niv1 Pub 22à45 '!AJ225+'Niv1 Pr 94à117'!AJ225</f>
        <v>454</v>
      </c>
      <c r="AK212" s="380">
        <f>+'Niv1 Pub 22à45 '!AK225+'Niv1 Pr 94à117'!AK225</f>
        <v>194</v>
      </c>
      <c r="AL212" s="380">
        <f>+'Niv1 Pub 22à45 '!AL225+'Niv1 Pr 94à117'!AL225</f>
        <v>22</v>
      </c>
      <c r="AM212" s="380">
        <f>+'Niv1 Pub 22à45 '!AM225+'Niv1 Pr 94à117'!AM225</f>
        <v>216</v>
      </c>
      <c r="AN212" s="380">
        <f>+'Niv1 Pub 22à45 '!AS225+'Niv1 Pr 94à117'!AP225</f>
        <v>304</v>
      </c>
      <c r="AO212" s="380">
        <f>+'Niv1 Pub 22à45 '!AT225+'Niv1 Pr 94à117'!AQ225</f>
        <v>14</v>
      </c>
      <c r="AP212" s="380">
        <f>+'Niv1 Pub 22à45 '!AU225+'Niv1 Pr 94à117'!AR225</f>
        <v>136</v>
      </c>
      <c r="AQ212" s="380">
        <f>+'Niv1 Pub 22à45 '!AV225+'Niv1 Pr 94à117'!AS225</f>
        <v>109</v>
      </c>
      <c r="AR212" s="380">
        <f>+'Niv1 Pub 22à45 '!AW225+'Niv1 Pr 94à117'!AT225</f>
        <v>27</v>
      </c>
    </row>
    <row r="213" spans="1:44" s="381" customFormat="1" ht="13.5" customHeight="1">
      <c r="A213" s="569" t="s">
        <v>230</v>
      </c>
      <c r="B213" s="569" t="s">
        <v>238</v>
      </c>
      <c r="C213" s="301">
        <f>+'Niv1 Pub 22à45 '!C226+'Niv1 Pr 94à117'!C226</f>
        <v>5731</v>
      </c>
      <c r="D213" s="301">
        <f>+'Niv1 Pub 22à45 '!D226+'Niv1 Pr 94à117'!D226</f>
        <v>2888</v>
      </c>
      <c r="E213" s="301">
        <f>+'Niv1 Pub 22à45 '!E226+'Niv1 Pr 94à117'!E226</f>
        <v>4759</v>
      </c>
      <c r="F213" s="301">
        <f>+'Niv1 Pub 22à45 '!F226+'Niv1 Pr 94à117'!F226</f>
        <v>2392</v>
      </c>
      <c r="G213" s="301">
        <f>+'Niv1 Pub 22à45 '!G226+'Niv1 Pr 94à117'!G226</f>
        <v>5012</v>
      </c>
      <c r="H213" s="301">
        <f>+'Niv1 Pub 22à45 '!H226+'Niv1 Pr 94à117'!H226</f>
        <v>2590</v>
      </c>
      <c r="I213" s="301">
        <f>+'Niv1 Pub 22à45 '!I226+'Niv1 Pr 94à117'!I226</f>
        <v>3909</v>
      </c>
      <c r="J213" s="301">
        <f>+'Niv1 Pub 22à45 '!J226+'Niv1 Pr 94à117'!J226</f>
        <v>2082</v>
      </c>
      <c r="K213" s="301">
        <f>+'Niv1 Pub 22à45 '!K226+'Niv1 Pr 94à117'!K226</f>
        <v>2746</v>
      </c>
      <c r="L213" s="301">
        <f>+'Niv1 Pub 22à45 '!L226+'Niv1 Pr 94à117'!L226</f>
        <v>1404</v>
      </c>
      <c r="M213" s="387">
        <f t="shared" si="113"/>
        <v>22157</v>
      </c>
      <c r="N213" s="387">
        <f t="shared" si="114"/>
        <v>11356</v>
      </c>
      <c r="O213" s="571"/>
      <c r="P213" s="569" t="s">
        <v>238</v>
      </c>
      <c r="Q213" s="301">
        <f>+'Niv1 Pub 22à45 '!Q226+'Niv1 Pr 94à117'!Q226</f>
        <v>1356</v>
      </c>
      <c r="R213" s="301">
        <f>+'Niv1 Pub 22à45 '!R226+'Niv1 Pr 94à117'!R226</f>
        <v>631</v>
      </c>
      <c r="S213" s="301">
        <f>+'Niv1 Pub 22à45 '!S226+'Niv1 Pr 94à117'!S226</f>
        <v>884</v>
      </c>
      <c r="T213" s="301">
        <f>+'Niv1 Pub 22à45 '!T226+'Niv1 Pr 94à117'!T226</f>
        <v>421</v>
      </c>
      <c r="U213" s="301">
        <f>+'Niv1 Pub 22à45 '!U226+'Niv1 Pr 94à117'!U226</f>
        <v>1085</v>
      </c>
      <c r="V213" s="301">
        <f>+'Niv1 Pub 22à45 '!V226+'Niv1 Pr 94à117'!V226</f>
        <v>527</v>
      </c>
      <c r="W213" s="301">
        <f>+'Niv1 Pub 22à45 '!W226+'Niv1 Pr 94à117'!W226</f>
        <v>761</v>
      </c>
      <c r="X213" s="301">
        <f>+'Niv1 Pub 22à45 '!X226+'Niv1 Pr 94à117'!X226</f>
        <v>413</v>
      </c>
      <c r="Y213" s="301">
        <f>+'Niv1 Pub 22à45 '!Y226+'Niv1 Pr 94à117'!Y226</f>
        <v>211</v>
      </c>
      <c r="Z213" s="301">
        <f>+'Niv1 Pub 22à45 '!Z226+'Niv1 Pr 94à117'!Z226</f>
        <v>123</v>
      </c>
      <c r="AA213" s="387">
        <f t="shared" si="115"/>
        <v>4297</v>
      </c>
      <c r="AB213" s="436">
        <f t="shared" si="116"/>
        <v>2115</v>
      </c>
      <c r="AC213" s="619"/>
      <c r="AD213" s="569" t="s">
        <v>238</v>
      </c>
      <c r="AE213" s="302">
        <f>+'Niv1 Pub 22à45 '!AE226+'Niv1 Pr 94à117'!AE226</f>
        <v>129</v>
      </c>
      <c r="AF213" s="380">
        <f>+'Niv1 Pub 22à45 '!AF226+'Niv1 Pr 94à117'!AF226</f>
        <v>116</v>
      </c>
      <c r="AG213" s="380">
        <f>+'Niv1 Pub 22à45 '!AG226+'Niv1 Pr 94à117'!AG226</f>
        <v>112</v>
      </c>
      <c r="AH213" s="380">
        <f>+'Niv1 Pub 22à45 '!AH226+'Niv1 Pr 94à117'!AH226</f>
        <v>98</v>
      </c>
      <c r="AI213" s="380">
        <f>+'Niv1 Pub 22à45 '!AI226+'Niv1 Pr 94à117'!AI226</f>
        <v>74</v>
      </c>
      <c r="AJ213" s="380">
        <f>+'Niv1 Pub 22à45 '!AJ226+'Niv1 Pr 94à117'!AJ226</f>
        <v>529</v>
      </c>
      <c r="AK213" s="380">
        <f>+'Niv1 Pub 22à45 '!AK226+'Niv1 Pr 94à117'!AK226</f>
        <v>423</v>
      </c>
      <c r="AL213" s="380">
        <f>+'Niv1 Pub 22à45 '!AL226+'Niv1 Pr 94à117'!AL226</f>
        <v>5</v>
      </c>
      <c r="AM213" s="380">
        <f>+'Niv1 Pub 22à45 '!AM226+'Niv1 Pr 94à117'!AM226</f>
        <v>428</v>
      </c>
      <c r="AN213" s="380">
        <f>+'Niv1 Pub 22à45 '!AS226+'Niv1 Pr 94à117'!AP226</f>
        <v>526</v>
      </c>
      <c r="AO213" s="380">
        <f>+'Niv1 Pub 22à45 '!AT226+'Niv1 Pr 94à117'!AQ226</f>
        <v>150</v>
      </c>
      <c r="AP213" s="380">
        <f>+'Niv1 Pub 22à45 '!AU226+'Niv1 Pr 94à117'!AR226</f>
        <v>60</v>
      </c>
      <c r="AQ213" s="380">
        <f>+'Niv1 Pub 22à45 '!AV226+'Niv1 Pr 94à117'!AS226</f>
        <v>60</v>
      </c>
      <c r="AR213" s="380">
        <f>+'Niv1 Pub 22à45 '!AW226+'Niv1 Pr 94à117'!AT226</f>
        <v>0</v>
      </c>
    </row>
    <row r="214" spans="1:44" s="381" customFormat="1" ht="13.5" customHeight="1">
      <c r="A214" s="569" t="s">
        <v>230</v>
      </c>
      <c r="B214" s="569" t="s">
        <v>239</v>
      </c>
      <c r="C214" s="301">
        <f>+'Niv1 Pub 22à45 '!C227+'Niv1 Pr 94à117'!C227</f>
        <v>18394</v>
      </c>
      <c r="D214" s="301">
        <f>+'Niv1 Pub 22à45 '!D227+'Niv1 Pr 94à117'!D227</f>
        <v>9390</v>
      </c>
      <c r="E214" s="301">
        <f>+'Niv1 Pub 22à45 '!E227+'Niv1 Pr 94à117'!E227</f>
        <v>13224</v>
      </c>
      <c r="F214" s="301">
        <f>+'Niv1 Pub 22à45 '!F227+'Niv1 Pr 94à117'!F227</f>
        <v>6952</v>
      </c>
      <c r="G214" s="301">
        <f>+'Niv1 Pub 22à45 '!G227+'Niv1 Pr 94à117'!G227</f>
        <v>9307</v>
      </c>
      <c r="H214" s="301">
        <f>+'Niv1 Pub 22à45 '!H227+'Niv1 Pr 94à117'!H227</f>
        <v>4909</v>
      </c>
      <c r="I214" s="301">
        <f>+'Niv1 Pub 22à45 '!I227+'Niv1 Pr 94à117'!I227</f>
        <v>5655</v>
      </c>
      <c r="J214" s="301">
        <f>+'Niv1 Pub 22à45 '!J227+'Niv1 Pr 94à117'!J227</f>
        <v>2938</v>
      </c>
      <c r="K214" s="301">
        <f>+'Niv1 Pub 22à45 '!K227+'Niv1 Pr 94à117'!K227</f>
        <v>3561</v>
      </c>
      <c r="L214" s="301">
        <f>+'Niv1 Pub 22à45 '!L227+'Niv1 Pr 94à117'!L227</f>
        <v>1866</v>
      </c>
      <c r="M214" s="387">
        <f t="shared" si="113"/>
        <v>50141</v>
      </c>
      <c r="N214" s="387">
        <f t="shared" si="114"/>
        <v>26055</v>
      </c>
      <c r="O214" s="571"/>
      <c r="P214" s="569" t="s">
        <v>239</v>
      </c>
      <c r="Q214" s="301">
        <f>+'Niv1 Pub 22à45 '!Q227+'Niv1 Pr 94à117'!Q227</f>
        <v>4251</v>
      </c>
      <c r="R214" s="301">
        <f>+'Niv1 Pub 22à45 '!R227+'Niv1 Pr 94à117'!R227</f>
        <v>2129</v>
      </c>
      <c r="S214" s="301">
        <f>+'Niv1 Pub 22à45 '!S227+'Niv1 Pr 94à117'!S227</f>
        <v>3149</v>
      </c>
      <c r="T214" s="301">
        <f>+'Niv1 Pub 22à45 '!T227+'Niv1 Pr 94à117'!T227</f>
        <v>1651</v>
      </c>
      <c r="U214" s="301">
        <f>+'Niv1 Pub 22à45 '!U227+'Niv1 Pr 94à117'!U227</f>
        <v>1770</v>
      </c>
      <c r="V214" s="301">
        <f>+'Niv1 Pub 22à45 '!V227+'Niv1 Pr 94à117'!V227</f>
        <v>950</v>
      </c>
      <c r="W214" s="301">
        <f>+'Niv1 Pub 22à45 '!W227+'Niv1 Pr 94à117'!W227</f>
        <v>403</v>
      </c>
      <c r="X214" s="301">
        <f>+'Niv1 Pub 22à45 '!X227+'Niv1 Pr 94à117'!X227</f>
        <v>202</v>
      </c>
      <c r="Y214" s="301">
        <f>+'Niv1 Pub 22à45 '!Y227+'Niv1 Pr 94à117'!Y227</f>
        <v>181</v>
      </c>
      <c r="Z214" s="301">
        <f>+'Niv1 Pub 22à45 '!Z227+'Niv1 Pr 94à117'!Z227</f>
        <v>89</v>
      </c>
      <c r="AA214" s="387">
        <f t="shared" si="115"/>
        <v>9754</v>
      </c>
      <c r="AB214" s="436">
        <f t="shared" si="116"/>
        <v>5021</v>
      </c>
      <c r="AC214" s="619"/>
      <c r="AD214" s="569" t="s">
        <v>239</v>
      </c>
      <c r="AE214" s="302">
        <f>+'Niv1 Pub 22à45 '!AE227+'Niv1 Pr 94à117'!AE227</f>
        <v>356</v>
      </c>
      <c r="AF214" s="380">
        <f>+'Niv1 Pub 22à45 '!AF227+'Niv1 Pr 94à117'!AF227</f>
        <v>292</v>
      </c>
      <c r="AG214" s="380">
        <f>+'Niv1 Pub 22à45 '!AG227+'Niv1 Pr 94à117'!AG227</f>
        <v>261</v>
      </c>
      <c r="AH214" s="380">
        <f>+'Niv1 Pub 22à45 '!AH227+'Niv1 Pr 94à117'!AH227</f>
        <v>227</v>
      </c>
      <c r="AI214" s="380">
        <f>+'Niv1 Pub 22à45 '!AI227+'Niv1 Pr 94à117'!AI227</f>
        <v>198</v>
      </c>
      <c r="AJ214" s="380">
        <f>+'Niv1 Pub 22à45 '!AJ227+'Niv1 Pr 94à117'!AJ227</f>
        <v>1334</v>
      </c>
      <c r="AK214" s="380">
        <f>+'Niv1 Pub 22à45 '!AK227+'Niv1 Pr 94à117'!AK227</f>
        <v>694</v>
      </c>
      <c r="AL214" s="380">
        <f>+'Niv1 Pub 22à45 '!AL227+'Niv1 Pr 94à117'!AL227</f>
        <v>59</v>
      </c>
      <c r="AM214" s="380">
        <f>+'Niv1 Pub 22à45 '!AM227+'Niv1 Pr 94à117'!AM227</f>
        <v>753</v>
      </c>
      <c r="AN214" s="380">
        <f>+'Niv1 Pub 22à45 '!AS227+'Niv1 Pr 94à117'!AP227</f>
        <v>969</v>
      </c>
      <c r="AO214" s="380">
        <f>+'Niv1 Pub 22à45 '!AT227+'Niv1 Pr 94à117'!AQ227</f>
        <v>59</v>
      </c>
      <c r="AP214" s="380">
        <f>+'Niv1 Pub 22à45 '!AU227+'Niv1 Pr 94à117'!AR227</f>
        <v>252</v>
      </c>
      <c r="AQ214" s="380">
        <f>+'Niv1 Pub 22à45 '!AV227+'Niv1 Pr 94à117'!AS227</f>
        <v>239</v>
      </c>
      <c r="AR214" s="380">
        <f>+'Niv1 Pub 22à45 '!AW227+'Niv1 Pr 94à117'!AT227</f>
        <v>13</v>
      </c>
    </row>
    <row r="215" spans="1:44" s="381" customFormat="1" ht="13.5" customHeight="1">
      <c r="A215" s="569" t="s">
        <v>240</v>
      </c>
      <c r="B215" s="569" t="s">
        <v>267</v>
      </c>
      <c r="C215" s="301">
        <f>+'Niv1 Pub 22à45 '!C228+'Niv1 Pr 94à117'!C228</f>
        <v>8350</v>
      </c>
      <c r="D215" s="301">
        <f>+'Niv1 Pub 22à45 '!D228+'Niv1 Pr 94à117'!D228</f>
        <v>4197</v>
      </c>
      <c r="E215" s="301">
        <f>+'Niv1 Pub 22à45 '!E228+'Niv1 Pr 94à117'!E228</f>
        <v>4781</v>
      </c>
      <c r="F215" s="301">
        <f>+'Niv1 Pub 22à45 '!F228+'Niv1 Pr 94à117'!F228</f>
        <v>2385</v>
      </c>
      <c r="G215" s="301">
        <f>+'Niv1 Pub 22à45 '!G228+'Niv1 Pr 94à117'!G228</f>
        <v>3360</v>
      </c>
      <c r="H215" s="301">
        <f>+'Niv1 Pub 22à45 '!H228+'Niv1 Pr 94à117'!H228</f>
        <v>1651</v>
      </c>
      <c r="I215" s="301">
        <f>+'Niv1 Pub 22à45 '!I228+'Niv1 Pr 94à117'!I228</f>
        <v>1875</v>
      </c>
      <c r="J215" s="301">
        <f>+'Niv1 Pub 22à45 '!J228+'Niv1 Pr 94à117'!J228</f>
        <v>917</v>
      </c>
      <c r="K215" s="301">
        <f>+'Niv1 Pub 22à45 '!K228+'Niv1 Pr 94à117'!K228</f>
        <v>1160</v>
      </c>
      <c r="L215" s="301">
        <f>+'Niv1 Pub 22à45 '!L228+'Niv1 Pr 94à117'!L228</f>
        <v>535</v>
      </c>
      <c r="M215" s="387">
        <f t="shared" si="113"/>
        <v>19526</v>
      </c>
      <c r="N215" s="387">
        <f t="shared" si="114"/>
        <v>9685</v>
      </c>
      <c r="O215" s="571"/>
      <c r="P215" s="569" t="s">
        <v>267</v>
      </c>
      <c r="Q215" s="301">
        <f>+'Niv1 Pub 22à45 '!Q228+'Niv1 Pr 94à117'!Q228</f>
        <v>3247</v>
      </c>
      <c r="R215" s="301">
        <f>+'Niv1 Pub 22à45 '!R228+'Niv1 Pr 94à117'!R228</f>
        <v>1620</v>
      </c>
      <c r="S215" s="301">
        <f>+'Niv1 Pub 22à45 '!S228+'Niv1 Pr 94à117'!S228</f>
        <v>1212</v>
      </c>
      <c r="T215" s="301">
        <f>+'Niv1 Pub 22à45 '!T228+'Niv1 Pr 94à117'!T228</f>
        <v>590</v>
      </c>
      <c r="U215" s="301">
        <f>+'Niv1 Pub 22à45 '!U228+'Niv1 Pr 94à117'!U228</f>
        <v>794</v>
      </c>
      <c r="V215" s="301">
        <f>+'Niv1 Pub 22à45 '!V228+'Niv1 Pr 94à117'!V228</f>
        <v>382</v>
      </c>
      <c r="W215" s="301">
        <f>+'Niv1 Pub 22à45 '!W228+'Niv1 Pr 94à117'!W228</f>
        <v>246</v>
      </c>
      <c r="X215" s="301">
        <f>+'Niv1 Pub 22à45 '!X228+'Niv1 Pr 94à117'!X228</f>
        <v>106</v>
      </c>
      <c r="Y215" s="301">
        <f>+'Niv1 Pub 22à45 '!Y228+'Niv1 Pr 94à117'!Y228</f>
        <v>101</v>
      </c>
      <c r="Z215" s="301">
        <f>+'Niv1 Pub 22à45 '!Z228+'Niv1 Pr 94à117'!Z228</f>
        <v>44</v>
      </c>
      <c r="AA215" s="387">
        <f t="shared" si="115"/>
        <v>5600</v>
      </c>
      <c r="AB215" s="436">
        <f t="shared" si="116"/>
        <v>2742</v>
      </c>
      <c r="AC215" s="619"/>
      <c r="AD215" s="569" t="s">
        <v>267</v>
      </c>
      <c r="AE215" s="302">
        <f>+'Niv1 Pub 22à45 '!AE228+'Niv1 Pr 94à117'!AE228</f>
        <v>167</v>
      </c>
      <c r="AF215" s="380">
        <f>+'Niv1 Pub 22à45 '!AF228+'Niv1 Pr 94à117'!AF228</f>
        <v>150</v>
      </c>
      <c r="AG215" s="380">
        <f>+'Niv1 Pub 22à45 '!AG228+'Niv1 Pr 94à117'!AG228</f>
        <v>130</v>
      </c>
      <c r="AH215" s="380">
        <f>+'Niv1 Pub 22à45 '!AH228+'Niv1 Pr 94à117'!AH228</f>
        <v>93</v>
      </c>
      <c r="AI215" s="380">
        <f>+'Niv1 Pub 22à45 '!AI228+'Niv1 Pr 94à117'!AI228</f>
        <v>57</v>
      </c>
      <c r="AJ215" s="380">
        <f>+'Niv1 Pub 22à45 '!AJ228+'Niv1 Pr 94à117'!AJ228</f>
        <v>597</v>
      </c>
      <c r="AK215" s="380">
        <f>+'Niv1 Pub 22à45 '!AK228+'Niv1 Pr 94à117'!AK228</f>
        <v>193</v>
      </c>
      <c r="AL215" s="380">
        <f>+'Niv1 Pub 22à45 '!AL228+'Niv1 Pr 94à117'!AL228</f>
        <v>78</v>
      </c>
      <c r="AM215" s="380">
        <f>+'Niv1 Pub 22à45 '!AM228+'Niv1 Pr 94à117'!AM228</f>
        <v>271</v>
      </c>
      <c r="AN215" s="380">
        <f>+'Niv1 Pub 22à45 '!AS228+'Niv1 Pr 94à117'!AP228</f>
        <v>425</v>
      </c>
      <c r="AO215" s="380">
        <f>+'Niv1 Pub 22à45 '!AT228+'Niv1 Pr 94à117'!AQ228</f>
        <v>11</v>
      </c>
      <c r="AP215" s="380">
        <f>+'Niv1 Pub 22à45 '!AU228+'Niv1 Pr 94à117'!AR228</f>
        <v>148</v>
      </c>
      <c r="AQ215" s="380">
        <f>+'Niv1 Pub 22à45 '!AV228+'Niv1 Pr 94à117'!AS228</f>
        <v>130</v>
      </c>
      <c r="AR215" s="380">
        <f>+'Niv1 Pub 22à45 '!AW228+'Niv1 Pr 94à117'!AT228</f>
        <v>18</v>
      </c>
    </row>
    <row r="216" spans="1:44" s="381" customFormat="1" ht="13.5" customHeight="1">
      <c r="A216" s="569" t="s">
        <v>240</v>
      </c>
      <c r="B216" s="569" t="s">
        <v>242</v>
      </c>
      <c r="C216" s="301">
        <f>+'Niv1 Pub 22à45 '!C229+'Niv1 Pr 94à117'!C229</f>
        <v>7006</v>
      </c>
      <c r="D216" s="301">
        <f>+'Niv1 Pub 22à45 '!D229+'Niv1 Pr 94à117'!D229</f>
        <v>3482</v>
      </c>
      <c r="E216" s="301">
        <f>+'Niv1 Pub 22à45 '!E229+'Niv1 Pr 94à117'!E229</f>
        <v>5354</v>
      </c>
      <c r="F216" s="301">
        <f>+'Niv1 Pub 22à45 '!F229+'Niv1 Pr 94à117'!F229</f>
        <v>2646</v>
      </c>
      <c r="G216" s="301">
        <f>+'Niv1 Pub 22à45 '!G229+'Niv1 Pr 94à117'!G229</f>
        <v>3804</v>
      </c>
      <c r="H216" s="301">
        <f>+'Niv1 Pub 22à45 '!H229+'Niv1 Pr 94à117'!H229</f>
        <v>1950</v>
      </c>
      <c r="I216" s="301">
        <f>+'Niv1 Pub 22à45 '!I229+'Niv1 Pr 94à117'!I229</f>
        <v>1819</v>
      </c>
      <c r="J216" s="301">
        <f>+'Niv1 Pub 22à45 '!J229+'Niv1 Pr 94à117'!J229</f>
        <v>928</v>
      </c>
      <c r="K216" s="301">
        <f>+'Niv1 Pub 22à45 '!K229+'Niv1 Pr 94à117'!K229</f>
        <v>1215</v>
      </c>
      <c r="L216" s="301">
        <f>+'Niv1 Pub 22à45 '!L229+'Niv1 Pr 94à117'!L229</f>
        <v>586</v>
      </c>
      <c r="M216" s="387">
        <f t="shared" si="113"/>
        <v>19198</v>
      </c>
      <c r="N216" s="387">
        <f t="shared" si="114"/>
        <v>9592</v>
      </c>
      <c r="O216" s="571"/>
      <c r="P216" s="569" t="s">
        <v>242</v>
      </c>
      <c r="Q216" s="301">
        <f>+'Niv1 Pub 22à45 '!Q229+'Niv1 Pr 94à117'!Q229</f>
        <v>1643</v>
      </c>
      <c r="R216" s="301">
        <f>+'Niv1 Pub 22à45 '!R229+'Niv1 Pr 94à117'!R229</f>
        <v>821</v>
      </c>
      <c r="S216" s="301">
        <f>+'Niv1 Pub 22à45 '!S229+'Niv1 Pr 94à117'!S229</f>
        <v>1688</v>
      </c>
      <c r="T216" s="301">
        <f>+'Niv1 Pub 22à45 '!T229+'Niv1 Pr 94à117'!T229</f>
        <v>792</v>
      </c>
      <c r="U216" s="301">
        <f>+'Niv1 Pub 22à45 '!U229+'Niv1 Pr 94à117'!U229</f>
        <v>944</v>
      </c>
      <c r="V216" s="301">
        <f>+'Niv1 Pub 22à45 '!V229+'Niv1 Pr 94à117'!V229</f>
        <v>481</v>
      </c>
      <c r="W216" s="301">
        <f>+'Niv1 Pub 22à45 '!W229+'Niv1 Pr 94à117'!W229</f>
        <v>204</v>
      </c>
      <c r="X216" s="301">
        <f>+'Niv1 Pub 22à45 '!X229+'Niv1 Pr 94à117'!X229</f>
        <v>104</v>
      </c>
      <c r="Y216" s="301">
        <f>+'Niv1 Pub 22à45 '!Y229+'Niv1 Pr 94à117'!Y229</f>
        <v>295</v>
      </c>
      <c r="Z216" s="301">
        <f>+'Niv1 Pub 22à45 '!Z229+'Niv1 Pr 94à117'!Z229</f>
        <v>136</v>
      </c>
      <c r="AA216" s="387">
        <f t="shared" si="115"/>
        <v>4774</v>
      </c>
      <c r="AB216" s="436">
        <f t="shared" si="116"/>
        <v>2334</v>
      </c>
      <c r="AC216" s="619"/>
      <c r="AD216" s="569" t="s">
        <v>242</v>
      </c>
      <c r="AE216" s="302">
        <f>+'Niv1 Pub 22à45 '!AE229+'Niv1 Pr 94à117'!AE229</f>
        <v>132</v>
      </c>
      <c r="AF216" s="380">
        <f>+'Niv1 Pub 22à45 '!AF229+'Niv1 Pr 94à117'!AF229</f>
        <v>129</v>
      </c>
      <c r="AG216" s="380">
        <f>+'Niv1 Pub 22à45 '!AG229+'Niv1 Pr 94à117'!AG229</f>
        <v>110</v>
      </c>
      <c r="AH216" s="380">
        <f>+'Niv1 Pub 22à45 '!AH229+'Niv1 Pr 94à117'!AH229</f>
        <v>71</v>
      </c>
      <c r="AI216" s="380">
        <f>+'Niv1 Pub 22à45 '!AI229+'Niv1 Pr 94à117'!AI229</f>
        <v>53</v>
      </c>
      <c r="AJ216" s="380">
        <f>+'Niv1 Pub 22à45 '!AJ229+'Niv1 Pr 94à117'!AJ229</f>
        <v>495</v>
      </c>
      <c r="AK216" s="380">
        <f>+'Niv1 Pub 22à45 '!AK229+'Niv1 Pr 94à117'!AK229</f>
        <v>230</v>
      </c>
      <c r="AL216" s="380">
        <f>+'Niv1 Pub 22à45 '!AL229+'Niv1 Pr 94à117'!AL229</f>
        <v>34</v>
      </c>
      <c r="AM216" s="380">
        <f>+'Niv1 Pub 22à45 '!AM229+'Niv1 Pr 94à117'!AM229</f>
        <v>264</v>
      </c>
      <c r="AN216" s="380">
        <f>+'Niv1 Pub 22à45 '!AS229+'Niv1 Pr 94à117'!AP229</f>
        <v>421</v>
      </c>
      <c r="AO216" s="380">
        <f>+'Niv1 Pub 22à45 '!AT229+'Niv1 Pr 94à117'!AQ229</f>
        <v>14</v>
      </c>
      <c r="AP216" s="380">
        <f>+'Niv1 Pub 22à45 '!AU229+'Niv1 Pr 94à117'!AR229</f>
        <v>124</v>
      </c>
      <c r="AQ216" s="380">
        <f>+'Niv1 Pub 22à45 '!AV229+'Niv1 Pr 94à117'!AS229</f>
        <v>97</v>
      </c>
      <c r="AR216" s="380">
        <f>+'Niv1 Pub 22à45 '!AW229+'Niv1 Pr 94à117'!AT229</f>
        <v>27</v>
      </c>
    </row>
    <row r="217" spans="1:44" s="381" customFormat="1" ht="13.5" customHeight="1">
      <c r="A217" s="569" t="s">
        <v>240</v>
      </c>
      <c r="B217" s="569" t="s">
        <v>243</v>
      </c>
      <c r="C217" s="301">
        <f>+'Niv1 Pub 22à45 '!C230+'Niv1 Pr 94à117'!C230</f>
        <v>3311</v>
      </c>
      <c r="D217" s="301">
        <f>+'Niv1 Pub 22à45 '!D230+'Niv1 Pr 94à117'!D230</f>
        <v>1668</v>
      </c>
      <c r="E217" s="301">
        <f>+'Niv1 Pub 22à45 '!E230+'Niv1 Pr 94à117'!E230</f>
        <v>1977</v>
      </c>
      <c r="F217" s="301">
        <f>+'Niv1 Pub 22à45 '!F230+'Niv1 Pr 94à117'!F230</f>
        <v>1042</v>
      </c>
      <c r="G217" s="301">
        <f>+'Niv1 Pub 22à45 '!G230+'Niv1 Pr 94à117'!G230</f>
        <v>1033</v>
      </c>
      <c r="H217" s="301">
        <f>+'Niv1 Pub 22à45 '!H230+'Niv1 Pr 94à117'!H230</f>
        <v>528</v>
      </c>
      <c r="I217" s="301">
        <f>+'Niv1 Pub 22à45 '!I230+'Niv1 Pr 94à117'!I230</f>
        <v>610</v>
      </c>
      <c r="J217" s="301">
        <f>+'Niv1 Pub 22à45 '!J230+'Niv1 Pr 94à117'!J230</f>
        <v>320</v>
      </c>
      <c r="K217" s="301">
        <f>+'Niv1 Pub 22à45 '!K230+'Niv1 Pr 94à117'!K230</f>
        <v>361</v>
      </c>
      <c r="L217" s="301">
        <f>+'Niv1 Pub 22à45 '!L230+'Niv1 Pr 94à117'!L230</f>
        <v>180</v>
      </c>
      <c r="M217" s="387">
        <f t="shared" si="113"/>
        <v>7292</v>
      </c>
      <c r="N217" s="387">
        <f t="shared" si="114"/>
        <v>3738</v>
      </c>
      <c r="O217" s="571"/>
      <c r="P217" s="569" t="s">
        <v>243</v>
      </c>
      <c r="Q217" s="301">
        <f>+'Niv1 Pub 22à45 '!Q230+'Niv1 Pr 94à117'!Q230</f>
        <v>914</v>
      </c>
      <c r="R217" s="301">
        <f>+'Niv1 Pub 22à45 '!R230+'Niv1 Pr 94à117'!R230</f>
        <v>447</v>
      </c>
      <c r="S217" s="301">
        <f>+'Niv1 Pub 22à45 '!S230+'Niv1 Pr 94à117'!S230</f>
        <v>571</v>
      </c>
      <c r="T217" s="301">
        <f>+'Niv1 Pub 22à45 '!T230+'Niv1 Pr 94à117'!T230</f>
        <v>311</v>
      </c>
      <c r="U217" s="301">
        <f>+'Niv1 Pub 22à45 '!U230+'Niv1 Pr 94à117'!U230</f>
        <v>207</v>
      </c>
      <c r="V217" s="301">
        <f>+'Niv1 Pub 22à45 '!V230+'Niv1 Pr 94à117'!V230</f>
        <v>94</v>
      </c>
      <c r="W217" s="301">
        <f>+'Niv1 Pub 22à45 '!W230+'Niv1 Pr 94à117'!W230</f>
        <v>93</v>
      </c>
      <c r="X217" s="301">
        <f>+'Niv1 Pub 22à45 '!X230+'Niv1 Pr 94à117'!X230</f>
        <v>53</v>
      </c>
      <c r="Y217" s="301">
        <f>+'Niv1 Pub 22à45 '!Y230+'Niv1 Pr 94à117'!Y230</f>
        <v>41</v>
      </c>
      <c r="Z217" s="301">
        <f>+'Niv1 Pub 22à45 '!Z230+'Niv1 Pr 94à117'!Z230</f>
        <v>21</v>
      </c>
      <c r="AA217" s="387">
        <f t="shared" si="115"/>
        <v>1826</v>
      </c>
      <c r="AB217" s="436">
        <f t="shared" si="116"/>
        <v>926</v>
      </c>
      <c r="AC217" s="619"/>
      <c r="AD217" s="569" t="s">
        <v>243</v>
      </c>
      <c r="AE217" s="302">
        <f>+'Niv1 Pub 22à45 '!AE230+'Niv1 Pr 94à117'!AE230</f>
        <v>66</v>
      </c>
      <c r="AF217" s="380">
        <f>+'Niv1 Pub 22à45 '!AF230+'Niv1 Pr 94à117'!AF230</f>
        <v>63</v>
      </c>
      <c r="AG217" s="380">
        <f>+'Niv1 Pub 22à45 '!AG230+'Niv1 Pr 94à117'!AG230</f>
        <v>55</v>
      </c>
      <c r="AH217" s="380">
        <f>+'Niv1 Pub 22à45 '!AH230+'Niv1 Pr 94à117'!AH230</f>
        <v>34</v>
      </c>
      <c r="AI217" s="380">
        <f>+'Niv1 Pub 22à45 '!AI230+'Niv1 Pr 94à117'!AI230</f>
        <v>26</v>
      </c>
      <c r="AJ217" s="380">
        <f>+'Niv1 Pub 22à45 '!AJ230+'Niv1 Pr 94à117'!AJ230</f>
        <v>244</v>
      </c>
      <c r="AK217" s="380">
        <f>+'Niv1 Pub 22à45 '!AK230+'Niv1 Pr 94à117'!AK230</f>
        <v>103</v>
      </c>
      <c r="AL217" s="380">
        <f>+'Niv1 Pub 22à45 '!AL230+'Niv1 Pr 94à117'!AL230</f>
        <v>23</v>
      </c>
      <c r="AM217" s="380">
        <f>+'Niv1 Pub 22à45 '!AM230+'Niv1 Pr 94à117'!AM230</f>
        <v>126</v>
      </c>
      <c r="AN217" s="380">
        <f>+'Niv1 Pub 22à45 '!AS230+'Niv1 Pr 94à117'!AP230</f>
        <v>142</v>
      </c>
      <c r="AO217" s="380">
        <f>+'Niv1 Pub 22à45 '!AT230+'Niv1 Pr 94à117'!AQ230</f>
        <v>3</v>
      </c>
      <c r="AP217" s="380">
        <f>+'Niv1 Pub 22à45 '!AU230+'Niv1 Pr 94à117'!AR230</f>
        <v>84</v>
      </c>
      <c r="AQ217" s="380">
        <f>+'Niv1 Pub 22à45 '!AV230+'Niv1 Pr 94à117'!AS230</f>
        <v>59</v>
      </c>
      <c r="AR217" s="380">
        <f>+'Niv1 Pub 22à45 '!AW230+'Niv1 Pr 94à117'!AT230</f>
        <v>25</v>
      </c>
    </row>
    <row r="218" spans="1:44" s="381" customFormat="1" ht="13.5" customHeight="1">
      <c r="A218" s="569" t="s">
        <v>240</v>
      </c>
      <c r="B218" s="569" t="s">
        <v>244</v>
      </c>
      <c r="C218" s="301">
        <f>+'Niv1 Pub 22à45 '!C231+'Niv1 Pr 94à117'!C231</f>
        <v>7156</v>
      </c>
      <c r="D218" s="301">
        <f>+'Niv1 Pub 22à45 '!D231+'Niv1 Pr 94à117'!D231</f>
        <v>3502</v>
      </c>
      <c r="E218" s="301">
        <f>+'Niv1 Pub 22à45 '!E231+'Niv1 Pr 94à117'!E231</f>
        <v>4692</v>
      </c>
      <c r="F218" s="301">
        <f>+'Niv1 Pub 22à45 '!F231+'Niv1 Pr 94à117'!F231</f>
        <v>2344</v>
      </c>
      <c r="G218" s="301">
        <f>+'Niv1 Pub 22à45 '!G231+'Niv1 Pr 94à117'!G231</f>
        <v>2977</v>
      </c>
      <c r="H218" s="301">
        <f>+'Niv1 Pub 22à45 '!H231+'Niv1 Pr 94à117'!H231</f>
        <v>1511</v>
      </c>
      <c r="I218" s="301">
        <f>+'Niv1 Pub 22à45 '!I231+'Niv1 Pr 94à117'!I231</f>
        <v>1465</v>
      </c>
      <c r="J218" s="301">
        <f>+'Niv1 Pub 22à45 '!J231+'Niv1 Pr 94à117'!J231</f>
        <v>725</v>
      </c>
      <c r="K218" s="301">
        <f>+'Niv1 Pub 22à45 '!K231+'Niv1 Pr 94à117'!K231</f>
        <v>1027</v>
      </c>
      <c r="L218" s="301">
        <f>+'Niv1 Pub 22à45 '!L231+'Niv1 Pr 94à117'!L231</f>
        <v>520</v>
      </c>
      <c r="M218" s="387">
        <f t="shared" si="113"/>
        <v>17317</v>
      </c>
      <c r="N218" s="387">
        <f t="shared" si="114"/>
        <v>8602</v>
      </c>
      <c r="O218" s="603"/>
      <c r="P218" s="569" t="s">
        <v>244</v>
      </c>
      <c r="Q218" s="301">
        <f>+'Niv1 Pub 22à45 '!Q231+'Niv1 Pr 94à117'!Q231</f>
        <v>339</v>
      </c>
      <c r="R218" s="301">
        <f>+'Niv1 Pub 22à45 '!R231+'Niv1 Pr 94à117'!R231</f>
        <v>178</v>
      </c>
      <c r="S218" s="301">
        <f>+'Niv1 Pub 22à45 '!S231+'Niv1 Pr 94à117'!S231</f>
        <v>1246</v>
      </c>
      <c r="T218" s="301">
        <f>+'Niv1 Pub 22à45 '!T231+'Niv1 Pr 94à117'!T231</f>
        <v>640</v>
      </c>
      <c r="U218" s="301">
        <f>+'Niv1 Pub 22à45 '!U231+'Niv1 Pr 94à117'!U231</f>
        <v>749</v>
      </c>
      <c r="V218" s="301">
        <f>+'Niv1 Pub 22à45 '!V231+'Niv1 Pr 94à117'!V231</f>
        <v>382</v>
      </c>
      <c r="W218" s="301">
        <f>+'Niv1 Pub 22à45 '!W231+'Niv1 Pr 94à117'!W231</f>
        <v>39</v>
      </c>
      <c r="X218" s="301">
        <f>+'Niv1 Pub 22à45 '!X231+'Niv1 Pr 94à117'!X231</f>
        <v>18</v>
      </c>
      <c r="Y218" s="301">
        <f>+'Niv1 Pub 22à45 '!Y231+'Niv1 Pr 94à117'!Y231</f>
        <v>223</v>
      </c>
      <c r="Z218" s="301">
        <f>+'Niv1 Pub 22à45 '!Z231+'Niv1 Pr 94à117'!Z231</f>
        <v>108</v>
      </c>
      <c r="AA218" s="387">
        <f t="shared" si="115"/>
        <v>2596</v>
      </c>
      <c r="AB218" s="436">
        <f t="shared" si="116"/>
        <v>1326</v>
      </c>
      <c r="AC218" s="619"/>
      <c r="AD218" s="569" t="s">
        <v>244</v>
      </c>
      <c r="AE218" s="302">
        <f>+'Niv1 Pub 22à45 '!AE231+'Niv1 Pr 94à117'!AE231</f>
        <v>116</v>
      </c>
      <c r="AF218" s="380">
        <f>+'Niv1 Pub 22à45 '!AF231+'Niv1 Pr 94à117'!AF231</f>
        <v>114</v>
      </c>
      <c r="AG218" s="380">
        <f>+'Niv1 Pub 22à45 '!AG231+'Niv1 Pr 94à117'!AG231</f>
        <v>100</v>
      </c>
      <c r="AH218" s="380">
        <f>+'Niv1 Pub 22à45 '!AH231+'Niv1 Pr 94à117'!AH231</f>
        <v>68</v>
      </c>
      <c r="AI218" s="380">
        <f>+'Niv1 Pub 22à45 '!AI231+'Niv1 Pr 94à117'!AI231</f>
        <v>50</v>
      </c>
      <c r="AJ218" s="380">
        <f>+'Niv1 Pub 22à45 '!AJ231+'Niv1 Pr 94à117'!AJ231</f>
        <v>448</v>
      </c>
      <c r="AK218" s="380">
        <f>+'Niv1 Pub 22à45 '!AK231+'Niv1 Pr 94à117'!AK231</f>
        <v>203</v>
      </c>
      <c r="AL218" s="380">
        <f>+'Niv1 Pub 22à45 '!AL231+'Niv1 Pr 94à117'!AL231</f>
        <v>42</v>
      </c>
      <c r="AM218" s="380">
        <f>+'Niv1 Pub 22à45 '!AM231+'Niv1 Pr 94à117'!AM231</f>
        <v>245</v>
      </c>
      <c r="AN218" s="380">
        <f>+'Niv1 Pub 22à45 '!AS231+'Niv1 Pr 94à117'!AP231</f>
        <v>296</v>
      </c>
      <c r="AO218" s="380">
        <f>+'Niv1 Pub 22à45 '!AT231+'Niv1 Pr 94à117'!AQ231</f>
        <v>6</v>
      </c>
      <c r="AP218" s="380">
        <f>+'Niv1 Pub 22à45 '!AU231+'Niv1 Pr 94à117'!AR231</f>
        <v>107</v>
      </c>
      <c r="AQ218" s="380">
        <f>+'Niv1 Pub 22à45 '!AV231+'Niv1 Pr 94à117'!AS231</f>
        <v>99</v>
      </c>
      <c r="AR218" s="380">
        <f>+'Niv1 Pub 22à45 '!AW231+'Niv1 Pr 94à117'!AT231</f>
        <v>8</v>
      </c>
    </row>
    <row r="219" spans="1:44" s="381" customFormat="1" ht="13.5" customHeight="1">
      <c r="A219" s="569" t="s">
        <v>240</v>
      </c>
      <c r="B219" s="569" t="s">
        <v>245</v>
      </c>
      <c r="C219" s="301">
        <f>+'Niv1 Pub 22à45 '!C232+'Niv1 Pr 94à117'!C232</f>
        <v>5903</v>
      </c>
      <c r="D219" s="301">
        <f>+'Niv1 Pub 22à45 '!D232+'Niv1 Pr 94à117'!D232</f>
        <v>2964</v>
      </c>
      <c r="E219" s="301">
        <f>+'Niv1 Pub 22à45 '!E232+'Niv1 Pr 94à117'!E232</f>
        <v>4636</v>
      </c>
      <c r="F219" s="301">
        <f>+'Niv1 Pub 22à45 '!F232+'Niv1 Pr 94à117'!F232</f>
        <v>2334</v>
      </c>
      <c r="G219" s="301">
        <f>+'Niv1 Pub 22à45 '!G232+'Niv1 Pr 94à117'!G232</f>
        <v>3442</v>
      </c>
      <c r="H219" s="301">
        <f>+'Niv1 Pub 22à45 '!H232+'Niv1 Pr 94à117'!H232</f>
        <v>1749</v>
      </c>
      <c r="I219" s="301">
        <f>+'Niv1 Pub 22à45 '!I232+'Niv1 Pr 94à117'!I232</f>
        <v>2440</v>
      </c>
      <c r="J219" s="301">
        <f>+'Niv1 Pub 22à45 '!J232+'Niv1 Pr 94à117'!J232</f>
        <v>1313</v>
      </c>
      <c r="K219" s="301">
        <f>+'Niv1 Pub 22à45 '!K232+'Niv1 Pr 94à117'!K232</f>
        <v>1908</v>
      </c>
      <c r="L219" s="301">
        <f>+'Niv1 Pub 22à45 '!L232+'Niv1 Pr 94à117'!L232</f>
        <v>1054</v>
      </c>
      <c r="M219" s="387">
        <f t="shared" si="113"/>
        <v>18329</v>
      </c>
      <c r="N219" s="387">
        <f t="shared" si="114"/>
        <v>9414</v>
      </c>
      <c r="O219" s="603"/>
      <c r="P219" s="569" t="s">
        <v>245</v>
      </c>
      <c r="Q219" s="301">
        <f>+'Niv1 Pub 22à45 '!Q232+'Niv1 Pr 94à117'!Q232</f>
        <v>850</v>
      </c>
      <c r="R219" s="301">
        <f>+'Niv1 Pub 22à45 '!R232+'Niv1 Pr 94à117'!R232</f>
        <v>421</v>
      </c>
      <c r="S219" s="301">
        <f>+'Niv1 Pub 22à45 '!S232+'Niv1 Pr 94à117'!S232</f>
        <v>1035</v>
      </c>
      <c r="T219" s="301">
        <f>+'Niv1 Pub 22à45 '!T232+'Niv1 Pr 94à117'!T232</f>
        <v>496</v>
      </c>
      <c r="U219" s="301">
        <f>+'Niv1 Pub 22à45 '!U232+'Niv1 Pr 94à117'!U232</f>
        <v>770</v>
      </c>
      <c r="V219" s="301">
        <f>+'Niv1 Pub 22à45 '!V232+'Niv1 Pr 94à117'!V232</f>
        <v>371</v>
      </c>
      <c r="W219" s="301">
        <f>+'Niv1 Pub 22à45 '!W232+'Niv1 Pr 94à117'!W232</f>
        <v>202</v>
      </c>
      <c r="X219" s="301">
        <f>+'Niv1 Pub 22à45 '!X232+'Niv1 Pr 94à117'!X232</f>
        <v>104</v>
      </c>
      <c r="Y219" s="301">
        <f>+'Niv1 Pub 22à45 '!Y232+'Niv1 Pr 94à117'!Y232</f>
        <v>275</v>
      </c>
      <c r="Z219" s="301">
        <f>+'Niv1 Pub 22à45 '!Z232+'Niv1 Pr 94à117'!Z232</f>
        <v>159</v>
      </c>
      <c r="AA219" s="387">
        <f t="shared" si="115"/>
        <v>3132</v>
      </c>
      <c r="AB219" s="436">
        <f t="shared" si="116"/>
        <v>1551</v>
      </c>
      <c r="AC219" s="619"/>
      <c r="AD219" s="569" t="s">
        <v>245</v>
      </c>
      <c r="AE219" s="302">
        <f>+'Niv1 Pub 22à45 '!AE232+'Niv1 Pr 94à117'!AE232</f>
        <v>146</v>
      </c>
      <c r="AF219" s="380">
        <f>+'Niv1 Pub 22à45 '!AF232+'Niv1 Pr 94à117'!AF232</f>
        <v>138</v>
      </c>
      <c r="AG219" s="380">
        <f>+'Niv1 Pub 22à45 '!AG232+'Niv1 Pr 94à117'!AG232</f>
        <v>117</v>
      </c>
      <c r="AH219" s="380">
        <f>+'Niv1 Pub 22à45 '!AH232+'Niv1 Pr 94à117'!AH232</f>
        <v>93</v>
      </c>
      <c r="AI219" s="380">
        <f>+'Niv1 Pub 22à45 '!AI232+'Niv1 Pr 94à117'!AI232</f>
        <v>70</v>
      </c>
      <c r="AJ219" s="380">
        <f>+'Niv1 Pub 22à45 '!AJ232+'Niv1 Pr 94à117'!AJ232</f>
        <v>564</v>
      </c>
      <c r="AK219" s="380">
        <f>+'Niv1 Pub 22à45 '!AK232+'Niv1 Pr 94à117'!AK232</f>
        <v>378</v>
      </c>
      <c r="AL219" s="380">
        <f>+'Niv1 Pub 22à45 '!AL232+'Niv1 Pr 94à117'!AL232</f>
        <v>26</v>
      </c>
      <c r="AM219" s="380">
        <f>+'Niv1 Pub 22à45 '!AM232+'Niv1 Pr 94à117'!AM232</f>
        <v>404</v>
      </c>
      <c r="AN219" s="380">
        <f>+'Niv1 Pub 22à45 '!AS232+'Niv1 Pr 94à117'!AP232</f>
        <v>457</v>
      </c>
      <c r="AO219" s="380">
        <f>+'Niv1 Pub 22à45 '!AT232+'Niv1 Pr 94à117'!AQ232</f>
        <v>38</v>
      </c>
      <c r="AP219" s="380">
        <f>+'Niv1 Pub 22à45 '!AU232+'Niv1 Pr 94à117'!AR232</f>
        <v>119</v>
      </c>
      <c r="AQ219" s="380">
        <f>+'Niv1 Pub 22à45 '!AV232+'Niv1 Pr 94à117'!AS232</f>
        <v>114</v>
      </c>
      <c r="AR219" s="380">
        <f>+'Niv1 Pub 22à45 '!AW232+'Niv1 Pr 94à117'!AT232</f>
        <v>5</v>
      </c>
    </row>
    <row r="220" spans="1:44" ht="9" customHeight="1">
      <c r="A220" s="300"/>
      <c r="B220" s="382"/>
      <c r="C220" s="299"/>
      <c r="D220" s="299"/>
      <c r="E220" s="299"/>
      <c r="F220" s="299"/>
      <c r="G220" s="299"/>
      <c r="H220" s="299"/>
      <c r="I220" s="299"/>
      <c r="J220" s="299"/>
      <c r="K220" s="299"/>
      <c r="L220" s="299"/>
      <c r="M220" s="299"/>
      <c r="N220" s="299"/>
      <c r="O220" s="602"/>
      <c r="P220" s="382"/>
      <c r="Q220" s="450"/>
      <c r="R220" s="299"/>
      <c r="S220" s="299"/>
      <c r="T220" s="299"/>
      <c r="U220" s="299"/>
      <c r="V220" s="299"/>
      <c r="W220" s="299"/>
      <c r="X220" s="299"/>
      <c r="Y220" s="299"/>
      <c r="Z220" s="299"/>
      <c r="AA220" s="299"/>
      <c r="AB220" s="308"/>
      <c r="AC220" s="615"/>
      <c r="AD220" s="382"/>
      <c r="AE220" s="289"/>
      <c r="AF220" s="382"/>
      <c r="AG220" s="173"/>
      <c r="AH220" s="173"/>
      <c r="AI220" s="173"/>
      <c r="AJ220" s="173"/>
      <c r="AK220" s="173"/>
      <c r="AL220" s="173"/>
      <c r="AM220" s="173"/>
      <c r="AN220" s="173"/>
      <c r="AO220" s="173"/>
      <c r="AP220" s="300"/>
      <c r="AQ220" s="300"/>
      <c r="AR220" s="300"/>
    </row>
    <row r="221" spans="1:44">
      <c r="A221" s="309"/>
      <c r="B221" s="304"/>
      <c r="C221" s="310"/>
      <c r="D221" s="310"/>
      <c r="E221" s="310"/>
      <c r="F221" s="310"/>
      <c r="G221" s="310"/>
      <c r="H221" s="310"/>
      <c r="I221" s="310"/>
      <c r="J221" s="310"/>
      <c r="K221" s="310"/>
      <c r="L221" s="310"/>
      <c r="M221" s="310"/>
      <c r="N221" s="310"/>
      <c r="O221" s="601"/>
      <c r="Q221" s="293"/>
      <c r="R221" s="293"/>
      <c r="S221" s="293"/>
      <c r="T221" s="293"/>
      <c r="U221" s="293"/>
      <c r="V221" s="293"/>
      <c r="W221" s="293"/>
      <c r="X221" s="293"/>
      <c r="Y221" s="293"/>
      <c r="Z221" s="293"/>
      <c r="AA221" s="293"/>
      <c r="AB221" s="293"/>
      <c r="AC221" s="620"/>
      <c r="AD221" s="291"/>
      <c r="AE221" s="292"/>
      <c r="AF221" s="292"/>
      <c r="AG221" s="292"/>
      <c r="AH221" s="292"/>
      <c r="AI221" s="292"/>
      <c r="AJ221" s="292"/>
      <c r="AK221" s="292"/>
      <c r="AL221" s="292"/>
      <c r="AM221" s="292"/>
    </row>
    <row r="222" spans="1:44">
      <c r="A222" s="284"/>
      <c r="B222" s="291"/>
      <c r="C222" s="187"/>
      <c r="D222" s="187"/>
      <c r="E222" s="187"/>
      <c r="F222" s="187"/>
      <c r="G222" s="187"/>
      <c r="H222" s="187"/>
      <c r="I222" s="187"/>
      <c r="J222" s="187"/>
      <c r="K222" s="187"/>
      <c r="L222" s="187"/>
      <c r="M222" s="187"/>
      <c r="N222" s="187"/>
      <c r="O222" s="600"/>
      <c r="AC222" s="614"/>
      <c r="AD222" s="292"/>
    </row>
    <row r="223" spans="1:44">
      <c r="A223" s="284"/>
      <c r="B223" s="291"/>
      <c r="C223" s="187"/>
      <c r="D223" s="187"/>
      <c r="E223" s="187"/>
      <c r="F223" s="187"/>
      <c r="G223" s="187"/>
      <c r="H223" s="187"/>
      <c r="I223" s="187"/>
      <c r="J223" s="187"/>
      <c r="K223" s="187"/>
      <c r="L223" s="187"/>
      <c r="M223" s="187"/>
      <c r="N223" s="187"/>
      <c r="O223" s="600"/>
      <c r="AC223" s="614"/>
      <c r="AD223" s="292"/>
    </row>
    <row r="224" spans="1:44">
      <c r="A224" s="284"/>
      <c r="B224" s="291"/>
      <c r="C224" s="187"/>
      <c r="D224" s="187"/>
      <c r="E224" s="187"/>
      <c r="F224" s="187"/>
      <c r="G224" s="187"/>
      <c r="H224" s="187"/>
      <c r="I224" s="187"/>
      <c r="J224" s="187"/>
      <c r="K224" s="187"/>
      <c r="L224" s="187"/>
      <c r="M224" s="187"/>
      <c r="N224" s="187"/>
      <c r="O224" s="600"/>
      <c r="AC224" s="614"/>
      <c r="AD224" s="292"/>
    </row>
    <row r="225" spans="1:46">
      <c r="A225" s="284"/>
      <c r="B225" s="291"/>
      <c r="C225" s="187"/>
      <c r="D225" s="187"/>
      <c r="E225" s="187"/>
      <c r="F225" s="187"/>
      <c r="G225" s="187"/>
      <c r="H225" s="187"/>
      <c r="I225" s="187"/>
      <c r="J225" s="187"/>
      <c r="K225" s="187"/>
      <c r="L225" s="187"/>
      <c r="M225" s="187"/>
      <c r="N225" s="187"/>
      <c r="O225" s="600"/>
      <c r="AC225" s="614"/>
      <c r="AD225" s="292"/>
    </row>
    <row r="226" spans="1:46">
      <c r="A226" s="284"/>
      <c r="B226" s="291"/>
      <c r="C226" s="187"/>
      <c r="D226" s="187"/>
      <c r="E226" s="187"/>
      <c r="F226" s="187"/>
      <c r="G226" s="187"/>
      <c r="H226" s="187"/>
      <c r="I226" s="187"/>
      <c r="J226" s="187"/>
      <c r="K226" s="187"/>
      <c r="L226" s="187"/>
      <c r="M226" s="187"/>
      <c r="N226" s="187"/>
      <c r="O226" s="600"/>
      <c r="AC226" s="614"/>
      <c r="AD226" s="292"/>
    </row>
    <row r="227" spans="1:46">
      <c r="A227" s="284"/>
      <c r="B227" s="291"/>
      <c r="C227" s="187"/>
      <c r="D227" s="187"/>
      <c r="E227" s="187"/>
      <c r="F227" s="187"/>
      <c r="G227" s="187"/>
      <c r="H227" s="187"/>
      <c r="I227" s="187"/>
      <c r="J227" s="187"/>
      <c r="K227" s="187"/>
      <c r="L227" s="187"/>
      <c r="M227" s="187"/>
      <c r="N227" s="187"/>
      <c r="O227" s="600"/>
      <c r="AC227" s="614"/>
      <c r="AD227" s="292"/>
    </row>
    <row r="228" spans="1:46">
      <c r="A228" s="284"/>
      <c r="B228" s="291"/>
      <c r="C228" s="187"/>
      <c r="D228" s="187"/>
      <c r="E228" s="187"/>
      <c r="F228" s="187"/>
      <c r="G228" s="187"/>
      <c r="H228" s="187"/>
      <c r="I228" s="187"/>
      <c r="J228" s="187"/>
      <c r="K228" s="187"/>
      <c r="L228" s="187"/>
      <c r="M228" s="187"/>
      <c r="N228" s="187"/>
      <c r="O228" s="600"/>
      <c r="AC228" s="614"/>
      <c r="AD228" s="292"/>
    </row>
    <row r="229" spans="1:46">
      <c r="A229" s="284"/>
      <c r="B229" s="291"/>
      <c r="C229" s="187"/>
      <c r="D229" s="187"/>
      <c r="E229" s="187"/>
      <c r="F229" s="187"/>
      <c r="G229" s="187"/>
      <c r="H229" s="187"/>
      <c r="I229" s="187"/>
      <c r="J229" s="187"/>
      <c r="K229" s="187"/>
      <c r="L229" s="187"/>
      <c r="M229" s="187"/>
      <c r="N229" s="187"/>
      <c r="O229" s="600"/>
      <c r="AC229" s="614"/>
      <c r="AD229" s="292"/>
    </row>
    <row r="230" spans="1:46">
      <c r="A230" s="284"/>
      <c r="B230" s="291"/>
      <c r="C230" s="187"/>
      <c r="D230" s="187"/>
      <c r="E230" s="187"/>
      <c r="F230" s="187"/>
      <c r="G230" s="187"/>
      <c r="H230" s="187"/>
      <c r="I230" s="187"/>
      <c r="J230" s="187"/>
      <c r="K230" s="187"/>
      <c r="L230" s="187"/>
      <c r="M230" s="187"/>
      <c r="N230" s="187"/>
      <c r="O230" s="600"/>
      <c r="AC230" s="614"/>
      <c r="AD230" s="292"/>
      <c r="AF230" s="381"/>
    </row>
    <row r="231" spans="1:46">
      <c r="A231" s="284"/>
      <c r="B231" s="434"/>
      <c r="C231" s="433"/>
      <c r="D231" s="433"/>
      <c r="E231" s="433"/>
      <c r="F231" s="433"/>
      <c r="G231" s="433"/>
      <c r="H231" s="433"/>
      <c r="I231" s="433"/>
      <c r="J231" s="433"/>
      <c r="K231" s="433"/>
      <c r="L231" s="433"/>
      <c r="M231" s="433"/>
      <c r="N231" s="433"/>
      <c r="O231" s="600"/>
      <c r="Q231" s="431"/>
      <c r="R231" s="431"/>
      <c r="S231" s="431"/>
      <c r="T231" s="431"/>
      <c r="U231" s="431"/>
      <c r="V231" s="431"/>
      <c r="W231" s="431"/>
      <c r="X231" s="431"/>
      <c r="Y231" s="431"/>
      <c r="Z231" s="431"/>
      <c r="AA231" s="431"/>
      <c r="AB231" s="431"/>
      <c r="AC231" s="614"/>
      <c r="AD231" s="384"/>
      <c r="AF231" s="381"/>
      <c r="AG231" s="381"/>
      <c r="AH231" s="381"/>
      <c r="AI231" s="381"/>
      <c r="AJ231" s="381"/>
      <c r="AK231" s="381"/>
      <c r="AL231" s="381"/>
      <c r="AM231" s="381"/>
      <c r="AN231" s="381"/>
      <c r="AO231" s="381"/>
      <c r="AP231" s="381"/>
      <c r="AQ231" s="381"/>
      <c r="AR231" s="381"/>
      <c r="AS231" s="381"/>
      <c r="AT231" s="381"/>
    </row>
    <row r="232" spans="1:46">
      <c r="A232" s="284"/>
      <c r="B232" s="434"/>
      <c r="C232" s="433"/>
      <c r="D232" s="433"/>
      <c r="E232" s="433"/>
      <c r="F232" s="433"/>
      <c r="G232" s="433"/>
      <c r="H232" s="433"/>
      <c r="I232" s="433"/>
      <c r="J232" s="433"/>
      <c r="K232" s="433"/>
      <c r="L232" s="433"/>
      <c r="M232" s="433"/>
      <c r="N232" s="433"/>
      <c r="O232" s="600"/>
      <c r="Q232" s="431"/>
      <c r="R232" s="431"/>
      <c r="S232" s="431"/>
      <c r="T232" s="431"/>
      <c r="U232" s="431"/>
      <c r="V232" s="431"/>
      <c r="W232" s="431"/>
      <c r="X232" s="431"/>
      <c r="Y232" s="431"/>
      <c r="Z232" s="431"/>
      <c r="AA232" s="431"/>
      <c r="AB232" s="431"/>
      <c r="AC232" s="614"/>
      <c r="AD232" s="384"/>
      <c r="AF232" s="381"/>
      <c r="AG232" s="381"/>
      <c r="AH232" s="381"/>
      <c r="AI232" s="381"/>
      <c r="AJ232" s="381"/>
      <c r="AK232" s="381"/>
      <c r="AL232" s="381"/>
      <c r="AM232" s="381"/>
      <c r="AN232" s="381"/>
      <c r="AO232" s="381"/>
      <c r="AP232" s="381"/>
      <c r="AQ232" s="381"/>
      <c r="AR232" s="381"/>
      <c r="AS232" s="381"/>
      <c r="AT232" s="381"/>
    </row>
    <row r="233" spans="1:46">
      <c r="A233" s="284"/>
      <c r="B233" s="434"/>
      <c r="C233" s="433"/>
      <c r="D233" s="433"/>
      <c r="E233" s="433"/>
      <c r="F233" s="433"/>
      <c r="G233" s="433"/>
      <c r="H233" s="433"/>
      <c r="I233" s="433"/>
      <c r="J233" s="433"/>
      <c r="K233" s="433"/>
      <c r="L233" s="433"/>
      <c r="M233" s="433"/>
      <c r="N233" s="433"/>
      <c r="O233" s="600"/>
      <c r="Q233" s="431"/>
      <c r="R233" s="431"/>
      <c r="S233" s="431"/>
      <c r="T233" s="431"/>
      <c r="U233" s="431"/>
      <c r="V233" s="431"/>
      <c r="W233" s="431"/>
      <c r="X233" s="431"/>
      <c r="Y233" s="431"/>
      <c r="Z233" s="431"/>
      <c r="AA233" s="431"/>
      <c r="AB233" s="431"/>
      <c r="AC233" s="614"/>
      <c r="AD233" s="417"/>
      <c r="AF233" s="381"/>
      <c r="AG233" s="381"/>
      <c r="AH233" s="381"/>
      <c r="AI233" s="381"/>
      <c r="AJ233" s="381"/>
      <c r="AK233" s="381"/>
      <c r="AL233" s="381"/>
      <c r="AM233" s="381"/>
      <c r="AN233" s="381"/>
      <c r="AO233" s="381"/>
      <c r="AP233" s="381"/>
      <c r="AQ233" s="381"/>
      <c r="AR233" s="381"/>
      <c r="AS233" s="381"/>
      <c r="AT233" s="381"/>
    </row>
    <row r="234" spans="1:46">
      <c r="A234" s="284"/>
      <c r="B234" s="434"/>
      <c r="C234" s="433"/>
      <c r="D234" s="433"/>
      <c r="E234" s="433"/>
      <c r="F234" s="433"/>
      <c r="G234" s="433"/>
      <c r="H234" s="433"/>
      <c r="I234" s="433"/>
      <c r="J234" s="433"/>
      <c r="K234" s="433"/>
      <c r="L234" s="433"/>
      <c r="M234" s="433"/>
      <c r="N234" s="433"/>
      <c r="O234" s="600"/>
      <c r="Q234" s="431"/>
      <c r="R234" s="431"/>
      <c r="S234" s="431"/>
      <c r="T234" s="431"/>
      <c r="U234" s="431"/>
      <c r="V234" s="431"/>
      <c r="W234" s="431"/>
      <c r="X234" s="431"/>
      <c r="Y234" s="431"/>
      <c r="Z234" s="431"/>
      <c r="AA234" s="431"/>
      <c r="AB234" s="431"/>
      <c r="AC234" s="614"/>
      <c r="AD234" s="417"/>
      <c r="AF234" s="381"/>
      <c r="AG234" s="381"/>
      <c r="AH234" s="381"/>
      <c r="AI234" s="381"/>
      <c r="AJ234" s="381"/>
      <c r="AK234" s="381"/>
      <c r="AL234" s="381"/>
      <c r="AM234" s="381"/>
      <c r="AN234" s="381"/>
      <c r="AO234" s="381"/>
      <c r="AP234" s="381"/>
      <c r="AQ234" s="381"/>
      <c r="AR234" s="381"/>
      <c r="AS234" s="381"/>
      <c r="AT234" s="381"/>
    </row>
    <row r="235" spans="1:46">
      <c r="A235" s="284"/>
      <c r="B235" s="434"/>
      <c r="C235" s="433"/>
      <c r="D235" s="433"/>
      <c r="E235" s="433"/>
      <c r="F235" s="433"/>
      <c r="G235" s="433"/>
      <c r="H235" s="433"/>
      <c r="I235" s="433"/>
      <c r="J235" s="433"/>
      <c r="K235" s="433"/>
      <c r="L235" s="433"/>
      <c r="M235" s="433"/>
      <c r="N235" s="433"/>
      <c r="O235" s="600"/>
      <c r="Q235" s="431"/>
      <c r="R235" s="431"/>
      <c r="S235" s="431"/>
      <c r="T235" s="431"/>
      <c r="U235" s="431"/>
      <c r="V235" s="431"/>
      <c r="W235" s="431"/>
      <c r="X235" s="431"/>
      <c r="Y235" s="431"/>
      <c r="Z235" s="431"/>
      <c r="AA235" s="431"/>
      <c r="AB235" s="431"/>
      <c r="AC235" s="614"/>
      <c r="AD235" s="417"/>
      <c r="AF235" s="381"/>
      <c r="AG235" s="381"/>
      <c r="AH235" s="381"/>
      <c r="AI235" s="381"/>
      <c r="AJ235" s="381"/>
      <c r="AK235" s="381"/>
      <c r="AL235" s="381"/>
      <c r="AM235" s="381"/>
      <c r="AN235" s="381"/>
      <c r="AO235" s="381"/>
      <c r="AP235" s="381"/>
      <c r="AQ235" s="381"/>
      <c r="AR235" s="381"/>
      <c r="AS235" s="381"/>
      <c r="AT235" s="381"/>
    </row>
    <row r="236" spans="1:46">
      <c r="A236" s="284"/>
      <c r="B236" s="434"/>
      <c r="C236" s="433"/>
      <c r="D236" s="433"/>
      <c r="E236" s="433"/>
      <c r="F236" s="433"/>
      <c r="G236" s="433"/>
      <c r="H236" s="433"/>
      <c r="I236" s="433"/>
      <c r="J236" s="433"/>
      <c r="K236" s="433"/>
      <c r="L236" s="433"/>
      <c r="M236" s="433"/>
      <c r="N236" s="433"/>
      <c r="O236" s="600"/>
      <c r="Q236" s="431"/>
      <c r="R236" s="431"/>
      <c r="S236" s="431"/>
      <c r="T236" s="431"/>
      <c r="U236" s="431"/>
      <c r="V236" s="431"/>
      <c r="W236" s="431"/>
      <c r="X236" s="431"/>
      <c r="Y236" s="431"/>
      <c r="Z236" s="431"/>
      <c r="AA236" s="431"/>
      <c r="AB236" s="431"/>
      <c r="AC236" s="614"/>
      <c r="AD236" s="417"/>
      <c r="AF236" s="381"/>
      <c r="AG236" s="381"/>
      <c r="AH236" s="381"/>
      <c r="AI236" s="381"/>
      <c r="AJ236" s="381"/>
      <c r="AK236" s="381"/>
      <c r="AL236" s="381"/>
      <c r="AM236" s="381"/>
      <c r="AN236" s="381"/>
      <c r="AO236" s="381"/>
      <c r="AP236" s="381"/>
      <c r="AQ236" s="381"/>
      <c r="AR236" s="381"/>
      <c r="AS236" s="381"/>
      <c r="AT236" s="381"/>
    </row>
    <row r="237" spans="1:46">
      <c r="A237" s="284"/>
      <c r="B237" s="434"/>
      <c r="C237" s="433"/>
      <c r="D237" s="433"/>
      <c r="E237" s="433"/>
      <c r="F237" s="433"/>
      <c r="G237" s="433"/>
      <c r="H237" s="433"/>
      <c r="I237" s="433"/>
      <c r="J237" s="433"/>
      <c r="K237" s="433"/>
      <c r="L237" s="433"/>
      <c r="M237" s="433"/>
      <c r="N237" s="433"/>
      <c r="O237" s="600"/>
      <c r="Q237" s="431"/>
      <c r="R237" s="431"/>
      <c r="S237" s="431"/>
      <c r="T237" s="431"/>
      <c r="U237" s="431"/>
      <c r="V237" s="431"/>
      <c r="W237" s="431"/>
      <c r="X237" s="431"/>
      <c r="Y237" s="431"/>
      <c r="Z237" s="431"/>
      <c r="AA237" s="431"/>
      <c r="AB237" s="431"/>
      <c r="AC237" s="614"/>
      <c r="AD237" s="417"/>
      <c r="AF237" s="381"/>
      <c r="AG237" s="381"/>
      <c r="AH237" s="381"/>
      <c r="AI237" s="381"/>
      <c r="AJ237" s="381"/>
      <c r="AK237" s="381"/>
      <c r="AL237" s="381"/>
      <c r="AM237" s="381"/>
      <c r="AN237" s="381"/>
      <c r="AO237" s="381"/>
      <c r="AP237" s="381"/>
      <c r="AQ237" s="381"/>
      <c r="AR237" s="381"/>
      <c r="AS237" s="381"/>
      <c r="AT237" s="381"/>
    </row>
    <row r="238" spans="1:46">
      <c r="A238" s="284"/>
      <c r="B238" s="434"/>
      <c r="C238" s="433"/>
      <c r="D238" s="433"/>
      <c r="E238" s="433"/>
      <c r="F238" s="433"/>
      <c r="G238" s="433"/>
      <c r="H238" s="433"/>
      <c r="I238" s="433"/>
      <c r="J238" s="433"/>
      <c r="K238" s="433"/>
      <c r="L238" s="433"/>
      <c r="M238" s="433"/>
      <c r="N238" s="433"/>
      <c r="O238" s="600"/>
      <c r="Q238" s="431"/>
      <c r="R238" s="431"/>
      <c r="S238" s="431"/>
      <c r="T238" s="431"/>
      <c r="U238" s="431"/>
      <c r="V238" s="431"/>
      <c r="W238" s="431"/>
      <c r="X238" s="431"/>
      <c r="Y238" s="431"/>
      <c r="Z238" s="431"/>
      <c r="AA238" s="431"/>
      <c r="AB238" s="431"/>
      <c r="AC238" s="614"/>
      <c r="AD238" s="417"/>
      <c r="AF238" s="381"/>
      <c r="AG238" s="381"/>
      <c r="AH238" s="381"/>
      <c r="AI238" s="381"/>
      <c r="AJ238" s="381"/>
      <c r="AK238" s="381"/>
      <c r="AL238" s="381"/>
      <c r="AM238" s="381"/>
      <c r="AN238" s="381"/>
      <c r="AO238" s="381"/>
      <c r="AP238" s="381"/>
      <c r="AQ238" s="381"/>
      <c r="AR238" s="381"/>
      <c r="AS238" s="381"/>
      <c r="AT238" s="381"/>
    </row>
    <row r="239" spans="1:46">
      <c r="A239" s="284"/>
      <c r="B239" s="434"/>
      <c r="C239" s="433"/>
      <c r="D239" s="433"/>
      <c r="E239" s="433"/>
      <c r="F239" s="433"/>
      <c r="G239" s="433"/>
      <c r="H239" s="433"/>
      <c r="I239" s="433"/>
      <c r="J239" s="433"/>
      <c r="K239" s="433"/>
      <c r="L239" s="433"/>
      <c r="M239" s="433"/>
      <c r="N239" s="433"/>
      <c r="O239" s="600"/>
      <c r="Q239" s="431"/>
      <c r="R239" s="431"/>
      <c r="S239" s="431"/>
      <c r="T239" s="431"/>
      <c r="U239" s="431"/>
      <c r="V239" s="431"/>
      <c r="W239" s="431"/>
      <c r="X239" s="431"/>
      <c r="Y239" s="431"/>
      <c r="Z239" s="431"/>
      <c r="AA239" s="431"/>
      <c r="AB239" s="431"/>
      <c r="AC239" s="614"/>
      <c r="AD239" s="417"/>
      <c r="AF239" s="381"/>
      <c r="AG239" s="381"/>
      <c r="AH239" s="381"/>
      <c r="AI239" s="381"/>
      <c r="AJ239" s="381"/>
      <c r="AK239" s="381"/>
      <c r="AL239" s="381"/>
      <c r="AM239" s="381"/>
      <c r="AN239" s="381"/>
      <c r="AO239" s="381"/>
      <c r="AP239" s="381"/>
      <c r="AQ239" s="381"/>
      <c r="AR239" s="381"/>
      <c r="AS239" s="381"/>
      <c r="AT239" s="381"/>
    </row>
    <row r="240" spans="1:46">
      <c r="B240" s="417"/>
      <c r="C240" s="431"/>
      <c r="D240" s="431"/>
      <c r="E240" s="431"/>
      <c r="F240" s="431"/>
      <c r="G240" s="431"/>
      <c r="H240" s="431"/>
      <c r="I240" s="431"/>
      <c r="J240" s="431"/>
      <c r="K240" s="431"/>
      <c r="L240" s="431"/>
      <c r="M240" s="431"/>
      <c r="N240" s="431"/>
      <c r="O240" s="597"/>
      <c r="Q240" s="431"/>
      <c r="R240" s="431"/>
      <c r="S240" s="431"/>
      <c r="T240" s="431"/>
      <c r="U240" s="431"/>
      <c r="V240" s="431"/>
      <c r="W240" s="431"/>
      <c r="X240" s="431"/>
      <c r="Y240" s="431"/>
      <c r="Z240" s="431"/>
      <c r="AA240" s="431"/>
      <c r="AB240" s="431"/>
      <c r="AC240" s="614"/>
      <c r="AD240" s="417"/>
      <c r="AF240" s="381"/>
      <c r="AG240" s="381"/>
      <c r="AH240" s="381"/>
      <c r="AI240" s="381"/>
      <c r="AJ240" s="381"/>
      <c r="AK240" s="381"/>
      <c r="AL240" s="381"/>
      <c r="AM240" s="381"/>
      <c r="AN240" s="381"/>
      <c r="AO240" s="381"/>
      <c r="AP240" s="381"/>
      <c r="AQ240" s="381"/>
      <c r="AR240" s="381"/>
      <c r="AS240" s="381"/>
      <c r="AT240" s="381"/>
    </row>
    <row r="241" spans="2:46">
      <c r="B241" s="417"/>
      <c r="C241" s="431"/>
      <c r="D241" s="431"/>
      <c r="E241" s="431"/>
      <c r="F241" s="431"/>
      <c r="G241" s="431"/>
      <c r="H241" s="431"/>
      <c r="I241" s="431"/>
      <c r="J241" s="431"/>
      <c r="K241" s="431"/>
      <c r="L241" s="431"/>
      <c r="M241" s="431"/>
      <c r="N241" s="431"/>
      <c r="O241" s="597"/>
      <c r="Q241" s="431"/>
      <c r="R241" s="431"/>
      <c r="S241" s="431"/>
      <c r="T241" s="431"/>
      <c r="U241" s="431"/>
      <c r="V241" s="431"/>
      <c r="W241" s="431"/>
      <c r="X241" s="431"/>
      <c r="Y241" s="431"/>
      <c r="Z241" s="431"/>
      <c r="AA241" s="431"/>
      <c r="AB241" s="431"/>
      <c r="AC241" s="614"/>
      <c r="AD241" s="417"/>
      <c r="AF241" s="381"/>
      <c r="AG241" s="381"/>
      <c r="AH241" s="381"/>
      <c r="AI241" s="381"/>
      <c r="AJ241" s="381"/>
      <c r="AK241" s="381"/>
      <c r="AL241" s="381"/>
      <c r="AM241" s="381"/>
      <c r="AN241" s="381"/>
      <c r="AO241" s="381"/>
      <c r="AP241" s="381"/>
      <c r="AQ241" s="381"/>
      <c r="AR241" s="381"/>
      <c r="AS241" s="381"/>
      <c r="AT241" s="381"/>
    </row>
    <row r="242" spans="2:46">
      <c r="B242" s="417"/>
      <c r="C242" s="431"/>
      <c r="D242" s="431"/>
      <c r="E242" s="431"/>
      <c r="F242" s="431"/>
      <c r="G242" s="431"/>
      <c r="H242" s="431"/>
      <c r="I242" s="431"/>
      <c r="J242" s="431"/>
      <c r="K242" s="431"/>
      <c r="L242" s="431"/>
      <c r="M242" s="431"/>
      <c r="N242" s="431"/>
      <c r="O242" s="597"/>
      <c r="Q242" s="431"/>
      <c r="R242" s="431"/>
      <c r="S242" s="431"/>
      <c r="T242" s="431"/>
      <c r="U242" s="431"/>
      <c r="V242" s="431"/>
      <c r="W242" s="431"/>
      <c r="X242" s="431"/>
      <c r="Y242" s="431"/>
      <c r="Z242" s="431"/>
      <c r="AA242" s="431"/>
      <c r="AB242" s="431"/>
      <c r="AC242" s="614"/>
      <c r="AD242" s="417"/>
      <c r="AF242" s="381"/>
      <c r="AG242" s="381"/>
      <c r="AH242" s="381"/>
      <c r="AI242" s="381"/>
      <c r="AJ242" s="381"/>
      <c r="AK242" s="381"/>
      <c r="AL242" s="381"/>
      <c r="AM242" s="381"/>
      <c r="AN242" s="381"/>
      <c r="AO242" s="381"/>
      <c r="AP242" s="381"/>
      <c r="AQ242" s="381"/>
      <c r="AR242" s="381"/>
      <c r="AS242" s="381"/>
      <c r="AT242" s="381"/>
    </row>
    <row r="243" spans="2:46">
      <c r="B243" s="417"/>
      <c r="C243" s="431"/>
      <c r="D243" s="431"/>
      <c r="E243" s="431"/>
      <c r="F243" s="431"/>
      <c r="G243" s="431"/>
      <c r="H243" s="431"/>
      <c r="I243" s="431"/>
      <c r="J243" s="431"/>
      <c r="K243" s="431"/>
      <c r="L243" s="431"/>
      <c r="M243" s="431"/>
      <c r="N243" s="431"/>
      <c r="O243" s="597"/>
      <c r="Q243" s="431"/>
      <c r="R243" s="431"/>
      <c r="S243" s="431"/>
      <c r="T243" s="431"/>
      <c r="U243" s="431"/>
      <c r="V243" s="431"/>
      <c r="W243" s="431"/>
      <c r="X243" s="431"/>
      <c r="Y243" s="431"/>
      <c r="Z243" s="431"/>
      <c r="AA243" s="431"/>
      <c r="AB243" s="431"/>
      <c r="AC243" s="614"/>
      <c r="AD243" s="417"/>
      <c r="AF243" s="381"/>
      <c r="AG243" s="381"/>
      <c r="AH243" s="381"/>
      <c r="AI243" s="381"/>
      <c r="AJ243" s="381"/>
      <c r="AK243" s="381"/>
      <c r="AL243" s="381"/>
      <c r="AM243" s="381"/>
      <c r="AN243" s="381"/>
      <c r="AO243" s="381"/>
      <c r="AP243" s="381"/>
      <c r="AQ243" s="381"/>
      <c r="AR243" s="381"/>
      <c r="AS243" s="381"/>
      <c r="AT243" s="381"/>
    </row>
    <row r="244" spans="2:46">
      <c r="B244" s="417"/>
      <c r="C244" s="431"/>
      <c r="D244" s="431"/>
      <c r="E244" s="431"/>
      <c r="F244" s="431"/>
      <c r="G244" s="431"/>
      <c r="H244" s="431"/>
      <c r="I244" s="431"/>
      <c r="J244" s="431"/>
      <c r="K244" s="431"/>
      <c r="L244" s="431"/>
      <c r="M244" s="431"/>
      <c r="N244" s="431"/>
      <c r="O244" s="597"/>
      <c r="Q244" s="431"/>
      <c r="R244" s="431"/>
      <c r="S244" s="431"/>
      <c r="T244" s="431"/>
      <c r="U244" s="431"/>
      <c r="V244" s="431"/>
      <c r="W244" s="431"/>
      <c r="X244" s="431"/>
      <c r="Y244" s="431"/>
      <c r="Z244" s="431"/>
      <c r="AA244" s="431"/>
      <c r="AB244" s="431"/>
      <c r="AC244" s="614"/>
      <c r="AD244" s="417"/>
      <c r="AF244" s="381"/>
      <c r="AG244" s="381"/>
      <c r="AH244" s="381"/>
      <c r="AI244" s="381"/>
      <c r="AJ244" s="381"/>
      <c r="AK244" s="381"/>
      <c r="AL244" s="381"/>
      <c r="AM244" s="381"/>
      <c r="AN244" s="381"/>
      <c r="AO244" s="381"/>
      <c r="AP244" s="381"/>
      <c r="AQ244" s="381"/>
      <c r="AR244" s="381"/>
      <c r="AS244" s="381"/>
      <c r="AT244" s="381"/>
    </row>
    <row r="245" spans="2:46">
      <c r="B245" s="417"/>
      <c r="C245" s="431"/>
      <c r="D245" s="431"/>
      <c r="E245" s="431"/>
      <c r="F245" s="431"/>
      <c r="G245" s="431"/>
      <c r="H245" s="431"/>
      <c r="I245" s="431"/>
      <c r="J245" s="431"/>
      <c r="K245" s="431"/>
      <c r="L245" s="431"/>
      <c r="M245" s="431"/>
      <c r="N245" s="431"/>
      <c r="O245" s="597"/>
      <c r="Q245" s="431"/>
      <c r="R245" s="431"/>
      <c r="S245" s="431"/>
      <c r="T245" s="431"/>
      <c r="U245" s="431"/>
      <c r="V245" s="431"/>
      <c r="W245" s="431"/>
      <c r="X245" s="431"/>
      <c r="Y245" s="431"/>
      <c r="Z245" s="431"/>
      <c r="AA245" s="431"/>
      <c r="AB245" s="431"/>
      <c r="AC245" s="614"/>
      <c r="AD245" s="417"/>
      <c r="AF245" s="381"/>
      <c r="AG245" s="381"/>
      <c r="AH245" s="381"/>
      <c r="AI245" s="381"/>
      <c r="AJ245" s="381"/>
      <c r="AK245" s="381"/>
      <c r="AL245" s="381"/>
      <c r="AM245" s="381"/>
      <c r="AN245" s="381"/>
      <c r="AO245" s="381"/>
      <c r="AP245" s="381"/>
      <c r="AQ245" s="381"/>
      <c r="AR245" s="381"/>
      <c r="AS245" s="381"/>
      <c r="AT245" s="381"/>
    </row>
    <row r="246" spans="2:46">
      <c r="B246" s="417"/>
      <c r="C246" s="431"/>
      <c r="D246" s="431"/>
      <c r="E246" s="431"/>
      <c r="F246" s="431"/>
      <c r="G246" s="431"/>
      <c r="H246" s="431"/>
      <c r="I246" s="431"/>
      <c r="J246" s="431"/>
      <c r="K246" s="431"/>
      <c r="L246" s="431"/>
      <c r="M246" s="431"/>
      <c r="N246" s="431"/>
      <c r="O246" s="597"/>
      <c r="Q246" s="431"/>
      <c r="R246" s="431"/>
      <c r="S246" s="431"/>
      <c r="T246" s="431"/>
      <c r="U246" s="431"/>
      <c r="V246" s="431"/>
      <c r="W246" s="431"/>
      <c r="X246" s="431"/>
      <c r="Y246" s="431"/>
      <c r="Z246" s="431"/>
      <c r="AA246" s="431"/>
      <c r="AB246" s="431"/>
      <c r="AC246" s="614"/>
      <c r="AD246" s="417"/>
      <c r="AF246" s="381"/>
      <c r="AG246" s="381"/>
      <c r="AH246" s="381"/>
      <c r="AI246" s="381"/>
      <c r="AJ246" s="381"/>
      <c r="AK246" s="381"/>
      <c r="AL246" s="381"/>
      <c r="AM246" s="381"/>
      <c r="AN246" s="381"/>
      <c r="AO246" s="381"/>
      <c r="AP246" s="381"/>
      <c r="AQ246" s="381"/>
      <c r="AR246" s="381"/>
      <c r="AS246" s="381"/>
      <c r="AT246" s="381"/>
    </row>
    <row r="247" spans="2:46">
      <c r="B247" s="417"/>
      <c r="C247" s="431"/>
      <c r="D247" s="431"/>
      <c r="E247" s="431"/>
      <c r="F247" s="431"/>
      <c r="G247" s="431"/>
      <c r="H247" s="431"/>
      <c r="I247" s="431"/>
      <c r="J247" s="431"/>
      <c r="K247" s="431"/>
      <c r="L247" s="431"/>
      <c r="M247" s="431"/>
      <c r="N247" s="431"/>
      <c r="O247" s="597"/>
      <c r="Q247" s="431"/>
      <c r="R247" s="431"/>
      <c r="S247" s="431"/>
      <c r="T247" s="431"/>
      <c r="U247" s="431"/>
      <c r="V247" s="431"/>
      <c r="W247" s="431"/>
      <c r="X247" s="431"/>
      <c r="Y247" s="431"/>
      <c r="Z247" s="431"/>
      <c r="AA247" s="431"/>
      <c r="AB247" s="431"/>
      <c r="AC247" s="614"/>
      <c r="AD247" s="417"/>
      <c r="AF247" s="381"/>
      <c r="AG247" s="381"/>
      <c r="AH247" s="381"/>
      <c r="AI247" s="381"/>
      <c r="AJ247" s="381"/>
      <c r="AK247" s="381"/>
      <c r="AL247" s="381"/>
      <c r="AM247" s="381"/>
      <c r="AN247" s="381"/>
      <c r="AO247" s="381"/>
      <c r="AP247" s="381"/>
      <c r="AQ247" s="381"/>
      <c r="AR247" s="381"/>
      <c r="AS247" s="381"/>
      <c r="AT247" s="381"/>
    </row>
    <row r="248" spans="2:46">
      <c r="B248" s="417"/>
      <c r="C248" s="431"/>
      <c r="D248" s="431"/>
      <c r="E248" s="431"/>
      <c r="F248" s="431"/>
      <c r="G248" s="431"/>
      <c r="H248" s="431"/>
      <c r="I248" s="431"/>
      <c r="J248" s="431"/>
      <c r="K248" s="431"/>
      <c r="L248" s="431"/>
      <c r="M248" s="431"/>
      <c r="N248" s="431"/>
      <c r="O248" s="597"/>
      <c r="Q248" s="431"/>
      <c r="R248" s="431"/>
      <c r="S248" s="431"/>
      <c r="T248" s="431"/>
      <c r="U248" s="431"/>
      <c r="V248" s="431"/>
      <c r="W248" s="431"/>
      <c r="X248" s="431"/>
      <c r="Y248" s="431"/>
      <c r="Z248" s="431"/>
      <c r="AA248" s="431"/>
      <c r="AB248" s="431"/>
      <c r="AC248" s="614"/>
      <c r="AD248" s="417"/>
      <c r="AF248" s="381"/>
      <c r="AG248" s="381"/>
      <c r="AH248" s="381"/>
      <c r="AI248" s="381"/>
      <c r="AJ248" s="381"/>
      <c r="AK248" s="381"/>
      <c r="AL248" s="381"/>
      <c r="AM248" s="381"/>
      <c r="AN248" s="381"/>
      <c r="AO248" s="381"/>
      <c r="AP248" s="381"/>
      <c r="AQ248" s="381"/>
      <c r="AR248" s="381"/>
      <c r="AS248" s="381"/>
      <c r="AT248" s="381"/>
    </row>
    <row r="249" spans="2:46">
      <c r="B249" s="417"/>
      <c r="C249" s="431"/>
      <c r="D249" s="431"/>
      <c r="E249" s="431"/>
      <c r="F249" s="431"/>
      <c r="G249" s="431"/>
      <c r="H249" s="431"/>
      <c r="I249" s="431"/>
      <c r="J249" s="431"/>
      <c r="K249" s="431"/>
      <c r="L249" s="431"/>
      <c r="M249" s="431"/>
      <c r="N249" s="431"/>
      <c r="O249" s="597"/>
      <c r="Q249" s="431"/>
      <c r="R249" s="431"/>
      <c r="S249" s="431"/>
      <c r="T249" s="431"/>
      <c r="U249" s="431"/>
      <c r="V249" s="431"/>
      <c r="W249" s="431"/>
      <c r="X249" s="431"/>
      <c r="Y249" s="431"/>
      <c r="Z249" s="431"/>
      <c r="AA249" s="431"/>
      <c r="AB249" s="431"/>
      <c r="AC249" s="614"/>
      <c r="AD249" s="417"/>
      <c r="AF249" s="381"/>
      <c r="AG249" s="381"/>
      <c r="AH249" s="381"/>
      <c r="AI249" s="381"/>
      <c r="AJ249" s="381"/>
      <c r="AK249" s="381"/>
      <c r="AL249" s="381"/>
      <c r="AM249" s="381"/>
      <c r="AN249" s="381"/>
      <c r="AO249" s="381"/>
      <c r="AP249" s="381"/>
      <c r="AQ249" s="381"/>
      <c r="AR249" s="381"/>
      <c r="AS249" s="381"/>
      <c r="AT249" s="381"/>
    </row>
    <row r="250" spans="2:46">
      <c r="B250" s="417"/>
      <c r="C250" s="431"/>
      <c r="D250" s="431"/>
      <c r="E250" s="431"/>
      <c r="F250" s="431"/>
      <c r="G250" s="431"/>
      <c r="H250" s="431"/>
      <c r="I250" s="431"/>
      <c r="J250" s="431"/>
      <c r="K250" s="431"/>
      <c r="L250" s="431"/>
      <c r="M250" s="431"/>
      <c r="N250" s="431"/>
      <c r="O250" s="597"/>
      <c r="Q250" s="431"/>
      <c r="R250" s="431"/>
      <c r="S250" s="431"/>
      <c r="T250" s="431"/>
      <c r="U250" s="431"/>
      <c r="V250" s="431"/>
      <c r="W250" s="431"/>
      <c r="X250" s="431"/>
      <c r="Y250" s="431"/>
      <c r="Z250" s="431"/>
      <c r="AA250" s="431"/>
      <c r="AB250" s="431"/>
      <c r="AC250" s="614"/>
      <c r="AD250" s="417"/>
      <c r="AF250" s="381"/>
      <c r="AG250" s="381"/>
      <c r="AH250" s="381"/>
      <c r="AI250" s="381"/>
      <c r="AJ250" s="381"/>
      <c r="AK250" s="381"/>
      <c r="AL250" s="381"/>
      <c r="AM250" s="381"/>
      <c r="AN250" s="381"/>
      <c r="AO250" s="381"/>
      <c r="AP250" s="381"/>
      <c r="AQ250" s="381"/>
      <c r="AR250" s="381"/>
      <c r="AS250" s="381"/>
      <c r="AT250" s="381"/>
    </row>
    <row r="251" spans="2:46">
      <c r="B251" s="417"/>
      <c r="C251" s="431"/>
      <c r="D251" s="431"/>
      <c r="E251" s="431"/>
      <c r="F251" s="431"/>
      <c r="G251" s="431"/>
      <c r="H251" s="431"/>
      <c r="I251" s="431"/>
      <c r="J251" s="431"/>
      <c r="K251" s="431"/>
      <c r="L251" s="431"/>
      <c r="M251" s="431"/>
      <c r="N251" s="431"/>
      <c r="O251" s="597"/>
      <c r="Q251" s="431"/>
      <c r="R251" s="431"/>
      <c r="S251" s="431"/>
      <c r="T251" s="431"/>
      <c r="U251" s="431"/>
      <c r="V251" s="431"/>
      <c r="W251" s="431"/>
      <c r="X251" s="431"/>
      <c r="Y251" s="431"/>
      <c r="Z251" s="431"/>
      <c r="AA251" s="431"/>
      <c r="AB251" s="431"/>
      <c r="AC251" s="614"/>
      <c r="AD251" s="417"/>
      <c r="AF251" s="381"/>
      <c r="AG251" s="381"/>
      <c r="AH251" s="381"/>
      <c r="AI251" s="381"/>
      <c r="AJ251" s="381"/>
      <c r="AK251" s="381"/>
      <c r="AL251" s="381"/>
      <c r="AM251" s="381"/>
      <c r="AN251" s="381"/>
      <c r="AO251" s="381"/>
      <c r="AP251" s="381"/>
      <c r="AQ251" s="381"/>
      <c r="AR251" s="381"/>
      <c r="AS251" s="381"/>
      <c r="AT251" s="381"/>
    </row>
    <row r="252" spans="2:46">
      <c r="B252" s="417"/>
      <c r="C252" s="431"/>
      <c r="D252" s="431"/>
      <c r="E252" s="431"/>
      <c r="F252" s="431"/>
      <c r="G252" s="431"/>
      <c r="H252" s="431"/>
      <c r="I252" s="431"/>
      <c r="J252" s="431"/>
      <c r="K252" s="431"/>
      <c r="L252" s="431"/>
      <c r="M252" s="431"/>
      <c r="N252" s="431"/>
      <c r="O252" s="597"/>
      <c r="Q252" s="431"/>
      <c r="R252" s="431"/>
      <c r="S252" s="431"/>
      <c r="T252" s="431"/>
      <c r="U252" s="431"/>
      <c r="V252" s="431"/>
      <c r="W252" s="431"/>
      <c r="X252" s="431"/>
      <c r="Y252" s="431"/>
      <c r="Z252" s="431"/>
      <c r="AA252" s="431"/>
      <c r="AB252" s="431"/>
      <c r="AC252" s="614"/>
      <c r="AD252" s="417"/>
      <c r="AF252" s="381"/>
      <c r="AG252" s="381"/>
      <c r="AH252" s="381"/>
      <c r="AI252" s="381"/>
      <c r="AJ252" s="381"/>
      <c r="AK252" s="381"/>
      <c r="AL252" s="381"/>
      <c r="AM252" s="381"/>
      <c r="AN252" s="381"/>
      <c r="AO252" s="381"/>
      <c r="AP252" s="381"/>
      <c r="AQ252" s="381"/>
      <c r="AR252" s="381"/>
      <c r="AS252" s="381"/>
      <c r="AT252" s="381"/>
    </row>
    <row r="253" spans="2:46">
      <c r="B253" s="417"/>
      <c r="C253" s="431"/>
      <c r="D253" s="431"/>
      <c r="E253" s="431"/>
      <c r="F253" s="431"/>
      <c r="G253" s="431"/>
      <c r="H253" s="431"/>
      <c r="I253" s="431"/>
      <c r="J253" s="431"/>
      <c r="K253" s="431"/>
      <c r="L253" s="431"/>
      <c r="M253" s="431"/>
      <c r="N253" s="431"/>
      <c r="O253" s="597"/>
      <c r="Q253" s="431"/>
      <c r="R253" s="431"/>
      <c r="S253" s="431"/>
      <c r="T253" s="431"/>
      <c r="U253" s="431"/>
      <c r="V253" s="431"/>
      <c r="W253" s="431"/>
      <c r="X253" s="431"/>
      <c r="Y253" s="431"/>
      <c r="Z253" s="431"/>
      <c r="AA253" s="431"/>
      <c r="AB253" s="431"/>
      <c r="AC253" s="614"/>
      <c r="AD253" s="417"/>
      <c r="AF253" s="381"/>
      <c r="AG253" s="381"/>
      <c r="AH253" s="381"/>
      <c r="AI253" s="381"/>
      <c r="AJ253" s="381"/>
      <c r="AK253" s="381"/>
      <c r="AL253" s="381"/>
      <c r="AM253" s="381"/>
      <c r="AN253" s="381"/>
      <c r="AO253" s="381"/>
      <c r="AP253" s="381"/>
      <c r="AQ253" s="381"/>
      <c r="AR253" s="381"/>
      <c r="AS253" s="381"/>
      <c r="AT253" s="381"/>
    </row>
    <row r="254" spans="2:46">
      <c r="O254" s="597"/>
      <c r="AC254" s="614"/>
      <c r="AD254" s="292"/>
      <c r="AF254" s="381"/>
    </row>
    <row r="255" spans="2:46">
      <c r="O255" s="597"/>
      <c r="AC255" s="614"/>
      <c r="AD255" s="292"/>
    </row>
    <row r="256" spans="2:46">
      <c r="O256" s="597"/>
      <c r="AC256" s="614"/>
      <c r="AD256" s="292"/>
    </row>
    <row r="257" spans="15:30">
      <c r="O257" s="597"/>
      <c r="AC257" s="614"/>
      <c r="AD257" s="292"/>
    </row>
    <row r="258" spans="15:30">
      <c r="O258" s="597"/>
      <c r="AC258" s="614"/>
      <c r="AD258" s="292"/>
    </row>
    <row r="259" spans="15:30">
      <c r="O259" s="597"/>
      <c r="AC259" s="614"/>
      <c r="AD259" s="292"/>
    </row>
    <row r="260" spans="15:30">
      <c r="O260" s="597"/>
      <c r="AC260" s="614"/>
      <c r="AD260" s="292"/>
    </row>
    <row r="261" spans="15:30">
      <c r="O261" s="597"/>
      <c r="AC261" s="614"/>
      <c r="AD261" s="292"/>
    </row>
    <row r="262" spans="15:30">
      <c r="AC262" s="614"/>
      <c r="AD262" s="292"/>
    </row>
    <row r="263" spans="15:30">
      <c r="AC263" s="614"/>
      <c r="AD263" s="292"/>
    </row>
    <row r="264" spans="15:30">
      <c r="AC264" s="614"/>
      <c r="AD264" s="292"/>
    </row>
    <row r="265" spans="15:30">
      <c r="AC265" s="614"/>
      <c r="AD265" s="292"/>
    </row>
    <row r="266" spans="15:30">
      <c r="AC266" s="614"/>
      <c r="AD266" s="292"/>
    </row>
    <row r="267" spans="15:30">
      <c r="AC267" s="614"/>
      <c r="AD267" s="292"/>
    </row>
    <row r="268" spans="15:30">
      <c r="AC268" s="614"/>
      <c r="AD268" s="292"/>
    </row>
    <row r="269" spans="15:30">
      <c r="AC269" s="614"/>
      <c r="AD269" s="292"/>
    </row>
    <row r="270" spans="15:30">
      <c r="AC270" s="614"/>
      <c r="AD270" s="292"/>
    </row>
    <row r="271" spans="15:30">
      <c r="AC271" s="614"/>
      <c r="AD271" s="292"/>
    </row>
    <row r="272" spans="15:30">
      <c r="AC272" s="614"/>
      <c r="AD272" s="292"/>
    </row>
    <row r="273" spans="29:30">
      <c r="AC273" s="614"/>
      <c r="AD273" s="292"/>
    </row>
    <row r="274" spans="29:30">
      <c r="AC274" s="614"/>
      <c r="AD274" s="292"/>
    </row>
    <row r="275" spans="29:30">
      <c r="AC275" s="614"/>
      <c r="AD275" s="292"/>
    </row>
    <row r="276" spans="29:30">
      <c r="AC276" s="614"/>
      <c r="AD276" s="292"/>
    </row>
    <row r="277" spans="29:30">
      <c r="AC277" s="614"/>
      <c r="AD277" s="292"/>
    </row>
    <row r="278" spans="29:30">
      <c r="AC278" s="614"/>
      <c r="AD278" s="292"/>
    </row>
    <row r="279" spans="29:30">
      <c r="AC279" s="614"/>
      <c r="AD279" s="292"/>
    </row>
    <row r="280" spans="29:30">
      <c r="AC280" s="614"/>
      <c r="AD280" s="292"/>
    </row>
  </sheetData>
  <mergeCells count="6">
    <mergeCell ref="AE163:AJ163"/>
    <mergeCell ref="AE194:AJ194"/>
    <mergeCell ref="AE39:AJ39"/>
    <mergeCell ref="AE72:AJ72"/>
    <mergeCell ref="AE93:AJ93"/>
    <mergeCell ref="AE129:AJ129"/>
  </mergeCells>
  <phoneticPr fontId="6" type="noConversion"/>
  <printOptions horizontalCentered="1"/>
  <pageMargins left="0.78740157480314965" right="0.23622047244094491" top="0.59055118110236227" bottom="0.86614173228346458" header="0.51181102362204722" footer="0.51181102362204722"/>
  <pageSetup paperSize="9" scale="90" orientation="landscape" r:id="rId1"/>
  <headerFooter alignWithMargins="0">
    <oddFooter>Page &amp;P</oddFooter>
  </headerFooter>
  <rowBreaks count="6" manualBreakCount="6">
    <brk id="65" max="16383" man="1"/>
    <brk id="87" max="16383" man="1"/>
    <brk id="92" max="16383" man="1"/>
    <brk id="122" max="16383" man="1"/>
    <brk id="156" max="16383" man="1"/>
    <brk id="1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opLeftCell="K1" workbookViewId="0">
      <selection activeCell="U24" sqref="U24"/>
    </sheetView>
  </sheetViews>
  <sheetFormatPr baseColWidth="10" defaultRowHeight="12.5"/>
  <cols>
    <col min="1" max="1" width="12" customWidth="1"/>
    <col min="2" max="2" width="13.453125" customWidth="1"/>
    <col min="3" max="5" width="6" customWidth="1"/>
    <col min="6" max="6" width="9.54296875" customWidth="1"/>
    <col min="7" max="9" width="5.81640625" customWidth="1"/>
    <col min="10" max="10" width="9.26953125" customWidth="1"/>
    <col min="11" max="13" width="6.26953125" customWidth="1"/>
    <col min="14" max="14" width="9.453125" customWidth="1"/>
    <col min="15" max="17" width="6.54296875" customWidth="1"/>
    <col min="18" max="18" width="9.54296875" customWidth="1"/>
    <col min="19" max="19" width="13" customWidth="1"/>
    <col min="20" max="20" width="14.26953125" customWidth="1"/>
    <col min="21" max="30" width="10.26953125" customWidth="1"/>
  </cols>
  <sheetData>
    <row r="1" spans="1:30" ht="12.75" customHeight="1">
      <c r="A1" s="1010" t="s">
        <v>346</v>
      </c>
      <c r="B1" s="1010"/>
      <c r="C1" s="1010"/>
      <c r="D1" s="1010"/>
      <c r="E1" s="1010"/>
      <c r="F1" s="1010"/>
      <c r="G1" s="1010"/>
      <c r="H1" s="1010"/>
      <c r="I1" s="1010"/>
      <c r="J1" s="1010"/>
      <c r="K1" s="1010"/>
      <c r="L1" s="1010"/>
      <c r="M1" s="1010"/>
      <c r="N1" s="1010"/>
      <c r="O1" s="1010"/>
      <c r="P1" s="1010"/>
      <c r="Q1" s="1010"/>
      <c r="R1" s="1010"/>
      <c r="S1" s="1020" t="s">
        <v>347</v>
      </c>
      <c r="T1" s="1020"/>
      <c r="U1" s="1020"/>
      <c r="V1" s="1020"/>
      <c r="W1" s="1020"/>
      <c r="X1" s="1020"/>
      <c r="Y1" s="1020"/>
      <c r="Z1" s="1020"/>
      <c r="AA1" s="1020"/>
      <c r="AB1" s="1020"/>
      <c r="AC1" s="1020"/>
      <c r="AD1" s="1020"/>
    </row>
    <row r="2" spans="1:30" ht="12.75" customHeight="1">
      <c r="A2" s="1010" t="s">
        <v>330</v>
      </c>
      <c r="B2" s="1010"/>
      <c r="C2" s="1010"/>
      <c r="D2" s="1010"/>
      <c r="E2" s="1010"/>
      <c r="F2" s="1010"/>
      <c r="G2" s="1010"/>
      <c r="H2" s="1010"/>
      <c r="I2" s="1010"/>
      <c r="J2" s="1010"/>
      <c r="K2" s="1010"/>
      <c r="L2" s="1010"/>
      <c r="M2" s="1010"/>
      <c r="N2" s="1010"/>
      <c r="O2" s="1010"/>
      <c r="P2" s="1010"/>
      <c r="Q2" s="1010"/>
      <c r="R2" s="1010"/>
      <c r="S2" s="1020" t="s">
        <v>337</v>
      </c>
      <c r="T2" s="1020"/>
      <c r="U2" s="1020"/>
      <c r="V2" s="1020"/>
      <c r="W2" s="1020"/>
      <c r="X2" s="1020"/>
      <c r="Y2" s="1020"/>
      <c r="Z2" s="1020"/>
      <c r="AA2" s="1020"/>
      <c r="AB2" s="1020"/>
      <c r="AC2" s="1020"/>
      <c r="AD2" s="1020"/>
    </row>
    <row r="3" spans="1:30">
      <c r="A3" s="480"/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1"/>
      <c r="P3" s="481"/>
      <c r="Q3" s="481"/>
      <c r="R3" s="481"/>
      <c r="S3" s="492"/>
      <c r="T3" s="492"/>
      <c r="U3" s="492"/>
      <c r="V3" s="492"/>
      <c r="W3" s="455"/>
      <c r="X3" s="492"/>
      <c r="Y3" s="492"/>
      <c r="Z3" s="492"/>
      <c r="AA3" s="492"/>
      <c r="AB3" s="492"/>
      <c r="AC3" s="493"/>
      <c r="AD3" s="492"/>
    </row>
    <row r="4" spans="1:30" ht="21" customHeight="1">
      <c r="A4" s="994" t="s">
        <v>336</v>
      </c>
      <c r="B4" s="994" t="s">
        <v>72</v>
      </c>
      <c r="C4" s="1009" t="s">
        <v>297</v>
      </c>
      <c r="D4" s="1009"/>
      <c r="E4" s="1009"/>
      <c r="F4" s="1009"/>
      <c r="G4" s="1009" t="s">
        <v>298</v>
      </c>
      <c r="H4" s="1009"/>
      <c r="I4" s="1009"/>
      <c r="J4" s="1009"/>
      <c r="K4" s="1009" t="s">
        <v>299</v>
      </c>
      <c r="L4" s="1009"/>
      <c r="M4" s="1018"/>
      <c r="N4" s="1018"/>
      <c r="O4" s="1011" t="s">
        <v>57</v>
      </c>
      <c r="P4" s="1012"/>
      <c r="Q4" s="1012"/>
      <c r="R4" s="1013"/>
      <c r="S4" s="975" t="s">
        <v>345</v>
      </c>
      <c r="T4" s="975" t="s">
        <v>72</v>
      </c>
      <c r="U4" s="967" t="s">
        <v>341</v>
      </c>
      <c r="V4" s="968"/>
      <c r="W4" s="969"/>
      <c r="X4" s="967" t="s">
        <v>342</v>
      </c>
      <c r="Y4" s="968"/>
      <c r="Z4" s="969"/>
      <c r="AA4" s="1014" t="s">
        <v>344</v>
      </c>
      <c r="AB4" s="1014"/>
      <c r="AC4" s="1014"/>
      <c r="AD4" s="1015" t="s">
        <v>343</v>
      </c>
    </row>
    <row r="5" spans="1:30" ht="23.25" customHeight="1">
      <c r="A5" s="995"/>
      <c r="B5" s="995"/>
      <c r="C5" s="482" t="s">
        <v>300</v>
      </c>
      <c r="D5" s="482" t="s">
        <v>301</v>
      </c>
      <c r="E5" s="482" t="s">
        <v>95</v>
      </c>
      <c r="F5" s="482" t="s">
        <v>302</v>
      </c>
      <c r="G5" s="482" t="s">
        <v>300</v>
      </c>
      <c r="H5" s="482" t="s">
        <v>301</v>
      </c>
      <c r="I5" s="482" t="s">
        <v>95</v>
      </c>
      <c r="J5" s="482" t="s">
        <v>302</v>
      </c>
      <c r="K5" s="482" t="s">
        <v>300</v>
      </c>
      <c r="L5" s="482" t="s">
        <v>301</v>
      </c>
      <c r="M5" s="482" t="s">
        <v>95</v>
      </c>
      <c r="N5" s="482" t="s">
        <v>302</v>
      </c>
      <c r="O5" s="489" t="s">
        <v>300</v>
      </c>
      <c r="P5" s="489" t="s">
        <v>301</v>
      </c>
      <c r="Q5" s="482" t="s">
        <v>95</v>
      </c>
      <c r="R5" s="489" t="s">
        <v>302</v>
      </c>
      <c r="S5" s="975"/>
      <c r="T5" s="975"/>
      <c r="U5" s="494" t="s">
        <v>338</v>
      </c>
      <c r="V5" s="494" t="s">
        <v>339</v>
      </c>
      <c r="W5" s="494" t="s">
        <v>340</v>
      </c>
      <c r="X5" s="495" t="s">
        <v>338</v>
      </c>
      <c r="Y5" s="495" t="s">
        <v>339</v>
      </c>
      <c r="Z5" s="495" t="s">
        <v>340</v>
      </c>
      <c r="AA5" s="495" t="s">
        <v>338</v>
      </c>
      <c r="AB5" s="495" t="s">
        <v>339</v>
      </c>
      <c r="AC5" s="495" t="s">
        <v>340</v>
      </c>
      <c r="AD5" s="1015"/>
    </row>
    <row r="6" spans="1:30" ht="15.75" customHeight="1">
      <c r="A6" s="483" t="s">
        <v>331</v>
      </c>
      <c r="B6" s="483" t="s">
        <v>332</v>
      </c>
      <c r="C6" s="486">
        <v>4158</v>
      </c>
      <c r="D6" s="486">
        <v>1728</v>
      </c>
      <c r="E6" s="486">
        <f>C6+D6</f>
        <v>5886</v>
      </c>
      <c r="F6" s="486">
        <v>428</v>
      </c>
      <c r="G6" s="486">
        <v>3139</v>
      </c>
      <c r="H6" s="486">
        <v>1467</v>
      </c>
      <c r="I6" s="486">
        <f>G6+H6</f>
        <v>4606</v>
      </c>
      <c r="J6" s="486">
        <v>405</v>
      </c>
      <c r="K6" s="486">
        <v>3052</v>
      </c>
      <c r="L6" s="486">
        <v>1161</v>
      </c>
      <c r="M6" s="486">
        <f>K6+L6</f>
        <v>4213</v>
      </c>
      <c r="N6" s="486">
        <v>1094</v>
      </c>
      <c r="O6" s="486">
        <v>10330</v>
      </c>
      <c r="P6" s="486">
        <v>4348</v>
      </c>
      <c r="Q6" s="486">
        <f>O6+P6</f>
        <v>14678</v>
      </c>
      <c r="R6" s="486">
        <v>1927</v>
      </c>
      <c r="S6" s="498" t="s">
        <v>331</v>
      </c>
      <c r="T6" s="494" t="s">
        <v>332</v>
      </c>
      <c r="U6" s="494">
        <v>635</v>
      </c>
      <c r="V6" s="494">
        <v>269</v>
      </c>
      <c r="W6" s="494">
        <v>904</v>
      </c>
      <c r="X6" s="494">
        <v>166</v>
      </c>
      <c r="Y6" s="494">
        <v>110</v>
      </c>
      <c r="Z6" s="494">
        <v>276</v>
      </c>
      <c r="AA6" s="494">
        <v>129</v>
      </c>
      <c r="AB6" s="494">
        <v>84</v>
      </c>
      <c r="AC6" s="494">
        <v>213</v>
      </c>
      <c r="AD6" s="496">
        <v>1393</v>
      </c>
    </row>
    <row r="7" spans="1:30" ht="15.75" customHeight="1">
      <c r="A7" s="483" t="s">
        <v>331</v>
      </c>
      <c r="B7" s="483" t="s">
        <v>333</v>
      </c>
      <c r="C7" s="486">
        <v>1649</v>
      </c>
      <c r="D7" s="486">
        <v>895</v>
      </c>
      <c r="E7" s="486">
        <f>C7+D7</f>
        <v>2544</v>
      </c>
      <c r="F7" s="486">
        <v>106</v>
      </c>
      <c r="G7" s="486">
        <v>1028</v>
      </c>
      <c r="H7" s="486">
        <v>619</v>
      </c>
      <c r="I7" s="486">
        <f>G7+H7</f>
        <v>1647</v>
      </c>
      <c r="J7" s="486">
        <v>80</v>
      </c>
      <c r="K7" s="486">
        <v>656</v>
      </c>
      <c r="L7" s="486">
        <v>526</v>
      </c>
      <c r="M7" s="486">
        <f>K7+L7</f>
        <v>1182</v>
      </c>
      <c r="N7" s="486">
        <v>122</v>
      </c>
      <c r="O7" s="486">
        <v>3333</v>
      </c>
      <c r="P7" s="486">
        <v>2040</v>
      </c>
      <c r="Q7" s="486">
        <f>O7+P7</f>
        <v>5373</v>
      </c>
      <c r="R7" s="486">
        <v>304</v>
      </c>
      <c r="S7" s="498" t="s">
        <v>331</v>
      </c>
      <c r="T7" s="494" t="s">
        <v>333</v>
      </c>
      <c r="U7" s="494">
        <v>257</v>
      </c>
      <c r="V7" s="494">
        <v>180</v>
      </c>
      <c r="W7" s="494">
        <v>437</v>
      </c>
      <c r="X7" s="494">
        <v>93</v>
      </c>
      <c r="Y7" s="494">
        <v>63</v>
      </c>
      <c r="Z7" s="494">
        <v>150</v>
      </c>
      <c r="AA7" s="494">
        <v>48</v>
      </c>
      <c r="AB7" s="494">
        <v>45</v>
      </c>
      <c r="AC7" s="494">
        <v>93</v>
      </c>
      <c r="AD7" s="496">
        <v>680</v>
      </c>
    </row>
    <row r="8" spans="1:30" s="1" customFormat="1" ht="15.75" customHeight="1">
      <c r="A8" s="1019" t="s">
        <v>334</v>
      </c>
      <c r="B8" s="1019"/>
      <c r="C8" s="487">
        <f t="shared" ref="C8:R8" si="0">SUM(C6:C7)</f>
        <v>5807</v>
      </c>
      <c r="D8" s="487">
        <f t="shared" si="0"/>
        <v>2623</v>
      </c>
      <c r="E8" s="487">
        <f t="shared" si="0"/>
        <v>8430</v>
      </c>
      <c r="F8" s="487">
        <f t="shared" si="0"/>
        <v>534</v>
      </c>
      <c r="G8" s="487">
        <f t="shared" si="0"/>
        <v>4167</v>
      </c>
      <c r="H8" s="487">
        <f t="shared" si="0"/>
        <v>2086</v>
      </c>
      <c r="I8" s="487">
        <f t="shared" si="0"/>
        <v>6253</v>
      </c>
      <c r="J8" s="487">
        <f t="shared" si="0"/>
        <v>485</v>
      </c>
      <c r="K8" s="487">
        <f t="shared" si="0"/>
        <v>3708</v>
      </c>
      <c r="L8" s="487">
        <f t="shared" si="0"/>
        <v>1687</v>
      </c>
      <c r="M8" s="487">
        <f t="shared" si="0"/>
        <v>5395</v>
      </c>
      <c r="N8" s="487">
        <f t="shared" si="0"/>
        <v>1216</v>
      </c>
      <c r="O8" s="487">
        <f t="shared" si="0"/>
        <v>13663</v>
      </c>
      <c r="P8" s="487">
        <f t="shared" si="0"/>
        <v>6388</v>
      </c>
      <c r="Q8" s="487">
        <f t="shared" si="0"/>
        <v>20051</v>
      </c>
      <c r="R8" s="487">
        <f t="shared" si="0"/>
        <v>2231</v>
      </c>
      <c r="S8" s="1016" t="s">
        <v>57</v>
      </c>
      <c r="T8" s="1017"/>
      <c r="U8" s="497">
        <v>892</v>
      </c>
      <c r="V8" s="497">
        <v>449</v>
      </c>
      <c r="W8" s="497">
        <v>1341</v>
      </c>
      <c r="X8" s="497">
        <v>259</v>
      </c>
      <c r="Y8" s="497">
        <v>173</v>
      </c>
      <c r="Z8" s="497">
        <v>426</v>
      </c>
      <c r="AA8" s="497">
        <v>177</v>
      </c>
      <c r="AB8" s="497">
        <v>129</v>
      </c>
      <c r="AC8" s="497">
        <v>306</v>
      </c>
      <c r="AD8" s="497">
        <v>2073</v>
      </c>
    </row>
    <row r="9" spans="1:30" s="1" customFormat="1" ht="15.75" customHeight="1">
      <c r="A9" s="490"/>
      <c r="B9" s="490"/>
      <c r="C9" s="490"/>
      <c r="D9" s="490"/>
      <c r="E9" s="490"/>
      <c r="F9" s="490"/>
      <c r="G9" s="490"/>
      <c r="H9" s="490"/>
      <c r="I9" s="490"/>
      <c r="J9" s="490"/>
      <c r="K9" s="490"/>
      <c r="L9" s="490"/>
      <c r="M9" s="490"/>
      <c r="N9" s="490"/>
      <c r="O9" s="490"/>
      <c r="P9" s="490"/>
      <c r="Q9" s="490"/>
      <c r="R9" s="490"/>
    </row>
    <row r="10" spans="1:30" ht="15.75" customHeight="1">
      <c r="A10" s="485" t="s">
        <v>327</v>
      </c>
      <c r="B10" s="485"/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85"/>
      <c r="N10" s="485"/>
      <c r="O10" s="485"/>
      <c r="P10" s="485"/>
      <c r="Q10" s="485"/>
      <c r="R10" s="485"/>
    </row>
    <row r="11" spans="1:30" ht="11.25" customHeight="1">
      <c r="A11" s="485" t="s">
        <v>328</v>
      </c>
      <c r="B11" s="485"/>
      <c r="C11" s="485"/>
      <c r="D11" s="485"/>
      <c r="E11" s="485"/>
      <c r="F11" s="485"/>
      <c r="G11" s="485"/>
      <c r="H11" s="485"/>
      <c r="I11" s="485"/>
      <c r="J11" s="485"/>
      <c r="K11" s="485"/>
      <c r="L11" s="485"/>
      <c r="M11" s="485"/>
      <c r="N11" s="485"/>
      <c r="O11" s="485"/>
      <c r="P11" s="485"/>
      <c r="Q11" s="485"/>
      <c r="R11" s="485"/>
    </row>
    <row r="12" spans="1:30" ht="12" customHeight="1">
      <c r="A12" s="480"/>
      <c r="B12" s="480"/>
      <c r="C12" s="480"/>
      <c r="D12" s="480"/>
      <c r="E12" s="480"/>
      <c r="F12" s="480"/>
      <c r="G12" s="480"/>
      <c r="H12" s="480"/>
      <c r="I12" s="480"/>
      <c r="J12" s="480"/>
      <c r="K12" s="480"/>
      <c r="L12" s="480"/>
      <c r="M12" s="480"/>
      <c r="N12" s="480"/>
      <c r="O12" s="481"/>
      <c r="P12" s="481"/>
      <c r="Q12" s="481"/>
      <c r="R12" s="481"/>
    </row>
    <row r="13" spans="1:30" ht="22.5" customHeight="1">
      <c r="A13" s="1015" t="s">
        <v>335</v>
      </c>
      <c r="B13" s="1015" t="s">
        <v>336</v>
      </c>
      <c r="C13" s="1009" t="s">
        <v>297</v>
      </c>
      <c r="D13" s="1009"/>
      <c r="E13" s="1009"/>
      <c r="F13" s="1009"/>
      <c r="G13" s="1009" t="s">
        <v>298</v>
      </c>
      <c r="H13" s="1009"/>
      <c r="I13" s="1009"/>
      <c r="J13" s="1009"/>
      <c r="K13" s="1009" t="s">
        <v>299</v>
      </c>
      <c r="L13" s="1009"/>
      <c r="M13" s="1009"/>
      <c r="N13" s="1009"/>
      <c r="O13" s="1015" t="s">
        <v>57</v>
      </c>
      <c r="P13" s="1015"/>
      <c r="Q13" s="1015"/>
      <c r="R13" s="1015"/>
      <c r="S13" s="1015" t="s">
        <v>335</v>
      </c>
      <c r="T13" s="1015" t="s">
        <v>336</v>
      </c>
      <c r="U13" s="967" t="s">
        <v>341</v>
      </c>
      <c r="V13" s="968"/>
      <c r="W13" s="969"/>
      <c r="X13" s="967" t="s">
        <v>342</v>
      </c>
      <c r="Y13" s="968"/>
      <c r="Z13" s="969"/>
      <c r="AA13" s="1014" t="s">
        <v>344</v>
      </c>
      <c r="AB13" s="1014"/>
      <c r="AC13" s="1014"/>
      <c r="AD13" s="1015" t="s">
        <v>343</v>
      </c>
    </row>
    <row r="14" spans="1:30" ht="23.25" customHeight="1">
      <c r="A14" s="1015"/>
      <c r="B14" s="1015"/>
      <c r="C14" s="482" t="s">
        <v>300</v>
      </c>
      <c r="D14" s="482" t="s">
        <v>301</v>
      </c>
      <c r="E14" s="482" t="s">
        <v>95</v>
      </c>
      <c r="F14" s="482" t="s">
        <v>302</v>
      </c>
      <c r="G14" s="482" t="s">
        <v>300</v>
      </c>
      <c r="H14" s="482" t="s">
        <v>301</v>
      </c>
      <c r="I14" s="482" t="s">
        <v>95</v>
      </c>
      <c r="J14" s="482" t="s">
        <v>302</v>
      </c>
      <c r="K14" s="482" t="s">
        <v>300</v>
      </c>
      <c r="L14" s="482" t="s">
        <v>301</v>
      </c>
      <c r="M14" s="482" t="s">
        <v>95</v>
      </c>
      <c r="N14" s="482" t="s">
        <v>302</v>
      </c>
      <c r="O14" s="482" t="s">
        <v>300</v>
      </c>
      <c r="P14" s="482" t="s">
        <v>301</v>
      </c>
      <c r="Q14" s="482" t="s">
        <v>95</v>
      </c>
      <c r="R14" s="482" t="s">
        <v>302</v>
      </c>
      <c r="S14" s="1015"/>
      <c r="T14" s="1015"/>
      <c r="U14" s="494" t="s">
        <v>338</v>
      </c>
      <c r="V14" s="494" t="s">
        <v>339</v>
      </c>
      <c r="W14" s="494" t="s">
        <v>340</v>
      </c>
      <c r="X14" s="495" t="s">
        <v>338</v>
      </c>
      <c r="Y14" s="495" t="s">
        <v>339</v>
      </c>
      <c r="Z14" s="495" t="s">
        <v>340</v>
      </c>
      <c r="AA14" s="495" t="s">
        <v>338</v>
      </c>
      <c r="AB14" s="495" t="s">
        <v>339</v>
      </c>
      <c r="AC14" s="495" t="s">
        <v>340</v>
      </c>
      <c r="AD14" s="1015"/>
    </row>
    <row r="15" spans="1:30" ht="16.5" customHeight="1">
      <c r="A15" s="1008" t="s">
        <v>303</v>
      </c>
      <c r="B15" s="483" t="s">
        <v>304</v>
      </c>
      <c r="C15" s="486">
        <v>34</v>
      </c>
      <c r="D15" s="486">
        <v>7</v>
      </c>
      <c r="E15" s="486">
        <v>41</v>
      </c>
      <c r="F15" s="486">
        <v>0</v>
      </c>
      <c r="G15" s="486">
        <v>47</v>
      </c>
      <c r="H15" s="486">
        <v>1</v>
      </c>
      <c r="I15" s="486">
        <v>48</v>
      </c>
      <c r="J15" s="486">
        <v>0</v>
      </c>
      <c r="K15" s="486">
        <v>8</v>
      </c>
      <c r="L15" s="486">
        <v>1</v>
      </c>
      <c r="M15" s="486">
        <v>9</v>
      </c>
      <c r="N15" s="486">
        <v>0</v>
      </c>
      <c r="O15" s="482">
        <v>89</v>
      </c>
      <c r="P15" s="482">
        <v>9</v>
      </c>
      <c r="Q15" s="482">
        <v>98</v>
      </c>
      <c r="R15" s="482">
        <v>0</v>
      </c>
      <c r="S15" s="1008" t="s">
        <v>303</v>
      </c>
      <c r="T15" s="499" t="s">
        <v>304</v>
      </c>
      <c r="U15" s="498">
        <v>276</v>
      </c>
      <c r="V15" s="498">
        <v>176</v>
      </c>
      <c r="W15" s="498">
        <v>452</v>
      </c>
      <c r="X15" s="498">
        <v>68</v>
      </c>
      <c r="Y15" s="498">
        <v>55</v>
      </c>
      <c r="Z15" s="498">
        <v>117</v>
      </c>
      <c r="AA15" s="498">
        <v>75</v>
      </c>
      <c r="AB15" s="498">
        <v>61</v>
      </c>
      <c r="AC15" s="498">
        <v>136</v>
      </c>
      <c r="AD15" s="498">
        <v>705</v>
      </c>
    </row>
    <row r="16" spans="1:30" ht="16.5" customHeight="1">
      <c r="A16" s="1008"/>
      <c r="B16" s="483" t="s">
        <v>305</v>
      </c>
      <c r="C16" s="486">
        <v>129</v>
      </c>
      <c r="D16" s="486">
        <v>137</v>
      </c>
      <c r="E16" s="486">
        <f t="shared" ref="E16:E31" si="1">C16+D16</f>
        <v>266</v>
      </c>
      <c r="F16" s="486">
        <v>24</v>
      </c>
      <c r="G16" s="486">
        <v>153</v>
      </c>
      <c r="H16" s="486">
        <v>99</v>
      </c>
      <c r="I16" s="486">
        <f t="shared" ref="I16:I31" si="2">G16+H16</f>
        <v>252</v>
      </c>
      <c r="J16" s="486">
        <v>3</v>
      </c>
      <c r="K16" s="486">
        <v>137</v>
      </c>
      <c r="L16" s="486">
        <v>101</v>
      </c>
      <c r="M16" s="486">
        <f t="shared" ref="M16:M31" si="3">K16+L16</f>
        <v>238</v>
      </c>
      <c r="N16" s="486">
        <v>9</v>
      </c>
      <c r="O16" s="482">
        <v>419</v>
      </c>
      <c r="P16" s="482">
        <v>337</v>
      </c>
      <c r="Q16" s="482">
        <f t="shared" ref="Q16:Q31" si="4">O16+P16</f>
        <v>756</v>
      </c>
      <c r="R16" s="482">
        <v>36</v>
      </c>
      <c r="S16" s="1008"/>
      <c r="T16" s="499" t="s">
        <v>305</v>
      </c>
      <c r="U16" s="498">
        <v>59</v>
      </c>
      <c r="V16" s="498">
        <v>41</v>
      </c>
      <c r="W16" s="498">
        <v>100</v>
      </c>
      <c r="X16" s="498">
        <v>13</v>
      </c>
      <c r="Y16" s="498">
        <v>11</v>
      </c>
      <c r="Z16" s="498">
        <v>24</v>
      </c>
      <c r="AA16" s="498">
        <v>12</v>
      </c>
      <c r="AB16" s="498">
        <v>7</v>
      </c>
      <c r="AC16" s="498">
        <v>19</v>
      </c>
      <c r="AD16" s="498">
        <v>143</v>
      </c>
    </row>
    <row r="17" spans="1:30" ht="16.5" customHeight="1">
      <c r="A17" s="1008"/>
      <c r="B17" s="483" t="s">
        <v>306</v>
      </c>
      <c r="C17" s="486">
        <v>55</v>
      </c>
      <c r="D17" s="486">
        <v>22</v>
      </c>
      <c r="E17" s="486">
        <f t="shared" si="1"/>
        <v>77</v>
      </c>
      <c r="F17" s="486">
        <v>1</v>
      </c>
      <c r="G17" s="486">
        <v>52</v>
      </c>
      <c r="H17" s="486">
        <v>16</v>
      </c>
      <c r="I17" s="486">
        <f t="shared" si="2"/>
        <v>68</v>
      </c>
      <c r="J17" s="486">
        <v>5</v>
      </c>
      <c r="K17" s="486">
        <v>49</v>
      </c>
      <c r="L17" s="486">
        <v>9</v>
      </c>
      <c r="M17" s="486">
        <f t="shared" si="3"/>
        <v>58</v>
      </c>
      <c r="N17" s="486">
        <v>27</v>
      </c>
      <c r="O17" s="482">
        <v>156</v>
      </c>
      <c r="P17" s="482">
        <v>47</v>
      </c>
      <c r="Q17" s="482">
        <f t="shared" si="4"/>
        <v>203</v>
      </c>
      <c r="R17" s="482">
        <v>33</v>
      </c>
      <c r="S17" s="1008"/>
      <c r="T17" s="499" t="s">
        <v>306</v>
      </c>
      <c r="U17" s="498">
        <v>13</v>
      </c>
      <c r="V17" s="498">
        <v>8</v>
      </c>
      <c r="W17" s="498">
        <v>21</v>
      </c>
      <c r="X17" s="498">
        <v>5</v>
      </c>
      <c r="Y17" s="498">
        <v>2</v>
      </c>
      <c r="Z17" s="498">
        <v>7</v>
      </c>
      <c r="AA17" s="498">
        <v>4</v>
      </c>
      <c r="AB17" s="498">
        <v>0</v>
      </c>
      <c r="AC17" s="498">
        <v>4</v>
      </c>
      <c r="AD17" s="498">
        <v>32</v>
      </c>
    </row>
    <row r="18" spans="1:30" ht="16.5" customHeight="1">
      <c r="A18" s="1008" t="s">
        <v>307</v>
      </c>
      <c r="B18" s="483" t="s">
        <v>308</v>
      </c>
      <c r="C18" s="486">
        <v>581</v>
      </c>
      <c r="D18" s="486">
        <v>177</v>
      </c>
      <c r="E18" s="486">
        <f t="shared" si="1"/>
        <v>758</v>
      </c>
      <c r="F18" s="486">
        <v>10</v>
      </c>
      <c r="G18" s="486">
        <v>461</v>
      </c>
      <c r="H18" s="486">
        <v>144</v>
      </c>
      <c r="I18" s="486">
        <f t="shared" si="2"/>
        <v>605</v>
      </c>
      <c r="J18" s="486">
        <v>48</v>
      </c>
      <c r="K18" s="486">
        <v>294</v>
      </c>
      <c r="L18" s="486">
        <v>187</v>
      </c>
      <c r="M18" s="486">
        <f t="shared" si="3"/>
        <v>481</v>
      </c>
      <c r="N18" s="486">
        <v>133</v>
      </c>
      <c r="O18" s="482">
        <v>1336</v>
      </c>
      <c r="P18" s="482">
        <v>508</v>
      </c>
      <c r="Q18" s="482">
        <f t="shared" si="4"/>
        <v>1844</v>
      </c>
      <c r="R18" s="482">
        <v>191</v>
      </c>
      <c r="S18" s="1008" t="s">
        <v>307</v>
      </c>
      <c r="T18" s="499" t="s">
        <v>308</v>
      </c>
      <c r="U18" s="498">
        <v>44</v>
      </c>
      <c r="V18" s="498">
        <v>16</v>
      </c>
      <c r="W18" s="498">
        <v>60</v>
      </c>
      <c r="X18" s="498">
        <v>13</v>
      </c>
      <c r="Y18" s="498">
        <v>11</v>
      </c>
      <c r="Z18" s="498">
        <v>24</v>
      </c>
      <c r="AA18" s="498">
        <v>5</v>
      </c>
      <c r="AB18" s="498">
        <v>6</v>
      </c>
      <c r="AC18" s="498">
        <v>11</v>
      </c>
      <c r="AD18" s="498">
        <v>95</v>
      </c>
    </row>
    <row r="19" spans="1:30" ht="16.5" customHeight="1">
      <c r="A19" s="1008"/>
      <c r="B19" s="483" t="s">
        <v>309</v>
      </c>
      <c r="C19" s="486">
        <v>59</v>
      </c>
      <c r="D19" s="486">
        <v>28</v>
      </c>
      <c r="E19" s="486">
        <f t="shared" si="1"/>
        <v>87</v>
      </c>
      <c r="F19" s="486">
        <v>6</v>
      </c>
      <c r="G19" s="486">
        <v>13</v>
      </c>
      <c r="H19" s="486">
        <v>13</v>
      </c>
      <c r="I19" s="486">
        <f t="shared" si="2"/>
        <v>26</v>
      </c>
      <c r="J19" s="486">
        <v>6</v>
      </c>
      <c r="K19" s="486">
        <v>12</v>
      </c>
      <c r="L19" s="486">
        <v>6</v>
      </c>
      <c r="M19" s="486">
        <f t="shared" si="3"/>
        <v>18</v>
      </c>
      <c r="N19" s="486">
        <v>10</v>
      </c>
      <c r="O19" s="482">
        <v>84</v>
      </c>
      <c r="P19" s="482">
        <v>47</v>
      </c>
      <c r="Q19" s="482">
        <f t="shared" si="4"/>
        <v>131</v>
      </c>
      <c r="R19" s="482">
        <v>22</v>
      </c>
      <c r="S19" s="1008"/>
      <c r="T19" s="499" t="s">
        <v>309</v>
      </c>
      <c r="U19" s="498">
        <v>27</v>
      </c>
      <c r="V19" s="498">
        <v>5</v>
      </c>
      <c r="W19" s="498">
        <v>32</v>
      </c>
      <c r="X19" s="498">
        <v>5</v>
      </c>
      <c r="Y19" s="498">
        <v>1</v>
      </c>
      <c r="Z19" s="498">
        <v>6</v>
      </c>
      <c r="AA19" s="498">
        <v>3</v>
      </c>
      <c r="AB19" s="498">
        <v>4</v>
      </c>
      <c r="AC19" s="498">
        <v>7</v>
      </c>
      <c r="AD19" s="498">
        <v>45</v>
      </c>
    </row>
    <row r="20" spans="1:30" ht="16.5" customHeight="1">
      <c r="A20" s="1008" t="s">
        <v>310</v>
      </c>
      <c r="B20" s="483" t="s">
        <v>311</v>
      </c>
      <c r="C20" s="486">
        <v>116</v>
      </c>
      <c r="D20" s="486">
        <v>37</v>
      </c>
      <c r="E20" s="486">
        <f t="shared" si="1"/>
        <v>153</v>
      </c>
      <c r="F20" s="486">
        <v>8</v>
      </c>
      <c r="G20" s="486">
        <v>148</v>
      </c>
      <c r="H20" s="486">
        <v>77</v>
      </c>
      <c r="I20" s="486">
        <f t="shared" si="2"/>
        <v>225</v>
      </c>
      <c r="J20" s="486">
        <v>4</v>
      </c>
      <c r="K20" s="486">
        <v>118</v>
      </c>
      <c r="L20" s="486">
        <v>117</v>
      </c>
      <c r="M20" s="486">
        <f t="shared" si="3"/>
        <v>235</v>
      </c>
      <c r="N20" s="486">
        <v>40</v>
      </c>
      <c r="O20" s="482">
        <v>382</v>
      </c>
      <c r="P20" s="482">
        <v>231</v>
      </c>
      <c r="Q20" s="482">
        <f t="shared" si="4"/>
        <v>613</v>
      </c>
      <c r="R20" s="482">
        <v>52</v>
      </c>
      <c r="S20" s="1008" t="s">
        <v>310</v>
      </c>
      <c r="T20" s="499" t="s">
        <v>311</v>
      </c>
      <c r="U20" s="498">
        <v>45</v>
      </c>
      <c r="V20" s="498">
        <v>27</v>
      </c>
      <c r="W20" s="498">
        <v>72</v>
      </c>
      <c r="X20" s="498">
        <v>11</v>
      </c>
      <c r="Y20" s="498">
        <v>11</v>
      </c>
      <c r="Z20" s="498">
        <v>22</v>
      </c>
      <c r="AA20" s="498">
        <v>9</v>
      </c>
      <c r="AB20" s="498">
        <v>7</v>
      </c>
      <c r="AC20" s="498">
        <v>16</v>
      </c>
      <c r="AD20" s="498">
        <v>110</v>
      </c>
    </row>
    <row r="21" spans="1:30" ht="16.5" customHeight="1">
      <c r="A21" s="1008"/>
      <c r="B21" s="483" t="s">
        <v>312</v>
      </c>
      <c r="C21" s="486">
        <v>372</v>
      </c>
      <c r="D21" s="486">
        <v>211</v>
      </c>
      <c r="E21" s="486">
        <f t="shared" si="1"/>
        <v>583</v>
      </c>
      <c r="F21" s="486">
        <v>32</v>
      </c>
      <c r="G21" s="486">
        <v>244</v>
      </c>
      <c r="H21" s="486">
        <v>145</v>
      </c>
      <c r="I21" s="486">
        <f t="shared" si="2"/>
        <v>389</v>
      </c>
      <c r="J21" s="486">
        <v>45</v>
      </c>
      <c r="K21" s="486">
        <v>287</v>
      </c>
      <c r="L21" s="486">
        <v>126</v>
      </c>
      <c r="M21" s="486">
        <f t="shared" si="3"/>
        <v>413</v>
      </c>
      <c r="N21" s="486">
        <v>151</v>
      </c>
      <c r="O21" s="482">
        <v>903</v>
      </c>
      <c r="P21" s="482">
        <v>482</v>
      </c>
      <c r="Q21" s="482">
        <f t="shared" si="4"/>
        <v>1385</v>
      </c>
      <c r="R21" s="482">
        <v>228</v>
      </c>
      <c r="S21" s="1008"/>
      <c r="T21" s="499" t="s">
        <v>312</v>
      </c>
      <c r="U21" s="498">
        <v>79</v>
      </c>
      <c r="V21" s="498">
        <v>34</v>
      </c>
      <c r="W21" s="498">
        <v>113</v>
      </c>
      <c r="X21" s="498">
        <v>18</v>
      </c>
      <c r="Y21" s="498">
        <v>12</v>
      </c>
      <c r="Z21" s="498">
        <v>30</v>
      </c>
      <c r="AA21" s="498">
        <v>15</v>
      </c>
      <c r="AB21" s="498">
        <v>7</v>
      </c>
      <c r="AC21" s="498">
        <v>22</v>
      </c>
      <c r="AD21" s="498">
        <v>165</v>
      </c>
    </row>
    <row r="22" spans="1:30" ht="16.5" customHeight="1">
      <c r="A22" s="1008"/>
      <c r="B22" s="483" t="s">
        <v>313</v>
      </c>
      <c r="C22" s="486">
        <v>59</v>
      </c>
      <c r="D22" s="486">
        <v>53</v>
      </c>
      <c r="E22" s="486">
        <f t="shared" si="1"/>
        <v>112</v>
      </c>
      <c r="F22" s="486">
        <v>3</v>
      </c>
      <c r="G22" s="486">
        <v>49</v>
      </c>
      <c r="H22" s="486">
        <v>33</v>
      </c>
      <c r="I22" s="486">
        <f t="shared" si="2"/>
        <v>82</v>
      </c>
      <c r="J22" s="486">
        <v>6</v>
      </c>
      <c r="K22" s="486">
        <v>78</v>
      </c>
      <c r="L22" s="486">
        <v>30</v>
      </c>
      <c r="M22" s="486">
        <f t="shared" si="3"/>
        <v>108</v>
      </c>
      <c r="N22" s="486">
        <v>42</v>
      </c>
      <c r="O22" s="482">
        <v>186</v>
      </c>
      <c r="P22" s="482">
        <v>116</v>
      </c>
      <c r="Q22" s="482">
        <f t="shared" si="4"/>
        <v>302</v>
      </c>
      <c r="R22" s="482">
        <v>51</v>
      </c>
      <c r="S22" s="1008"/>
      <c r="T22" s="499" t="s">
        <v>313</v>
      </c>
      <c r="U22" s="498">
        <v>53</v>
      </c>
      <c r="V22" s="498">
        <v>17</v>
      </c>
      <c r="W22" s="498">
        <v>70</v>
      </c>
      <c r="X22" s="498">
        <v>13</v>
      </c>
      <c r="Y22" s="498">
        <v>10</v>
      </c>
      <c r="Z22" s="498">
        <v>23</v>
      </c>
      <c r="AA22" s="498">
        <v>5</v>
      </c>
      <c r="AB22" s="498">
        <v>4</v>
      </c>
      <c r="AC22" s="498">
        <v>9</v>
      </c>
      <c r="AD22" s="498">
        <v>102</v>
      </c>
    </row>
    <row r="23" spans="1:30" ht="16.5" customHeight="1">
      <c r="A23" s="1008" t="s">
        <v>314</v>
      </c>
      <c r="B23" s="483" t="s">
        <v>315</v>
      </c>
      <c r="C23" s="486">
        <v>320</v>
      </c>
      <c r="D23" s="486">
        <v>157</v>
      </c>
      <c r="E23" s="486">
        <f t="shared" si="1"/>
        <v>477</v>
      </c>
      <c r="F23" s="486">
        <v>57</v>
      </c>
      <c r="G23" s="486">
        <v>229</v>
      </c>
      <c r="H23" s="486">
        <v>73</v>
      </c>
      <c r="I23" s="486">
        <f t="shared" si="2"/>
        <v>302</v>
      </c>
      <c r="J23" s="486">
        <v>29</v>
      </c>
      <c r="K23" s="486">
        <v>158</v>
      </c>
      <c r="L23" s="486">
        <v>57</v>
      </c>
      <c r="M23" s="486">
        <f t="shared" si="3"/>
        <v>215</v>
      </c>
      <c r="N23" s="486">
        <v>56</v>
      </c>
      <c r="O23" s="482">
        <v>707</v>
      </c>
      <c r="P23" s="482">
        <v>287</v>
      </c>
      <c r="Q23" s="482">
        <f t="shared" si="4"/>
        <v>994</v>
      </c>
      <c r="R23" s="482">
        <v>142</v>
      </c>
      <c r="S23" s="1008" t="s">
        <v>314</v>
      </c>
      <c r="T23" s="499"/>
      <c r="U23" s="498"/>
      <c r="V23" s="498"/>
      <c r="W23" s="498"/>
      <c r="X23" s="498"/>
      <c r="Y23" s="498"/>
      <c r="Z23" s="498"/>
      <c r="AA23" s="498"/>
      <c r="AB23" s="498"/>
      <c r="AC23" s="498"/>
      <c r="AD23" s="498"/>
    </row>
    <row r="24" spans="1:30" ht="16.5" customHeight="1">
      <c r="A24" s="1008"/>
      <c r="B24" s="483" t="s">
        <v>316</v>
      </c>
      <c r="C24" s="486">
        <v>50</v>
      </c>
      <c r="D24" s="486">
        <v>14</v>
      </c>
      <c r="E24" s="486">
        <f t="shared" si="1"/>
        <v>64</v>
      </c>
      <c r="F24" s="486">
        <v>3</v>
      </c>
      <c r="G24" s="486">
        <v>46</v>
      </c>
      <c r="H24" s="486">
        <v>15</v>
      </c>
      <c r="I24" s="486">
        <f t="shared" si="2"/>
        <v>61</v>
      </c>
      <c r="J24" s="486">
        <v>2</v>
      </c>
      <c r="K24" s="486">
        <v>41</v>
      </c>
      <c r="L24" s="486">
        <v>7</v>
      </c>
      <c r="M24" s="486">
        <f t="shared" si="3"/>
        <v>48</v>
      </c>
      <c r="N24" s="486">
        <v>7</v>
      </c>
      <c r="O24" s="482">
        <v>137</v>
      </c>
      <c r="P24" s="482">
        <v>36</v>
      </c>
      <c r="Q24" s="482">
        <f t="shared" si="4"/>
        <v>173</v>
      </c>
      <c r="R24" s="482">
        <v>12</v>
      </c>
      <c r="S24" s="1008"/>
      <c r="T24" s="499" t="s">
        <v>316</v>
      </c>
      <c r="U24" s="498">
        <v>11</v>
      </c>
      <c r="V24" s="498">
        <v>3</v>
      </c>
      <c r="W24" s="498">
        <v>14</v>
      </c>
      <c r="X24" s="498">
        <v>5</v>
      </c>
      <c r="Y24" s="498">
        <v>2</v>
      </c>
      <c r="Z24" s="498">
        <v>7</v>
      </c>
      <c r="AA24" s="498">
        <v>4</v>
      </c>
      <c r="AB24" s="498">
        <v>1</v>
      </c>
      <c r="AC24" s="498">
        <v>5</v>
      </c>
      <c r="AD24" s="498">
        <v>26</v>
      </c>
    </row>
    <row r="25" spans="1:30" ht="16.5" customHeight="1">
      <c r="A25" s="1008"/>
      <c r="B25" s="483" t="s">
        <v>317</v>
      </c>
      <c r="C25" s="486">
        <v>17</v>
      </c>
      <c r="D25" s="486">
        <v>0</v>
      </c>
      <c r="E25" s="486">
        <f t="shared" si="1"/>
        <v>17</v>
      </c>
      <c r="F25" s="486">
        <v>0</v>
      </c>
      <c r="G25" s="486">
        <v>15</v>
      </c>
      <c r="H25" s="486">
        <v>0</v>
      </c>
      <c r="I25" s="486">
        <f t="shared" si="2"/>
        <v>15</v>
      </c>
      <c r="J25" s="486">
        <v>0</v>
      </c>
      <c r="K25" s="486">
        <v>0</v>
      </c>
      <c r="L25" s="486">
        <v>0</v>
      </c>
      <c r="M25" s="486">
        <f t="shared" si="3"/>
        <v>0</v>
      </c>
      <c r="N25" s="486">
        <v>0</v>
      </c>
      <c r="O25" s="482">
        <v>32</v>
      </c>
      <c r="P25" s="482">
        <v>0</v>
      </c>
      <c r="Q25" s="482">
        <f t="shared" si="4"/>
        <v>32</v>
      </c>
      <c r="R25" s="482">
        <v>0</v>
      </c>
      <c r="S25" s="1008"/>
      <c r="T25" s="499" t="s">
        <v>317</v>
      </c>
      <c r="U25" s="498">
        <v>2</v>
      </c>
      <c r="V25" s="498">
        <v>0</v>
      </c>
      <c r="W25" s="498">
        <v>2</v>
      </c>
      <c r="X25" s="498">
        <v>1</v>
      </c>
      <c r="Y25" s="498">
        <v>0</v>
      </c>
      <c r="Z25" s="498">
        <v>1</v>
      </c>
      <c r="AA25" s="498">
        <v>1</v>
      </c>
      <c r="AB25" s="498">
        <v>0</v>
      </c>
      <c r="AC25" s="498">
        <v>1</v>
      </c>
      <c r="AD25" s="498">
        <v>4</v>
      </c>
    </row>
    <row r="26" spans="1:30" ht="16.5" customHeight="1">
      <c r="A26" s="1008" t="s">
        <v>318</v>
      </c>
      <c r="B26" s="483" t="s">
        <v>319</v>
      </c>
      <c r="C26" s="486">
        <v>504</v>
      </c>
      <c r="D26" s="486">
        <v>241</v>
      </c>
      <c r="E26" s="486">
        <f t="shared" si="1"/>
        <v>745</v>
      </c>
      <c r="F26" s="486">
        <v>34</v>
      </c>
      <c r="G26" s="486">
        <v>428</v>
      </c>
      <c r="H26" s="486">
        <v>197</v>
      </c>
      <c r="I26" s="486">
        <f t="shared" si="2"/>
        <v>625</v>
      </c>
      <c r="J26" s="486">
        <v>37</v>
      </c>
      <c r="K26" s="486">
        <v>385</v>
      </c>
      <c r="L26" s="486">
        <v>168</v>
      </c>
      <c r="M26" s="486">
        <f t="shared" si="3"/>
        <v>553</v>
      </c>
      <c r="N26" s="486">
        <v>100</v>
      </c>
      <c r="O26" s="482">
        <v>1317</v>
      </c>
      <c r="P26" s="482">
        <v>606</v>
      </c>
      <c r="Q26" s="482">
        <f t="shared" si="4"/>
        <v>1923</v>
      </c>
      <c r="R26" s="482">
        <v>171</v>
      </c>
      <c r="S26" s="1008" t="s">
        <v>318</v>
      </c>
      <c r="T26" s="499" t="s">
        <v>319</v>
      </c>
      <c r="U26" s="498">
        <v>58</v>
      </c>
      <c r="V26" s="498">
        <v>11</v>
      </c>
      <c r="W26" s="498">
        <v>69</v>
      </c>
      <c r="X26" s="498">
        <v>17</v>
      </c>
      <c r="Y26" s="498">
        <v>8</v>
      </c>
      <c r="Z26" s="498">
        <v>25</v>
      </c>
      <c r="AA26" s="498">
        <v>10</v>
      </c>
      <c r="AB26" s="498">
        <v>5</v>
      </c>
      <c r="AC26" s="498">
        <v>15</v>
      </c>
      <c r="AD26" s="498">
        <v>109</v>
      </c>
    </row>
    <row r="27" spans="1:30" ht="16.5" customHeight="1">
      <c r="A27" s="1008"/>
      <c r="B27" s="483" t="s">
        <v>320</v>
      </c>
      <c r="C27" s="486">
        <v>242</v>
      </c>
      <c r="D27" s="486">
        <v>60</v>
      </c>
      <c r="E27" s="486">
        <f t="shared" si="1"/>
        <v>302</v>
      </c>
      <c r="F27" s="486">
        <v>17</v>
      </c>
      <c r="G27" s="486">
        <v>161</v>
      </c>
      <c r="H27" s="486">
        <v>47</v>
      </c>
      <c r="I27" s="486">
        <f t="shared" si="2"/>
        <v>208</v>
      </c>
      <c r="J27" s="486">
        <v>38</v>
      </c>
      <c r="K27" s="486">
        <v>175</v>
      </c>
      <c r="L27" s="486">
        <v>60</v>
      </c>
      <c r="M27" s="486">
        <f t="shared" si="3"/>
        <v>235</v>
      </c>
      <c r="N27" s="486">
        <v>89</v>
      </c>
      <c r="O27" s="482">
        <v>578</v>
      </c>
      <c r="P27" s="482">
        <v>167</v>
      </c>
      <c r="Q27" s="482">
        <f t="shared" si="4"/>
        <v>745</v>
      </c>
      <c r="R27" s="482">
        <v>144</v>
      </c>
      <c r="S27" s="1008"/>
      <c r="T27" s="499" t="s">
        <v>320</v>
      </c>
      <c r="U27" s="498">
        <v>65</v>
      </c>
      <c r="V27" s="498">
        <v>17</v>
      </c>
      <c r="W27" s="498">
        <v>82</v>
      </c>
      <c r="X27" s="498">
        <v>15</v>
      </c>
      <c r="Y27" s="498">
        <v>8</v>
      </c>
      <c r="Z27" s="498">
        <v>23</v>
      </c>
      <c r="AA27" s="498">
        <v>5</v>
      </c>
      <c r="AB27" s="498">
        <v>6</v>
      </c>
      <c r="AC27" s="498">
        <v>11</v>
      </c>
      <c r="AD27" s="498">
        <v>116</v>
      </c>
    </row>
    <row r="28" spans="1:30" ht="16.5" customHeight="1">
      <c r="A28" s="1008"/>
      <c r="B28" s="483" t="s">
        <v>321</v>
      </c>
      <c r="C28" s="486">
        <v>545</v>
      </c>
      <c r="D28" s="486">
        <v>162</v>
      </c>
      <c r="E28" s="486">
        <f t="shared" si="1"/>
        <v>707</v>
      </c>
      <c r="F28" s="486">
        <v>82</v>
      </c>
      <c r="G28" s="486">
        <v>336</v>
      </c>
      <c r="H28" s="486">
        <v>97</v>
      </c>
      <c r="I28" s="486">
        <f t="shared" si="2"/>
        <v>433</v>
      </c>
      <c r="J28" s="486">
        <v>43</v>
      </c>
      <c r="K28" s="486">
        <v>377</v>
      </c>
      <c r="L28" s="486">
        <v>78</v>
      </c>
      <c r="M28" s="486">
        <f t="shared" si="3"/>
        <v>455</v>
      </c>
      <c r="N28" s="486">
        <v>125</v>
      </c>
      <c r="O28" s="482">
        <v>1258</v>
      </c>
      <c r="P28" s="482">
        <v>337</v>
      </c>
      <c r="Q28" s="482">
        <f t="shared" si="4"/>
        <v>1595</v>
      </c>
      <c r="R28" s="482">
        <v>250</v>
      </c>
      <c r="S28" s="1008"/>
      <c r="T28" s="499" t="s">
        <v>321</v>
      </c>
      <c r="U28" s="498">
        <v>87</v>
      </c>
      <c r="V28" s="498">
        <v>47</v>
      </c>
      <c r="W28" s="498">
        <v>134</v>
      </c>
      <c r="X28" s="498">
        <v>23</v>
      </c>
      <c r="Y28" s="498">
        <v>12</v>
      </c>
      <c r="Z28" s="498">
        <v>35</v>
      </c>
      <c r="AA28" s="498">
        <v>8</v>
      </c>
      <c r="AB28" s="498">
        <v>9</v>
      </c>
      <c r="AC28" s="498">
        <v>17</v>
      </c>
      <c r="AD28" s="498">
        <v>186</v>
      </c>
    </row>
    <row r="29" spans="1:30" ht="16.5" customHeight="1">
      <c r="A29" s="1008" t="s">
        <v>322</v>
      </c>
      <c r="B29" s="483" t="s">
        <v>323</v>
      </c>
      <c r="C29" s="486">
        <v>668</v>
      </c>
      <c r="D29" s="486">
        <v>324</v>
      </c>
      <c r="E29" s="486">
        <f t="shared" si="1"/>
        <v>992</v>
      </c>
      <c r="F29" s="486">
        <v>37</v>
      </c>
      <c r="G29" s="486">
        <v>377</v>
      </c>
      <c r="H29" s="486">
        <v>165</v>
      </c>
      <c r="I29" s="486">
        <f t="shared" si="2"/>
        <v>542</v>
      </c>
      <c r="J29" s="486">
        <v>20</v>
      </c>
      <c r="K29" s="486">
        <v>255</v>
      </c>
      <c r="L29" s="486">
        <v>99</v>
      </c>
      <c r="M29" s="486">
        <f t="shared" si="3"/>
        <v>354</v>
      </c>
      <c r="N29" s="486">
        <v>50</v>
      </c>
      <c r="O29" s="482">
        <v>1300</v>
      </c>
      <c r="P29" s="482">
        <v>588</v>
      </c>
      <c r="Q29" s="482">
        <f t="shared" si="4"/>
        <v>1888</v>
      </c>
      <c r="R29" s="482">
        <v>107</v>
      </c>
      <c r="S29" s="1008" t="s">
        <v>322</v>
      </c>
      <c r="T29" s="499" t="s">
        <v>323</v>
      </c>
      <c r="U29" s="498">
        <v>38</v>
      </c>
      <c r="V29" s="498">
        <v>35</v>
      </c>
      <c r="W29" s="498">
        <v>73</v>
      </c>
      <c r="X29" s="498">
        <v>27</v>
      </c>
      <c r="Y29" s="498">
        <v>23</v>
      </c>
      <c r="Z29" s="498">
        <v>50</v>
      </c>
      <c r="AA29" s="498">
        <v>14</v>
      </c>
      <c r="AB29" s="498">
        <v>9</v>
      </c>
      <c r="AC29" s="498">
        <v>23</v>
      </c>
      <c r="AD29" s="498">
        <v>146</v>
      </c>
    </row>
    <row r="30" spans="1:30" ht="16.5" customHeight="1">
      <c r="A30" s="1008"/>
      <c r="B30" s="483" t="s">
        <v>324</v>
      </c>
      <c r="C30" s="486">
        <v>91</v>
      </c>
      <c r="D30" s="486">
        <v>20</v>
      </c>
      <c r="E30" s="486">
        <f t="shared" si="1"/>
        <v>111</v>
      </c>
      <c r="F30" s="486">
        <v>3</v>
      </c>
      <c r="G30" s="486">
        <v>61</v>
      </c>
      <c r="H30" s="486">
        <v>12</v>
      </c>
      <c r="I30" s="486">
        <f t="shared" si="2"/>
        <v>73</v>
      </c>
      <c r="J30" s="486">
        <v>0</v>
      </c>
      <c r="K30" s="486">
        <v>47</v>
      </c>
      <c r="L30" s="486">
        <v>5</v>
      </c>
      <c r="M30" s="486">
        <f t="shared" si="3"/>
        <v>52</v>
      </c>
      <c r="N30" s="486">
        <v>1</v>
      </c>
      <c r="O30" s="482">
        <v>199</v>
      </c>
      <c r="P30" s="482">
        <v>37</v>
      </c>
      <c r="Q30" s="482">
        <f t="shared" si="4"/>
        <v>236</v>
      </c>
      <c r="R30" s="482">
        <v>4</v>
      </c>
      <c r="S30" s="1008"/>
      <c r="T30" s="499" t="s">
        <v>324</v>
      </c>
      <c r="U30" s="498">
        <v>24</v>
      </c>
      <c r="V30" s="498">
        <v>9</v>
      </c>
      <c r="W30" s="498">
        <v>33</v>
      </c>
      <c r="X30" s="498">
        <v>17</v>
      </c>
      <c r="Y30" s="498">
        <v>5</v>
      </c>
      <c r="Z30" s="498">
        <v>22</v>
      </c>
      <c r="AA30" s="498">
        <v>4</v>
      </c>
      <c r="AB30" s="498">
        <v>2</v>
      </c>
      <c r="AC30" s="498">
        <v>6</v>
      </c>
      <c r="AD30" s="498">
        <v>61</v>
      </c>
    </row>
    <row r="31" spans="1:30" ht="16.5" customHeight="1">
      <c r="A31" s="1008"/>
      <c r="B31" s="483" t="s">
        <v>325</v>
      </c>
      <c r="C31" s="486">
        <v>89</v>
      </c>
      <c r="D31" s="486">
        <v>34</v>
      </c>
      <c r="E31" s="486">
        <f t="shared" si="1"/>
        <v>123</v>
      </c>
      <c r="F31" s="486">
        <v>2</v>
      </c>
      <c r="G31" s="486">
        <v>67</v>
      </c>
      <c r="H31" s="486">
        <v>35</v>
      </c>
      <c r="I31" s="486">
        <f t="shared" si="2"/>
        <v>102</v>
      </c>
      <c r="J31" s="486">
        <v>5</v>
      </c>
      <c r="K31" s="486">
        <v>32</v>
      </c>
      <c r="L31" s="486">
        <v>24</v>
      </c>
      <c r="M31" s="486">
        <f t="shared" si="3"/>
        <v>56</v>
      </c>
      <c r="N31" s="486">
        <v>8</v>
      </c>
      <c r="O31" s="482">
        <v>188</v>
      </c>
      <c r="P31" s="482">
        <v>93</v>
      </c>
      <c r="Q31" s="482">
        <f t="shared" si="4"/>
        <v>281</v>
      </c>
      <c r="R31" s="482">
        <v>15</v>
      </c>
      <c r="S31" s="491"/>
      <c r="T31" s="499" t="s">
        <v>325</v>
      </c>
      <c r="U31" s="498">
        <v>11</v>
      </c>
      <c r="V31" s="498">
        <v>3</v>
      </c>
      <c r="W31" s="498">
        <v>14</v>
      </c>
      <c r="X31" s="498">
        <v>8</v>
      </c>
      <c r="Y31" s="498">
        <v>2</v>
      </c>
      <c r="Z31" s="498">
        <v>10</v>
      </c>
      <c r="AA31" s="498">
        <v>3</v>
      </c>
      <c r="AB31" s="498">
        <v>1</v>
      </c>
      <c r="AC31" s="498">
        <v>4</v>
      </c>
      <c r="AD31" s="498">
        <v>28</v>
      </c>
    </row>
    <row r="32" spans="1:30" ht="21">
      <c r="A32" s="484" t="s">
        <v>326</v>
      </c>
      <c r="B32" s="484"/>
      <c r="C32" s="487">
        <f t="shared" ref="C32:R32" si="5">SUM(C15:C31)</f>
        <v>3931</v>
      </c>
      <c r="D32" s="487">
        <f t="shared" si="5"/>
        <v>1684</v>
      </c>
      <c r="E32" s="487">
        <f t="shared" si="5"/>
        <v>5615</v>
      </c>
      <c r="F32" s="487">
        <f t="shared" si="5"/>
        <v>319</v>
      </c>
      <c r="G32" s="487">
        <f t="shared" si="5"/>
        <v>2887</v>
      </c>
      <c r="H32" s="487">
        <f t="shared" si="5"/>
        <v>1169</v>
      </c>
      <c r="I32" s="487">
        <f t="shared" si="5"/>
        <v>4056</v>
      </c>
      <c r="J32" s="487">
        <f t="shared" si="5"/>
        <v>291</v>
      </c>
      <c r="K32" s="487">
        <f t="shared" si="5"/>
        <v>2453</v>
      </c>
      <c r="L32" s="487">
        <f t="shared" si="5"/>
        <v>1075</v>
      </c>
      <c r="M32" s="487">
        <f t="shared" si="5"/>
        <v>3528</v>
      </c>
      <c r="N32" s="487">
        <f t="shared" si="5"/>
        <v>848</v>
      </c>
      <c r="O32" s="487">
        <f t="shared" si="5"/>
        <v>9271</v>
      </c>
      <c r="P32" s="487">
        <f t="shared" si="5"/>
        <v>3928</v>
      </c>
      <c r="Q32" s="487">
        <f t="shared" si="5"/>
        <v>13199</v>
      </c>
      <c r="R32" s="487">
        <f t="shared" si="5"/>
        <v>1458</v>
      </c>
      <c r="S32" s="484" t="s">
        <v>326</v>
      </c>
      <c r="T32" s="498"/>
      <c r="U32" s="498">
        <f t="shared" ref="U32:AD32" si="6">SUM(U15:U31)</f>
        <v>892</v>
      </c>
      <c r="V32" s="498">
        <f t="shared" si="6"/>
        <v>449</v>
      </c>
      <c r="W32" s="498">
        <f t="shared" si="6"/>
        <v>1341</v>
      </c>
      <c r="X32" s="498">
        <f t="shared" si="6"/>
        <v>259</v>
      </c>
      <c r="Y32" s="498">
        <f t="shared" si="6"/>
        <v>173</v>
      </c>
      <c r="Z32" s="498">
        <f t="shared" si="6"/>
        <v>426</v>
      </c>
      <c r="AA32" s="498">
        <f t="shared" si="6"/>
        <v>177</v>
      </c>
      <c r="AB32" s="498">
        <f t="shared" si="6"/>
        <v>129</v>
      </c>
      <c r="AC32" s="498">
        <f t="shared" si="6"/>
        <v>306</v>
      </c>
      <c r="AD32" s="498">
        <f t="shared" si="6"/>
        <v>2073</v>
      </c>
    </row>
  </sheetData>
  <mergeCells count="42">
    <mergeCell ref="AA13:AC13"/>
    <mergeCell ref="AD13:AD14"/>
    <mergeCell ref="S15:S17"/>
    <mergeCell ref="S18:S19"/>
    <mergeCell ref="S13:S14"/>
    <mergeCell ref="T13:T14"/>
    <mergeCell ref="U13:W13"/>
    <mergeCell ref="X13:Z13"/>
    <mergeCell ref="S20:S22"/>
    <mergeCell ref="S23:S25"/>
    <mergeCell ref="S26:S28"/>
    <mergeCell ref="S29:S30"/>
    <mergeCell ref="S1:AD1"/>
    <mergeCell ref="S2:AD2"/>
    <mergeCell ref="S4:S5"/>
    <mergeCell ref="T4:T5"/>
    <mergeCell ref="U4:W4"/>
    <mergeCell ref="X4:Z4"/>
    <mergeCell ref="AA4:AC4"/>
    <mergeCell ref="AD4:AD5"/>
    <mergeCell ref="S8:T8"/>
    <mergeCell ref="K4:N4"/>
    <mergeCell ref="A8:B8"/>
    <mergeCell ref="K13:N13"/>
    <mergeCell ref="O13:R13"/>
    <mergeCell ref="A13:A14"/>
    <mergeCell ref="B13:B14"/>
    <mergeCell ref="C13:F13"/>
    <mergeCell ref="G13:J13"/>
    <mergeCell ref="A1:R1"/>
    <mergeCell ref="A2:R2"/>
    <mergeCell ref="A4:A5"/>
    <mergeCell ref="B4:B5"/>
    <mergeCell ref="O4:R4"/>
    <mergeCell ref="C4:F4"/>
    <mergeCell ref="G4:J4"/>
    <mergeCell ref="A26:A28"/>
    <mergeCell ref="A29:A31"/>
    <mergeCell ref="A15:A17"/>
    <mergeCell ref="A18:A19"/>
    <mergeCell ref="A20:A22"/>
    <mergeCell ref="A23:A25"/>
  </mergeCells>
  <phoneticPr fontId="6" type="noConversion"/>
  <pageMargins left="0.78740157499999996" right="0.28999999999999998" top="0.45" bottom="0.51" header="0.23" footer="0.3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showZeros="0" topLeftCell="B1" zoomScale="75" workbookViewId="0">
      <selection activeCell="I21" sqref="I21"/>
    </sheetView>
  </sheetViews>
  <sheetFormatPr baseColWidth="10" defaultColWidth="11.453125" defaultRowHeight="10.5"/>
  <cols>
    <col min="1" max="1" width="21.54296875" style="339" customWidth="1"/>
    <col min="2" max="5" width="10.26953125" style="91" customWidth="1"/>
    <col min="6" max="6" width="9.7265625" style="91" customWidth="1"/>
    <col min="7" max="10" width="10.26953125" style="91" customWidth="1"/>
    <col min="11" max="11" width="9.7265625" style="91" customWidth="1"/>
    <col min="12" max="12" width="10.26953125" style="91" customWidth="1"/>
    <col min="13" max="13" width="10.54296875" style="141" customWidth="1"/>
    <col min="14" max="14" width="20.26953125" style="339" customWidth="1"/>
    <col min="15" max="24" width="11.453125" style="91"/>
    <col min="25" max="16384" width="11.453125" style="338"/>
  </cols>
  <sheetData>
    <row r="1" spans="1:24" s="193" customFormat="1" ht="13.5" customHeight="1">
      <c r="A1" s="202" t="s">
        <v>629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 t="s">
        <v>631</v>
      </c>
      <c r="O1" s="202"/>
      <c r="P1" s="202"/>
      <c r="Q1" s="202"/>
      <c r="R1" s="202"/>
      <c r="S1" s="202"/>
      <c r="T1" s="202"/>
      <c r="U1" s="202"/>
      <c r="V1" s="202"/>
      <c r="W1" s="202"/>
      <c r="X1" s="202"/>
    </row>
    <row r="2" spans="1:24" s="193" customFormat="1" ht="11.25" customHeight="1">
      <c r="A2" s="202" t="s">
        <v>280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 t="s">
        <v>280</v>
      </c>
      <c r="O2" s="202"/>
      <c r="P2" s="202"/>
      <c r="Q2" s="202"/>
      <c r="R2" s="202"/>
      <c r="S2" s="202"/>
      <c r="T2" s="202"/>
      <c r="U2" s="202"/>
      <c r="V2" s="202"/>
      <c r="W2" s="202"/>
      <c r="X2" s="202"/>
    </row>
    <row r="3" spans="1:24" s="193" customFormat="1" ht="8.25" customHeight="1">
      <c r="A3" s="234"/>
      <c r="B3" s="234"/>
      <c r="C3" s="234"/>
      <c r="D3" s="234"/>
      <c r="E3" s="234"/>
      <c r="F3" s="234"/>
      <c r="G3" s="234"/>
      <c r="H3" s="202"/>
      <c r="I3" s="202"/>
      <c r="J3" s="202"/>
      <c r="K3" s="202"/>
      <c r="L3" s="202"/>
      <c r="M3" s="234"/>
      <c r="N3" s="234"/>
      <c r="O3" s="202"/>
      <c r="P3" s="202"/>
      <c r="Q3" s="202"/>
      <c r="R3" s="202"/>
      <c r="S3" s="202"/>
      <c r="T3" s="202"/>
      <c r="U3" s="202"/>
      <c r="V3" s="202"/>
      <c r="W3" s="202"/>
      <c r="X3" s="202"/>
    </row>
    <row r="4" spans="1:24" s="191" customFormat="1" ht="13.5" customHeight="1">
      <c r="A4" s="188"/>
      <c r="B4" s="189" t="s">
        <v>290</v>
      </c>
      <c r="C4" s="38"/>
      <c r="D4" s="189" t="s">
        <v>289</v>
      </c>
      <c r="E4" s="38"/>
      <c r="F4" s="927" t="s">
        <v>250</v>
      </c>
      <c r="G4" s="924" t="s">
        <v>70</v>
      </c>
      <c r="H4" s="324" t="s">
        <v>294</v>
      </c>
      <c r="I4" s="324"/>
      <c r="J4" s="324"/>
      <c r="K4" s="324"/>
      <c r="L4" s="324"/>
      <c r="M4" s="924" t="s">
        <v>291</v>
      </c>
      <c r="N4" s="188"/>
      <c r="O4" s="189" t="s">
        <v>290</v>
      </c>
      <c r="P4" s="38"/>
      <c r="Q4" s="189" t="s">
        <v>289</v>
      </c>
      <c r="R4" s="38"/>
      <c r="S4" s="927" t="s">
        <v>250</v>
      </c>
      <c r="T4" s="924" t="s">
        <v>70</v>
      </c>
      <c r="U4" s="865" t="s">
        <v>329</v>
      </c>
      <c r="V4" s="865"/>
      <c r="W4" s="324"/>
      <c r="X4" s="924" t="s">
        <v>291</v>
      </c>
    </row>
    <row r="5" spans="1:24" s="184" customFormat="1" ht="23.25" customHeight="1">
      <c r="A5" s="378" t="s">
        <v>288</v>
      </c>
      <c r="B5" s="182" t="s">
        <v>282</v>
      </c>
      <c r="C5" s="182" t="s">
        <v>269</v>
      </c>
      <c r="D5" s="182" t="s">
        <v>282</v>
      </c>
      <c r="E5" s="182" t="s">
        <v>269</v>
      </c>
      <c r="F5" s="928"/>
      <c r="G5" s="926"/>
      <c r="H5" s="478" t="s">
        <v>292</v>
      </c>
      <c r="I5" s="479" t="s">
        <v>268</v>
      </c>
      <c r="J5" s="479" t="s">
        <v>293</v>
      </c>
      <c r="K5" s="479" t="s">
        <v>78</v>
      </c>
      <c r="L5" s="479" t="s">
        <v>279</v>
      </c>
      <c r="M5" s="926"/>
      <c r="N5" s="378" t="s">
        <v>288</v>
      </c>
      <c r="O5" s="182" t="s">
        <v>282</v>
      </c>
      <c r="P5" s="182" t="s">
        <v>269</v>
      </c>
      <c r="Q5" s="182" t="s">
        <v>282</v>
      </c>
      <c r="R5" s="182" t="s">
        <v>269</v>
      </c>
      <c r="S5" s="929"/>
      <c r="T5" s="925"/>
      <c r="U5" s="479" t="s">
        <v>295</v>
      </c>
      <c r="V5" s="479" t="s">
        <v>296</v>
      </c>
      <c r="W5" s="479" t="s">
        <v>279</v>
      </c>
      <c r="X5" s="926"/>
    </row>
    <row r="6" spans="1:24" s="193" customFormat="1" ht="11.25" customHeight="1">
      <c r="A6" s="238"/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238"/>
      <c r="O6" s="325"/>
      <c r="P6" s="325"/>
      <c r="Q6" s="325"/>
      <c r="R6" s="325"/>
      <c r="S6" s="325"/>
      <c r="T6" s="325"/>
      <c r="U6" s="325"/>
      <c r="V6" s="325"/>
      <c r="W6" s="325"/>
      <c r="X6" s="325"/>
    </row>
    <row r="7" spans="1:24" s="193" customFormat="1" ht="11.25" customHeight="1">
      <c r="A7" s="444" t="s">
        <v>58</v>
      </c>
      <c r="B7" s="439">
        <f>SUM(B9:B14)</f>
        <v>8745</v>
      </c>
      <c r="C7" s="439">
        <f>SUM(C9:C14)</f>
        <v>4352</v>
      </c>
      <c r="D7" s="439">
        <f t="shared" ref="D7:M7" si="0">SUM(D9:D14)</f>
        <v>731</v>
      </c>
      <c r="E7" s="439">
        <f t="shared" si="0"/>
        <v>351</v>
      </c>
      <c r="F7" s="439">
        <f t="shared" si="0"/>
        <v>250</v>
      </c>
      <c r="G7" s="439">
        <f t="shared" si="0"/>
        <v>207</v>
      </c>
      <c r="H7" s="439">
        <f t="shared" si="0"/>
        <v>190</v>
      </c>
      <c r="I7" s="439">
        <f t="shared" si="0"/>
        <v>15</v>
      </c>
      <c r="J7" s="439">
        <f t="shared" si="0"/>
        <v>33</v>
      </c>
      <c r="K7" s="439">
        <f t="shared" si="0"/>
        <v>16</v>
      </c>
      <c r="L7" s="439">
        <f t="shared" si="0"/>
        <v>254</v>
      </c>
      <c r="M7" s="439">
        <f t="shared" si="0"/>
        <v>195</v>
      </c>
      <c r="N7" s="444" t="s">
        <v>58</v>
      </c>
      <c r="O7" s="439">
        <f>SUM(O9:O14)</f>
        <v>143835</v>
      </c>
      <c r="P7" s="439">
        <f t="shared" ref="P7:X7" si="1">SUM(P9:P14)</f>
        <v>73051</v>
      </c>
      <c r="Q7" s="439">
        <f t="shared" si="1"/>
        <v>3439</v>
      </c>
      <c r="R7" s="439">
        <f t="shared" si="1"/>
        <v>1625</v>
      </c>
      <c r="S7" s="439">
        <f t="shared" si="1"/>
        <v>4752</v>
      </c>
      <c r="T7" s="439">
        <f t="shared" si="1"/>
        <v>4300</v>
      </c>
      <c r="U7" s="439">
        <f t="shared" si="1"/>
        <v>145</v>
      </c>
      <c r="V7" s="439">
        <f t="shared" si="1"/>
        <v>4550</v>
      </c>
      <c r="W7" s="439">
        <f t="shared" si="1"/>
        <v>4695</v>
      </c>
      <c r="X7" s="439">
        <f t="shared" si="1"/>
        <v>2543</v>
      </c>
    </row>
    <row r="8" spans="1:24" s="193" customFormat="1" ht="9" customHeight="1">
      <c r="A8" s="239"/>
      <c r="B8" s="440"/>
      <c r="C8" s="440"/>
      <c r="D8" s="440"/>
      <c r="E8" s="440"/>
      <c r="F8" s="440"/>
      <c r="G8" s="440"/>
      <c r="H8" s="440"/>
      <c r="I8" s="440"/>
      <c r="J8" s="440"/>
      <c r="K8" s="440"/>
      <c r="L8" s="440"/>
      <c r="M8" s="439"/>
      <c r="N8" s="238"/>
      <c r="O8" s="440"/>
      <c r="P8" s="440"/>
      <c r="Q8" s="440"/>
      <c r="R8" s="440"/>
      <c r="S8" s="440"/>
      <c r="T8" s="440"/>
      <c r="U8" s="440"/>
      <c r="V8" s="440"/>
      <c r="W8" s="440"/>
      <c r="X8" s="440"/>
    </row>
    <row r="9" spans="1:24" s="193" customFormat="1" ht="12.75" customHeight="1">
      <c r="A9" s="693" t="s">
        <v>60</v>
      </c>
      <c r="B9" s="440">
        <f>B23+B24+B25+B26</f>
        <v>965</v>
      </c>
      <c r="C9" s="440">
        <f>+C23+C24+C25+C26</f>
        <v>487</v>
      </c>
      <c r="D9" s="440">
        <f t="shared" ref="D9:M9" si="2">+D23+D24+D25+D26</f>
        <v>36</v>
      </c>
      <c r="E9" s="440">
        <f t="shared" si="2"/>
        <v>19</v>
      </c>
      <c r="F9" s="440">
        <f t="shared" si="2"/>
        <v>26</v>
      </c>
      <c r="G9" s="440">
        <f t="shared" si="2"/>
        <v>21</v>
      </c>
      <c r="H9" s="440">
        <f t="shared" si="2"/>
        <v>18</v>
      </c>
      <c r="I9" s="440">
        <f t="shared" si="2"/>
        <v>4</v>
      </c>
      <c r="J9" s="440">
        <f t="shared" si="2"/>
        <v>5</v>
      </c>
      <c r="K9" s="440">
        <f t="shared" si="2"/>
        <v>5</v>
      </c>
      <c r="L9" s="440">
        <f t="shared" si="2"/>
        <v>32</v>
      </c>
      <c r="M9" s="440">
        <f t="shared" si="2"/>
        <v>21</v>
      </c>
      <c r="N9" s="693" t="s">
        <v>60</v>
      </c>
      <c r="O9" s="70">
        <f>O23+O24+O25+O26</f>
        <v>70518</v>
      </c>
      <c r="P9" s="440">
        <f t="shared" ref="P9:X9" si="3">P23+P24+P25+P26</f>
        <v>35479</v>
      </c>
      <c r="Q9" s="440">
        <f t="shared" si="3"/>
        <v>974</v>
      </c>
      <c r="R9" s="440">
        <f t="shared" si="3"/>
        <v>454</v>
      </c>
      <c r="S9" s="440">
        <f t="shared" si="3"/>
        <v>2528</v>
      </c>
      <c r="T9" s="440">
        <f t="shared" si="3"/>
        <v>2283</v>
      </c>
      <c r="U9" s="440">
        <f t="shared" si="3"/>
        <v>59</v>
      </c>
      <c r="V9" s="440">
        <f t="shared" si="3"/>
        <v>2377</v>
      </c>
      <c r="W9" s="440">
        <f t="shared" si="3"/>
        <v>2436</v>
      </c>
      <c r="X9" s="440">
        <f t="shared" si="3"/>
        <v>1324</v>
      </c>
    </row>
    <row r="10" spans="1:24" s="193" customFormat="1" ht="12.75" customHeight="1">
      <c r="A10" s="693" t="s">
        <v>61</v>
      </c>
      <c r="B10" s="440">
        <f>+B27+B28</f>
        <v>860</v>
      </c>
      <c r="C10" s="440">
        <f>+C27+C28</f>
        <v>412</v>
      </c>
      <c r="D10" s="440">
        <f t="shared" ref="D10:M10" si="4">+D27+D28</f>
        <v>76</v>
      </c>
      <c r="E10" s="440">
        <f t="shared" si="4"/>
        <v>34</v>
      </c>
      <c r="F10" s="440">
        <f t="shared" si="4"/>
        <v>24</v>
      </c>
      <c r="G10" s="440">
        <f t="shared" si="4"/>
        <v>20</v>
      </c>
      <c r="H10" s="440">
        <f t="shared" si="4"/>
        <v>1</v>
      </c>
      <c r="I10" s="440">
        <f t="shared" si="4"/>
        <v>2</v>
      </c>
      <c r="J10" s="440">
        <f t="shared" si="4"/>
        <v>15</v>
      </c>
      <c r="K10" s="440">
        <f t="shared" si="4"/>
        <v>5</v>
      </c>
      <c r="L10" s="440">
        <f t="shared" si="4"/>
        <v>23</v>
      </c>
      <c r="M10" s="440">
        <f t="shared" si="4"/>
        <v>19</v>
      </c>
      <c r="N10" s="693" t="s">
        <v>61</v>
      </c>
      <c r="O10" s="70">
        <f>+O27+O28</f>
        <v>15641</v>
      </c>
      <c r="P10" s="440">
        <f t="shared" ref="P10:X10" si="5">+P27+P28</f>
        <v>8172</v>
      </c>
      <c r="Q10" s="440">
        <f t="shared" si="5"/>
        <v>414</v>
      </c>
      <c r="R10" s="440">
        <f t="shared" si="5"/>
        <v>191</v>
      </c>
      <c r="S10" s="440">
        <f t="shared" si="5"/>
        <v>506</v>
      </c>
      <c r="T10" s="440">
        <f t="shared" si="5"/>
        <v>431</v>
      </c>
      <c r="U10" s="440">
        <f t="shared" si="5"/>
        <v>9</v>
      </c>
      <c r="V10" s="440">
        <f t="shared" si="5"/>
        <v>451</v>
      </c>
      <c r="W10" s="440">
        <f t="shared" si="5"/>
        <v>460</v>
      </c>
      <c r="X10" s="440">
        <f t="shared" si="5"/>
        <v>322</v>
      </c>
    </row>
    <row r="11" spans="1:24" s="193" customFormat="1" ht="12.75" customHeight="1">
      <c r="A11" s="693" t="s">
        <v>62</v>
      </c>
      <c r="B11" s="440">
        <f>+B29+B30+B31+B32+B33</f>
        <v>4934</v>
      </c>
      <c r="C11" s="440">
        <f>+C29+C30+C31+C32+C33</f>
        <v>2496</v>
      </c>
      <c r="D11" s="440">
        <f t="shared" ref="D11:M11" si="6">+D29+D30+D31+D32+D33</f>
        <v>482</v>
      </c>
      <c r="E11" s="440">
        <f t="shared" si="6"/>
        <v>250</v>
      </c>
      <c r="F11" s="440">
        <f t="shared" si="6"/>
        <v>143</v>
      </c>
      <c r="G11" s="440">
        <f t="shared" si="6"/>
        <v>118</v>
      </c>
      <c r="H11" s="440">
        <f t="shared" si="6"/>
        <v>129</v>
      </c>
      <c r="I11" s="440">
        <f t="shared" si="6"/>
        <v>9</v>
      </c>
      <c r="J11" s="440">
        <f t="shared" si="6"/>
        <v>7</v>
      </c>
      <c r="K11" s="440">
        <f t="shared" si="6"/>
        <v>1</v>
      </c>
      <c r="L11" s="440">
        <f t="shared" si="6"/>
        <v>146</v>
      </c>
      <c r="M11" s="440">
        <f t="shared" si="6"/>
        <v>127</v>
      </c>
      <c r="N11" s="693" t="s">
        <v>62</v>
      </c>
      <c r="O11" s="70">
        <f>+O29+O30+O31+O32+O33</f>
        <v>16386</v>
      </c>
      <c r="P11" s="440">
        <f t="shared" ref="P11:X11" si="7">+P29+P30+P31+P32+P33</f>
        <v>8305</v>
      </c>
      <c r="Q11" s="440">
        <f t="shared" si="7"/>
        <v>851</v>
      </c>
      <c r="R11" s="440">
        <f t="shared" si="7"/>
        <v>404</v>
      </c>
      <c r="S11" s="440">
        <f t="shared" si="7"/>
        <v>487</v>
      </c>
      <c r="T11" s="440">
        <f t="shared" si="7"/>
        <v>400</v>
      </c>
      <c r="U11" s="440">
        <f t="shared" si="7"/>
        <v>37</v>
      </c>
      <c r="V11" s="440">
        <f t="shared" si="7"/>
        <v>411</v>
      </c>
      <c r="W11" s="440">
        <f t="shared" si="7"/>
        <v>448</v>
      </c>
      <c r="X11" s="440">
        <f t="shared" si="7"/>
        <v>275</v>
      </c>
    </row>
    <row r="12" spans="1:24" s="193" customFormat="1" ht="12.75" customHeight="1">
      <c r="A12" s="693" t="s">
        <v>63</v>
      </c>
      <c r="B12" s="440">
        <f>+B34+B35+B36+B37</f>
        <v>745</v>
      </c>
      <c r="C12" s="440">
        <f t="shared" ref="C12:M12" si="8">+C34+C35+C36+C37</f>
        <v>355</v>
      </c>
      <c r="D12" s="440">
        <f t="shared" si="8"/>
        <v>37</v>
      </c>
      <c r="E12" s="440">
        <f t="shared" si="8"/>
        <v>8</v>
      </c>
      <c r="F12" s="440">
        <f t="shared" si="8"/>
        <v>24</v>
      </c>
      <c r="G12" s="440">
        <f t="shared" si="8"/>
        <v>21</v>
      </c>
      <c r="H12" s="440">
        <f t="shared" si="8"/>
        <v>22</v>
      </c>
      <c r="I12" s="440">
        <f t="shared" si="8"/>
        <v>0</v>
      </c>
      <c r="J12" s="440">
        <f t="shared" si="8"/>
        <v>2</v>
      </c>
      <c r="K12" s="440">
        <f t="shared" si="8"/>
        <v>1</v>
      </c>
      <c r="L12" s="440">
        <f t="shared" si="8"/>
        <v>25</v>
      </c>
      <c r="M12" s="440">
        <f t="shared" si="8"/>
        <v>15</v>
      </c>
      <c r="N12" s="693" t="s">
        <v>63</v>
      </c>
      <c r="O12" s="70">
        <f>+O34+O35+O36+O37</f>
        <v>11058</v>
      </c>
      <c r="P12" s="440">
        <f t="shared" ref="P12:X12" si="9">+P34+P35+P36+P37</f>
        <v>5637</v>
      </c>
      <c r="Q12" s="440">
        <f t="shared" si="9"/>
        <v>255</v>
      </c>
      <c r="R12" s="440">
        <f t="shared" si="9"/>
        <v>135</v>
      </c>
      <c r="S12" s="440">
        <f t="shared" si="9"/>
        <v>339</v>
      </c>
      <c r="T12" s="440">
        <f t="shared" si="9"/>
        <v>313</v>
      </c>
      <c r="U12" s="440">
        <f t="shared" si="9"/>
        <v>17</v>
      </c>
      <c r="V12" s="440">
        <f t="shared" si="9"/>
        <v>360</v>
      </c>
      <c r="W12" s="440">
        <f t="shared" si="9"/>
        <v>377</v>
      </c>
      <c r="X12" s="440">
        <f t="shared" si="9"/>
        <v>208</v>
      </c>
    </row>
    <row r="13" spans="1:24" s="193" customFormat="1" ht="12.75" customHeight="1">
      <c r="A13" s="693" t="s">
        <v>64</v>
      </c>
      <c r="B13" s="440">
        <f>+B38+B39+B40</f>
        <v>973</v>
      </c>
      <c r="C13" s="440">
        <f t="shared" ref="C13:M13" si="10">+C38+C39+C40</f>
        <v>469</v>
      </c>
      <c r="D13" s="440">
        <f t="shared" si="10"/>
        <v>7</v>
      </c>
      <c r="E13" s="440">
        <f t="shared" si="10"/>
        <v>3</v>
      </c>
      <c r="F13" s="440">
        <f t="shared" si="10"/>
        <v>25</v>
      </c>
      <c r="G13" s="440">
        <f t="shared" si="10"/>
        <v>22</v>
      </c>
      <c r="H13" s="440">
        <f t="shared" si="10"/>
        <v>16</v>
      </c>
      <c r="I13" s="440">
        <f t="shared" si="10"/>
        <v>0</v>
      </c>
      <c r="J13" s="440">
        <f t="shared" si="10"/>
        <v>2</v>
      </c>
      <c r="K13" s="440">
        <f t="shared" si="10"/>
        <v>2</v>
      </c>
      <c r="L13" s="440">
        <f t="shared" si="10"/>
        <v>20</v>
      </c>
      <c r="M13" s="440">
        <f t="shared" si="10"/>
        <v>6</v>
      </c>
      <c r="N13" s="693" t="s">
        <v>64</v>
      </c>
      <c r="O13" s="70">
        <f>+O38+O39+O40</f>
        <v>16199</v>
      </c>
      <c r="P13" s="440">
        <f t="shared" ref="P13:X13" si="11">+P38+P39+P40</f>
        <v>8292</v>
      </c>
      <c r="Q13" s="440">
        <f t="shared" si="11"/>
        <v>291</v>
      </c>
      <c r="R13" s="440">
        <f t="shared" si="11"/>
        <v>127</v>
      </c>
      <c r="S13" s="440">
        <f t="shared" si="11"/>
        <v>521</v>
      </c>
      <c r="T13" s="440">
        <f t="shared" si="11"/>
        <v>523</v>
      </c>
      <c r="U13" s="440">
        <f t="shared" si="11"/>
        <v>11</v>
      </c>
      <c r="V13" s="440">
        <f t="shared" si="11"/>
        <v>564</v>
      </c>
      <c r="W13" s="440">
        <f t="shared" si="11"/>
        <v>575</v>
      </c>
      <c r="X13" s="440">
        <f t="shared" si="11"/>
        <v>258</v>
      </c>
    </row>
    <row r="14" spans="1:24" s="193" customFormat="1" ht="12.75" customHeight="1">
      <c r="A14" s="692" t="s">
        <v>65</v>
      </c>
      <c r="B14" s="443">
        <f>+B43+B44+B41+B42</f>
        <v>268</v>
      </c>
      <c r="C14" s="443">
        <f>+C43+C44+C41+C42</f>
        <v>133</v>
      </c>
      <c r="D14" s="443">
        <f t="shared" ref="D14:M14" si="12">+D43+D44+D41+D42</f>
        <v>93</v>
      </c>
      <c r="E14" s="443">
        <f t="shared" si="12"/>
        <v>37</v>
      </c>
      <c r="F14" s="443">
        <f t="shared" si="12"/>
        <v>8</v>
      </c>
      <c r="G14" s="443">
        <f t="shared" si="12"/>
        <v>5</v>
      </c>
      <c r="H14" s="443">
        <f t="shared" si="12"/>
        <v>4</v>
      </c>
      <c r="I14" s="443">
        <f t="shared" si="12"/>
        <v>0</v>
      </c>
      <c r="J14" s="443">
        <f t="shared" si="12"/>
        <v>2</v>
      </c>
      <c r="K14" s="443">
        <f t="shared" si="12"/>
        <v>2</v>
      </c>
      <c r="L14" s="443">
        <f t="shared" si="12"/>
        <v>8</v>
      </c>
      <c r="M14" s="443">
        <f t="shared" si="12"/>
        <v>7</v>
      </c>
      <c r="N14" s="692" t="s">
        <v>65</v>
      </c>
      <c r="O14" s="392">
        <f>+O41+O43+O44+O42</f>
        <v>14033</v>
      </c>
      <c r="P14" s="443">
        <f t="shared" ref="P14:X14" si="13">+P41+P43+P44+P42</f>
        <v>7166</v>
      </c>
      <c r="Q14" s="443">
        <f t="shared" si="13"/>
        <v>654</v>
      </c>
      <c r="R14" s="443">
        <f t="shared" si="13"/>
        <v>314</v>
      </c>
      <c r="S14" s="443">
        <f t="shared" si="13"/>
        <v>371</v>
      </c>
      <c r="T14" s="443">
        <f t="shared" si="13"/>
        <v>350</v>
      </c>
      <c r="U14" s="443">
        <f t="shared" si="13"/>
        <v>12</v>
      </c>
      <c r="V14" s="443">
        <f t="shared" si="13"/>
        <v>387</v>
      </c>
      <c r="W14" s="443">
        <f t="shared" si="13"/>
        <v>399</v>
      </c>
      <c r="X14" s="443">
        <f t="shared" si="13"/>
        <v>156</v>
      </c>
    </row>
    <row r="15" spans="1:24" s="193" customFormat="1" ht="10.5" customHeight="1">
      <c r="A15" s="242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242"/>
      <c r="O15" s="49"/>
      <c r="P15" s="49"/>
      <c r="Q15" s="49"/>
      <c r="R15" s="49"/>
      <c r="S15" s="49"/>
      <c r="T15" s="49"/>
      <c r="U15" s="49"/>
      <c r="V15" s="49"/>
      <c r="W15" s="49"/>
      <c r="X15" s="49"/>
    </row>
    <row r="16" spans="1:24" s="193" customFormat="1" ht="10.5" customHeight="1">
      <c r="A16" s="202" t="s">
        <v>630</v>
      </c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 t="s">
        <v>632</v>
      </c>
      <c r="O16" s="202"/>
      <c r="P16" s="202"/>
      <c r="Q16" s="202"/>
      <c r="R16" s="202"/>
      <c r="S16" s="202"/>
      <c r="T16" s="202"/>
      <c r="U16" s="202"/>
      <c r="V16" s="202"/>
      <c r="W16" s="202"/>
      <c r="X16" s="202"/>
    </row>
    <row r="17" spans="1:24" s="193" customFormat="1" ht="7.5" customHeight="1">
      <c r="A17" s="234"/>
      <c r="B17" s="234"/>
      <c r="C17" s="234"/>
      <c r="D17" s="234"/>
      <c r="E17" s="234"/>
      <c r="F17" s="234"/>
      <c r="G17" s="234"/>
      <c r="H17" s="202"/>
      <c r="I17" s="202"/>
      <c r="J17" s="202"/>
      <c r="K17" s="202"/>
      <c r="L17" s="202"/>
      <c r="M17" s="234"/>
      <c r="N17" s="234"/>
      <c r="O17" s="202"/>
      <c r="P17" s="202"/>
      <c r="Q17" s="202"/>
      <c r="R17" s="202"/>
      <c r="S17" s="202"/>
      <c r="T17" s="202"/>
      <c r="U17" s="202"/>
      <c r="V17" s="202"/>
      <c r="W17" s="202"/>
      <c r="X17" s="202"/>
    </row>
    <row r="18" spans="1:24" s="191" customFormat="1" ht="12" customHeight="1">
      <c r="A18" s="188"/>
      <c r="B18" s="189" t="s">
        <v>290</v>
      </c>
      <c r="C18" s="38"/>
      <c r="D18" s="189" t="s">
        <v>289</v>
      </c>
      <c r="E18" s="38"/>
      <c r="F18" s="927" t="s">
        <v>250</v>
      </c>
      <c r="G18" s="924" t="s">
        <v>70</v>
      </c>
      <c r="H18" s="324" t="s">
        <v>294</v>
      </c>
      <c r="I18" s="324"/>
      <c r="J18" s="324"/>
      <c r="K18" s="324"/>
      <c r="L18" s="324"/>
      <c r="M18" s="924" t="s">
        <v>291</v>
      </c>
      <c r="N18" s="188"/>
      <c r="O18" s="189" t="s">
        <v>290</v>
      </c>
      <c r="P18" s="38"/>
      <c r="Q18" s="189" t="s">
        <v>289</v>
      </c>
      <c r="R18" s="38"/>
      <c r="S18" s="927" t="s">
        <v>250</v>
      </c>
      <c r="T18" s="924" t="s">
        <v>70</v>
      </c>
      <c r="U18" s="865" t="s">
        <v>329</v>
      </c>
      <c r="V18" s="865"/>
      <c r="W18" s="324"/>
      <c r="X18" s="924" t="s">
        <v>291</v>
      </c>
    </row>
    <row r="19" spans="1:24" s="184" customFormat="1" ht="23.25" customHeight="1">
      <c r="A19" s="378" t="s">
        <v>288</v>
      </c>
      <c r="B19" s="182" t="s">
        <v>282</v>
      </c>
      <c r="C19" s="182" t="s">
        <v>269</v>
      </c>
      <c r="D19" s="182" t="s">
        <v>282</v>
      </c>
      <c r="E19" s="182" t="s">
        <v>269</v>
      </c>
      <c r="F19" s="928"/>
      <c r="G19" s="926"/>
      <c r="H19" s="478" t="s">
        <v>292</v>
      </c>
      <c r="I19" s="479" t="s">
        <v>268</v>
      </c>
      <c r="J19" s="479" t="s">
        <v>293</v>
      </c>
      <c r="K19" s="479" t="s">
        <v>78</v>
      </c>
      <c r="L19" s="479" t="s">
        <v>279</v>
      </c>
      <c r="M19" s="926"/>
      <c r="N19" s="378" t="s">
        <v>288</v>
      </c>
      <c r="O19" s="182" t="s">
        <v>282</v>
      </c>
      <c r="P19" s="182" t="s">
        <v>269</v>
      </c>
      <c r="Q19" s="182" t="s">
        <v>282</v>
      </c>
      <c r="R19" s="182" t="s">
        <v>269</v>
      </c>
      <c r="S19" s="929"/>
      <c r="T19" s="925"/>
      <c r="U19" s="479" t="s">
        <v>295</v>
      </c>
      <c r="V19" s="479" t="s">
        <v>296</v>
      </c>
      <c r="W19" s="479" t="s">
        <v>279</v>
      </c>
      <c r="X19" s="926"/>
    </row>
    <row r="20" spans="1:24" s="193" customFormat="1" ht="11.25" customHeight="1">
      <c r="A20" s="244"/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4"/>
      <c r="O20" s="240"/>
      <c r="P20" s="240"/>
      <c r="Q20" s="240"/>
      <c r="R20" s="240"/>
      <c r="S20" s="240"/>
      <c r="T20" s="240"/>
      <c r="U20" s="240"/>
      <c r="V20" s="240"/>
      <c r="W20" s="240"/>
      <c r="X20" s="240"/>
    </row>
    <row r="21" spans="1:24" s="193" customFormat="1" ht="9.75" customHeight="1">
      <c r="A21" s="444" t="s">
        <v>58</v>
      </c>
      <c r="B21" s="439">
        <f t="shared" ref="B21:M21" si="14">SUM(B23:B44)</f>
        <v>8745</v>
      </c>
      <c r="C21" s="439">
        <f>SUM(C23:C44)</f>
        <v>4352</v>
      </c>
      <c r="D21" s="439">
        <f t="shared" si="14"/>
        <v>731</v>
      </c>
      <c r="E21" s="439">
        <f t="shared" si="14"/>
        <v>351</v>
      </c>
      <c r="F21" s="439">
        <f t="shared" si="14"/>
        <v>250</v>
      </c>
      <c r="G21" s="439">
        <f t="shared" si="14"/>
        <v>207</v>
      </c>
      <c r="H21" s="439">
        <f t="shared" si="14"/>
        <v>190</v>
      </c>
      <c r="I21" s="439">
        <f t="shared" si="14"/>
        <v>15</v>
      </c>
      <c r="J21" s="439">
        <f t="shared" si="14"/>
        <v>33</v>
      </c>
      <c r="K21" s="439">
        <f t="shared" si="14"/>
        <v>16</v>
      </c>
      <c r="L21" s="439">
        <f t="shared" si="14"/>
        <v>254</v>
      </c>
      <c r="M21" s="439">
        <f t="shared" si="14"/>
        <v>195</v>
      </c>
      <c r="N21" s="444" t="s">
        <v>58</v>
      </c>
      <c r="O21" s="439">
        <f t="shared" ref="O21:X21" si="15">SUM(O23:O44)</f>
        <v>143835</v>
      </c>
      <c r="P21" s="439">
        <f t="shared" si="15"/>
        <v>73051</v>
      </c>
      <c r="Q21" s="439">
        <f t="shared" si="15"/>
        <v>3439</v>
      </c>
      <c r="R21" s="439">
        <f t="shared" si="15"/>
        <v>1625</v>
      </c>
      <c r="S21" s="439">
        <f t="shared" si="15"/>
        <v>4752</v>
      </c>
      <c r="T21" s="439">
        <f t="shared" si="15"/>
        <v>4300</v>
      </c>
      <c r="U21" s="439">
        <f t="shared" si="15"/>
        <v>145</v>
      </c>
      <c r="V21" s="439">
        <f t="shared" si="15"/>
        <v>4550</v>
      </c>
      <c r="W21" s="439">
        <f t="shared" si="15"/>
        <v>4695</v>
      </c>
      <c r="X21" s="439">
        <f t="shared" si="15"/>
        <v>2543</v>
      </c>
    </row>
    <row r="22" spans="1:24" s="193" customFormat="1" ht="7.5" customHeight="1">
      <c r="A22" s="239"/>
      <c r="B22" s="440"/>
      <c r="C22" s="440"/>
      <c r="D22" s="440"/>
      <c r="E22" s="440"/>
      <c r="F22" s="440"/>
      <c r="G22" s="440"/>
      <c r="H22" s="440"/>
      <c r="I22" s="440"/>
      <c r="J22" s="440"/>
      <c r="K22" s="440"/>
      <c r="L22" s="440"/>
      <c r="M22" s="439"/>
      <c r="N22" s="238"/>
      <c r="O22" s="440"/>
      <c r="P22" s="440"/>
      <c r="Q22" s="440"/>
      <c r="R22" s="440"/>
      <c r="S22" s="440"/>
      <c r="T22" s="440"/>
      <c r="U22" s="440"/>
      <c r="V22" s="440"/>
      <c r="W22" s="440"/>
      <c r="X22" s="440"/>
    </row>
    <row r="23" spans="1:24" s="193" customFormat="1" ht="11.25" customHeight="1">
      <c r="A23" s="693" t="s">
        <v>115</v>
      </c>
      <c r="B23" s="440">
        <v>781</v>
      </c>
      <c r="C23" s="440">
        <v>396</v>
      </c>
      <c r="D23" s="440">
        <v>36</v>
      </c>
      <c r="E23" s="440">
        <v>19</v>
      </c>
      <c r="F23" s="440">
        <v>19</v>
      </c>
      <c r="G23" s="440">
        <v>16</v>
      </c>
      <c r="H23" s="440">
        <v>7</v>
      </c>
      <c r="I23" s="440">
        <v>4</v>
      </c>
      <c r="J23" s="440">
        <v>5</v>
      </c>
      <c r="K23" s="440">
        <v>5</v>
      </c>
      <c r="L23" s="440">
        <v>21</v>
      </c>
      <c r="M23" s="440">
        <v>17</v>
      </c>
      <c r="N23" s="693" t="s">
        <v>115</v>
      </c>
      <c r="O23" s="440">
        <v>58413</v>
      </c>
      <c r="P23" s="440">
        <v>29327</v>
      </c>
      <c r="Q23" s="440">
        <v>613</v>
      </c>
      <c r="R23" s="440">
        <v>276</v>
      </c>
      <c r="S23" s="440">
        <v>2073</v>
      </c>
      <c r="T23" s="440">
        <v>1909</v>
      </c>
      <c r="U23" s="440">
        <v>51</v>
      </c>
      <c r="V23" s="440">
        <v>1968</v>
      </c>
      <c r="W23" s="440">
        <v>2019</v>
      </c>
      <c r="X23" s="440">
        <v>1036</v>
      </c>
    </row>
    <row r="24" spans="1:24" s="193" customFormat="1" ht="11.25" customHeight="1">
      <c r="A24" s="693" t="s">
        <v>124</v>
      </c>
      <c r="B24" s="440">
        <v>0</v>
      </c>
      <c r="C24" s="440">
        <v>0</v>
      </c>
      <c r="D24" s="440">
        <v>0</v>
      </c>
      <c r="E24" s="440">
        <v>0</v>
      </c>
      <c r="F24" s="440">
        <v>0</v>
      </c>
      <c r="G24" s="440">
        <v>0</v>
      </c>
      <c r="H24" s="440">
        <v>0</v>
      </c>
      <c r="I24" s="440">
        <v>0</v>
      </c>
      <c r="J24" s="440">
        <v>0</v>
      </c>
      <c r="K24" s="440">
        <v>0</v>
      </c>
      <c r="L24" s="440">
        <v>0</v>
      </c>
      <c r="M24" s="440">
        <v>0</v>
      </c>
      <c r="N24" s="693" t="s">
        <v>124</v>
      </c>
      <c r="O24" s="440">
        <v>2349</v>
      </c>
      <c r="P24" s="440">
        <v>1215</v>
      </c>
      <c r="Q24" s="440">
        <v>36</v>
      </c>
      <c r="R24" s="440">
        <v>17</v>
      </c>
      <c r="S24" s="440">
        <v>74</v>
      </c>
      <c r="T24" s="440">
        <v>58</v>
      </c>
      <c r="U24" s="440">
        <v>0</v>
      </c>
      <c r="V24" s="440">
        <v>74</v>
      </c>
      <c r="W24" s="440">
        <v>74</v>
      </c>
      <c r="X24" s="440">
        <v>47</v>
      </c>
    </row>
    <row r="25" spans="1:24" s="193" customFormat="1" ht="11.25" customHeight="1">
      <c r="A25" s="693" t="s">
        <v>125</v>
      </c>
      <c r="B25" s="440">
        <v>79</v>
      </c>
      <c r="C25" s="440">
        <v>40</v>
      </c>
      <c r="D25" s="440">
        <v>0</v>
      </c>
      <c r="E25" s="440">
        <v>0</v>
      </c>
      <c r="F25" s="440">
        <v>2</v>
      </c>
      <c r="G25" s="440">
        <v>2</v>
      </c>
      <c r="H25" s="440">
        <v>2</v>
      </c>
      <c r="I25" s="440">
        <v>0</v>
      </c>
      <c r="J25" s="440">
        <v>0</v>
      </c>
      <c r="K25" s="440">
        <v>0</v>
      </c>
      <c r="L25" s="440">
        <v>2</v>
      </c>
      <c r="M25" s="440">
        <v>1</v>
      </c>
      <c r="N25" s="693" t="s">
        <v>125</v>
      </c>
      <c r="O25" s="440">
        <v>2907</v>
      </c>
      <c r="P25" s="440">
        <v>1477</v>
      </c>
      <c r="Q25" s="440">
        <v>145</v>
      </c>
      <c r="R25" s="440">
        <v>75</v>
      </c>
      <c r="S25" s="440">
        <v>112</v>
      </c>
      <c r="T25" s="440">
        <v>80</v>
      </c>
      <c r="U25" s="440">
        <v>3</v>
      </c>
      <c r="V25" s="440">
        <v>92</v>
      </c>
      <c r="W25" s="440">
        <v>95</v>
      </c>
      <c r="X25" s="440">
        <v>84</v>
      </c>
    </row>
    <row r="26" spans="1:24" s="193" customFormat="1" ht="11.25" customHeight="1">
      <c r="A26" s="693" t="s">
        <v>129</v>
      </c>
      <c r="B26" s="440">
        <v>105</v>
      </c>
      <c r="C26" s="440">
        <v>51</v>
      </c>
      <c r="D26" s="440">
        <v>0</v>
      </c>
      <c r="E26" s="440">
        <v>0</v>
      </c>
      <c r="F26" s="440">
        <v>5</v>
      </c>
      <c r="G26" s="440">
        <v>3</v>
      </c>
      <c r="H26" s="440">
        <v>9</v>
      </c>
      <c r="I26" s="440">
        <v>0</v>
      </c>
      <c r="J26" s="440">
        <v>0</v>
      </c>
      <c r="K26" s="440">
        <v>0</v>
      </c>
      <c r="L26" s="440">
        <v>9</v>
      </c>
      <c r="M26" s="440">
        <v>3</v>
      </c>
      <c r="N26" s="693" t="s">
        <v>129</v>
      </c>
      <c r="O26" s="440">
        <v>6849</v>
      </c>
      <c r="P26" s="440">
        <v>3460</v>
      </c>
      <c r="Q26" s="440">
        <v>180</v>
      </c>
      <c r="R26" s="440">
        <v>86</v>
      </c>
      <c r="S26" s="440">
        <v>269</v>
      </c>
      <c r="T26" s="440">
        <v>236</v>
      </c>
      <c r="U26" s="440">
        <v>5</v>
      </c>
      <c r="V26" s="440">
        <v>243</v>
      </c>
      <c r="W26" s="440">
        <v>248</v>
      </c>
      <c r="X26" s="440">
        <v>157</v>
      </c>
    </row>
    <row r="27" spans="1:24" s="193" customFormat="1" ht="11.25" customHeight="1">
      <c r="A27" s="703" t="s">
        <v>137</v>
      </c>
      <c r="B27" s="440">
        <v>752</v>
      </c>
      <c r="C27" s="440">
        <v>360</v>
      </c>
      <c r="D27" s="440">
        <v>44</v>
      </c>
      <c r="E27" s="440">
        <v>21</v>
      </c>
      <c r="F27" s="440">
        <v>17</v>
      </c>
      <c r="G27" s="440">
        <v>16</v>
      </c>
      <c r="H27" s="440">
        <v>1</v>
      </c>
      <c r="I27" s="440">
        <v>0</v>
      </c>
      <c r="J27" s="440">
        <v>11</v>
      </c>
      <c r="K27" s="440">
        <v>5</v>
      </c>
      <c r="L27" s="440">
        <v>17</v>
      </c>
      <c r="M27" s="440">
        <v>12</v>
      </c>
      <c r="N27" s="703" t="s">
        <v>137</v>
      </c>
      <c r="O27" s="440">
        <v>7609</v>
      </c>
      <c r="P27" s="440">
        <v>3978</v>
      </c>
      <c r="Q27" s="440">
        <v>175</v>
      </c>
      <c r="R27" s="440">
        <v>81</v>
      </c>
      <c r="S27" s="440">
        <v>241</v>
      </c>
      <c r="T27" s="440">
        <v>208</v>
      </c>
      <c r="U27" s="440">
        <v>4</v>
      </c>
      <c r="V27" s="440">
        <v>232</v>
      </c>
      <c r="W27" s="440">
        <v>236</v>
      </c>
      <c r="X27" s="440">
        <v>140</v>
      </c>
    </row>
    <row r="28" spans="1:24" s="193" customFormat="1" ht="11.25" customHeight="1">
      <c r="A28" s="703" t="s">
        <v>143</v>
      </c>
      <c r="B28" s="440">
        <v>108</v>
      </c>
      <c r="C28" s="440">
        <v>52</v>
      </c>
      <c r="D28" s="440">
        <v>32</v>
      </c>
      <c r="E28" s="440">
        <v>13</v>
      </c>
      <c r="F28" s="440">
        <v>7</v>
      </c>
      <c r="G28" s="440">
        <v>4</v>
      </c>
      <c r="H28" s="440">
        <v>0</v>
      </c>
      <c r="I28" s="440">
        <v>2</v>
      </c>
      <c r="J28" s="440">
        <v>4</v>
      </c>
      <c r="K28" s="440">
        <v>0</v>
      </c>
      <c r="L28" s="440">
        <v>6</v>
      </c>
      <c r="M28" s="440">
        <v>7</v>
      </c>
      <c r="N28" s="703" t="s">
        <v>143</v>
      </c>
      <c r="O28" s="440">
        <v>8032</v>
      </c>
      <c r="P28" s="440">
        <v>4194</v>
      </c>
      <c r="Q28" s="440">
        <v>239</v>
      </c>
      <c r="R28" s="440">
        <v>110</v>
      </c>
      <c r="S28" s="440">
        <v>265</v>
      </c>
      <c r="T28" s="440">
        <v>223</v>
      </c>
      <c r="U28" s="440">
        <v>5</v>
      </c>
      <c r="V28" s="440">
        <v>219</v>
      </c>
      <c r="W28" s="440">
        <v>224</v>
      </c>
      <c r="X28" s="440">
        <v>182</v>
      </c>
    </row>
    <row r="29" spans="1:24" s="193" customFormat="1" ht="11.25" customHeight="1">
      <c r="A29" s="703" t="s">
        <v>148</v>
      </c>
      <c r="B29" s="440">
        <v>1991</v>
      </c>
      <c r="C29" s="440">
        <v>985</v>
      </c>
      <c r="D29" s="440">
        <v>116</v>
      </c>
      <c r="E29" s="440">
        <v>55</v>
      </c>
      <c r="F29" s="440">
        <v>77</v>
      </c>
      <c r="G29" s="440">
        <v>74</v>
      </c>
      <c r="H29" s="440">
        <v>77</v>
      </c>
      <c r="I29" s="440">
        <v>0</v>
      </c>
      <c r="J29" s="440">
        <v>5</v>
      </c>
      <c r="K29" s="440">
        <v>0</v>
      </c>
      <c r="L29" s="440">
        <v>82</v>
      </c>
      <c r="M29" s="440">
        <v>72</v>
      </c>
      <c r="N29" s="703" t="s">
        <v>148</v>
      </c>
      <c r="O29" s="440">
        <v>2050</v>
      </c>
      <c r="P29" s="440">
        <v>991</v>
      </c>
      <c r="Q29" s="440">
        <v>101</v>
      </c>
      <c r="R29" s="440">
        <v>58</v>
      </c>
      <c r="S29" s="440">
        <v>66</v>
      </c>
      <c r="T29" s="440">
        <v>54</v>
      </c>
      <c r="U29" s="440">
        <v>2</v>
      </c>
      <c r="V29" s="440">
        <v>55</v>
      </c>
      <c r="W29" s="440">
        <v>57</v>
      </c>
      <c r="X29" s="440">
        <v>46</v>
      </c>
    </row>
    <row r="30" spans="1:24" s="193" customFormat="1" ht="11.25" customHeight="1">
      <c r="A30" s="703" t="s">
        <v>153</v>
      </c>
      <c r="B30" s="440">
        <v>393</v>
      </c>
      <c r="C30" s="440">
        <v>199</v>
      </c>
      <c r="D30" s="440">
        <v>0</v>
      </c>
      <c r="E30" s="440">
        <v>0</v>
      </c>
      <c r="F30" s="440">
        <v>7</v>
      </c>
      <c r="G30" s="440">
        <v>2</v>
      </c>
      <c r="H30" s="440">
        <v>5</v>
      </c>
      <c r="I30" s="440">
        <v>2</v>
      </c>
      <c r="J30" s="440">
        <v>0</v>
      </c>
      <c r="K30" s="440">
        <v>0</v>
      </c>
      <c r="L30" s="440">
        <v>7</v>
      </c>
      <c r="M30" s="440">
        <v>5</v>
      </c>
      <c r="N30" s="703" t="s">
        <v>153</v>
      </c>
      <c r="O30" s="440">
        <v>1161</v>
      </c>
      <c r="P30" s="440">
        <v>604</v>
      </c>
      <c r="Q30" s="440">
        <v>36</v>
      </c>
      <c r="R30" s="440">
        <v>20</v>
      </c>
      <c r="S30" s="440">
        <v>37</v>
      </c>
      <c r="T30" s="440">
        <v>32</v>
      </c>
      <c r="U30" s="440">
        <v>1</v>
      </c>
      <c r="V30" s="440">
        <v>41</v>
      </c>
      <c r="W30" s="440">
        <v>42</v>
      </c>
      <c r="X30" s="440">
        <v>16</v>
      </c>
    </row>
    <row r="31" spans="1:24" s="193" customFormat="1" ht="11.25" customHeight="1">
      <c r="A31" s="703" t="s">
        <v>159</v>
      </c>
      <c r="B31" s="440">
        <v>1197</v>
      </c>
      <c r="C31" s="440">
        <v>615</v>
      </c>
      <c r="D31" s="440">
        <v>85</v>
      </c>
      <c r="E31" s="440">
        <v>44</v>
      </c>
      <c r="F31" s="440">
        <v>31</v>
      </c>
      <c r="G31" s="440">
        <v>21</v>
      </c>
      <c r="H31" s="440">
        <v>26</v>
      </c>
      <c r="I31" s="440">
        <v>2</v>
      </c>
      <c r="J31" s="440">
        <v>2</v>
      </c>
      <c r="K31" s="440">
        <v>0</v>
      </c>
      <c r="L31" s="440">
        <v>30</v>
      </c>
      <c r="M31" s="440">
        <v>25</v>
      </c>
      <c r="N31" s="703" t="s">
        <v>159</v>
      </c>
      <c r="O31" s="440">
        <v>7076</v>
      </c>
      <c r="P31" s="440">
        <v>3631</v>
      </c>
      <c r="Q31" s="440">
        <v>278</v>
      </c>
      <c r="R31" s="440">
        <v>121</v>
      </c>
      <c r="S31" s="440">
        <v>206</v>
      </c>
      <c r="T31" s="440">
        <v>156</v>
      </c>
      <c r="U31" s="440">
        <v>24</v>
      </c>
      <c r="V31" s="440">
        <v>154</v>
      </c>
      <c r="W31" s="440">
        <v>178</v>
      </c>
      <c r="X31" s="440">
        <v>124</v>
      </c>
    </row>
    <row r="32" spans="1:24" s="193" customFormat="1" ht="11.25" customHeight="1">
      <c r="A32" s="703" t="s">
        <v>165</v>
      </c>
      <c r="B32" s="440">
        <v>0</v>
      </c>
      <c r="C32" s="440">
        <v>0</v>
      </c>
      <c r="D32" s="440">
        <v>0</v>
      </c>
      <c r="E32" s="440">
        <v>0</v>
      </c>
      <c r="F32" s="440">
        <v>0</v>
      </c>
      <c r="G32" s="440">
        <v>0</v>
      </c>
      <c r="H32" s="440">
        <v>0</v>
      </c>
      <c r="I32" s="440">
        <v>0</v>
      </c>
      <c r="J32" s="440">
        <v>0</v>
      </c>
      <c r="K32" s="440">
        <v>0</v>
      </c>
      <c r="L32" s="440">
        <v>0</v>
      </c>
      <c r="M32" s="440">
        <v>0</v>
      </c>
      <c r="N32" s="703" t="s">
        <v>165</v>
      </c>
      <c r="O32" s="440">
        <v>1933</v>
      </c>
      <c r="P32" s="440">
        <v>977</v>
      </c>
      <c r="Q32" s="440">
        <v>90</v>
      </c>
      <c r="R32" s="440">
        <v>43</v>
      </c>
      <c r="S32" s="440">
        <v>53</v>
      </c>
      <c r="T32" s="440">
        <v>46</v>
      </c>
      <c r="U32" s="440">
        <v>0</v>
      </c>
      <c r="V32" s="440">
        <v>55</v>
      </c>
      <c r="W32" s="440">
        <v>55</v>
      </c>
      <c r="X32" s="440">
        <v>23</v>
      </c>
    </row>
    <row r="33" spans="1:24" s="193" customFormat="1" ht="11.25" customHeight="1">
      <c r="A33" s="703" t="s">
        <v>169</v>
      </c>
      <c r="B33" s="440">
        <v>1353</v>
      </c>
      <c r="C33" s="440">
        <v>697</v>
      </c>
      <c r="D33" s="440">
        <v>281</v>
      </c>
      <c r="E33" s="440">
        <v>151</v>
      </c>
      <c r="F33" s="440">
        <v>28</v>
      </c>
      <c r="G33" s="440">
        <v>21</v>
      </c>
      <c r="H33" s="440">
        <v>21</v>
      </c>
      <c r="I33" s="440">
        <v>5</v>
      </c>
      <c r="J33" s="440">
        <v>0</v>
      </c>
      <c r="K33" s="440">
        <v>1</v>
      </c>
      <c r="L33" s="440">
        <v>27</v>
      </c>
      <c r="M33" s="440">
        <v>25</v>
      </c>
      <c r="N33" s="703" t="s">
        <v>169</v>
      </c>
      <c r="O33" s="440">
        <v>4166</v>
      </c>
      <c r="P33" s="440">
        <v>2102</v>
      </c>
      <c r="Q33" s="440">
        <v>346</v>
      </c>
      <c r="R33" s="440">
        <v>162</v>
      </c>
      <c r="S33" s="440">
        <v>125</v>
      </c>
      <c r="T33" s="440">
        <v>112</v>
      </c>
      <c r="U33" s="440">
        <v>10</v>
      </c>
      <c r="V33" s="440">
        <v>106</v>
      </c>
      <c r="W33" s="440">
        <v>116</v>
      </c>
      <c r="X33" s="440">
        <v>66</v>
      </c>
    </row>
    <row r="34" spans="1:24" s="193" customFormat="1" ht="11.25" customHeight="1">
      <c r="A34" s="703" t="s">
        <v>177</v>
      </c>
      <c r="B34" s="440">
        <v>0</v>
      </c>
      <c r="C34" s="440">
        <v>0</v>
      </c>
      <c r="D34" s="440"/>
      <c r="E34" s="440"/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0</v>
      </c>
      <c r="L34" s="440">
        <v>0</v>
      </c>
      <c r="M34" s="440">
        <v>0</v>
      </c>
      <c r="N34" s="703" t="s">
        <v>177</v>
      </c>
      <c r="O34" s="440">
        <v>621</v>
      </c>
      <c r="P34" s="440">
        <v>317</v>
      </c>
      <c r="Q34" s="440">
        <v>7</v>
      </c>
      <c r="R34" s="440">
        <v>2</v>
      </c>
      <c r="S34" s="440">
        <v>22</v>
      </c>
      <c r="T34" s="440">
        <v>22</v>
      </c>
      <c r="U34" s="440">
        <v>0</v>
      </c>
      <c r="V34" s="440">
        <v>23</v>
      </c>
      <c r="W34" s="440">
        <v>23</v>
      </c>
      <c r="X34" s="440">
        <v>15</v>
      </c>
    </row>
    <row r="35" spans="1:24" s="193" customFormat="1" ht="11.25" customHeight="1">
      <c r="A35" s="703" t="s">
        <v>248</v>
      </c>
      <c r="B35" s="440">
        <v>652</v>
      </c>
      <c r="C35" s="440">
        <v>298</v>
      </c>
      <c r="D35" s="440">
        <v>37</v>
      </c>
      <c r="E35" s="440">
        <v>8</v>
      </c>
      <c r="F35" s="440">
        <v>21</v>
      </c>
      <c r="G35" s="440">
        <v>21</v>
      </c>
      <c r="H35" s="440">
        <v>22</v>
      </c>
      <c r="I35" s="440">
        <v>0</v>
      </c>
      <c r="J35" s="440">
        <v>1</v>
      </c>
      <c r="K35" s="440">
        <v>0</v>
      </c>
      <c r="L35" s="440">
        <v>23</v>
      </c>
      <c r="M35" s="440">
        <v>12</v>
      </c>
      <c r="N35" s="703" t="s">
        <v>248</v>
      </c>
      <c r="O35" s="440">
        <v>6024</v>
      </c>
      <c r="P35" s="440">
        <v>3076</v>
      </c>
      <c r="Q35" s="440">
        <v>101</v>
      </c>
      <c r="R35" s="440">
        <v>53</v>
      </c>
      <c r="S35" s="440">
        <v>198</v>
      </c>
      <c r="T35" s="440">
        <v>180</v>
      </c>
      <c r="U35" s="440">
        <v>5</v>
      </c>
      <c r="V35" s="440">
        <v>223</v>
      </c>
      <c r="W35" s="440">
        <v>228</v>
      </c>
      <c r="X35" s="440">
        <v>119</v>
      </c>
    </row>
    <row r="36" spans="1:24" s="193" customFormat="1" ht="11.25" customHeight="1">
      <c r="A36" s="703" t="s">
        <v>187</v>
      </c>
      <c r="B36" s="440">
        <v>34</v>
      </c>
      <c r="C36" s="440">
        <v>24</v>
      </c>
      <c r="D36" s="440">
        <v>0</v>
      </c>
      <c r="E36" s="440">
        <v>0</v>
      </c>
      <c r="F36" s="440">
        <v>1</v>
      </c>
      <c r="G36" s="440">
        <v>0</v>
      </c>
      <c r="H36" s="440">
        <v>0</v>
      </c>
      <c r="I36" s="440">
        <v>0</v>
      </c>
      <c r="J36" s="440">
        <v>0</v>
      </c>
      <c r="K36" s="440">
        <v>1</v>
      </c>
      <c r="L36" s="440">
        <v>1</v>
      </c>
      <c r="M36" s="440">
        <v>1</v>
      </c>
      <c r="N36" s="703" t="s">
        <v>187</v>
      </c>
      <c r="O36" s="440">
        <v>673</v>
      </c>
      <c r="P36" s="440">
        <v>340</v>
      </c>
      <c r="Q36" s="440">
        <v>23</v>
      </c>
      <c r="R36" s="440">
        <v>10</v>
      </c>
      <c r="S36" s="440">
        <v>18</v>
      </c>
      <c r="T36" s="440">
        <v>16</v>
      </c>
      <c r="U36" s="440">
        <v>4</v>
      </c>
      <c r="V36" s="440">
        <v>13</v>
      </c>
      <c r="W36" s="440">
        <v>17</v>
      </c>
      <c r="X36" s="440">
        <v>9</v>
      </c>
    </row>
    <row r="37" spans="1:24" s="193" customFormat="1" ht="11.25" customHeight="1">
      <c r="A37" s="703" t="s">
        <v>193</v>
      </c>
      <c r="B37" s="440">
        <v>59</v>
      </c>
      <c r="C37" s="440">
        <v>33</v>
      </c>
      <c r="D37" s="440">
        <v>0</v>
      </c>
      <c r="E37" s="440">
        <v>0</v>
      </c>
      <c r="F37" s="440">
        <v>2</v>
      </c>
      <c r="G37" s="440">
        <v>0</v>
      </c>
      <c r="H37" s="440">
        <v>0</v>
      </c>
      <c r="I37" s="440">
        <v>0</v>
      </c>
      <c r="J37" s="440">
        <v>1</v>
      </c>
      <c r="K37" s="440">
        <v>0</v>
      </c>
      <c r="L37" s="440">
        <v>1</v>
      </c>
      <c r="M37" s="440">
        <v>2</v>
      </c>
      <c r="N37" s="703" t="s">
        <v>193</v>
      </c>
      <c r="O37" s="440">
        <v>3740</v>
      </c>
      <c r="P37" s="440">
        <v>1904</v>
      </c>
      <c r="Q37" s="440">
        <v>124</v>
      </c>
      <c r="R37" s="440">
        <v>70</v>
      </c>
      <c r="S37" s="440">
        <v>101</v>
      </c>
      <c r="T37" s="440">
        <v>95</v>
      </c>
      <c r="U37" s="440">
        <v>8</v>
      </c>
      <c r="V37" s="440">
        <v>101</v>
      </c>
      <c r="W37" s="440">
        <v>109</v>
      </c>
      <c r="X37" s="440">
        <v>65</v>
      </c>
    </row>
    <row r="38" spans="1:24" s="193" customFormat="1" ht="11.25" customHeight="1">
      <c r="A38" s="703" t="s">
        <v>201</v>
      </c>
      <c r="B38" s="440">
        <v>131</v>
      </c>
      <c r="C38" s="440">
        <v>67</v>
      </c>
      <c r="D38" s="440">
        <v>0</v>
      </c>
      <c r="E38" s="440">
        <v>0</v>
      </c>
      <c r="F38" s="440">
        <v>5</v>
      </c>
      <c r="G38" s="440">
        <v>3</v>
      </c>
      <c r="H38" s="440">
        <v>0</v>
      </c>
      <c r="I38" s="440">
        <v>0</v>
      </c>
      <c r="J38" s="440">
        <v>0</v>
      </c>
      <c r="K38" s="440">
        <v>0</v>
      </c>
      <c r="L38" s="440">
        <v>0</v>
      </c>
      <c r="M38" s="440">
        <v>2</v>
      </c>
      <c r="N38" s="703" t="s">
        <v>201</v>
      </c>
      <c r="O38" s="440">
        <v>6254</v>
      </c>
      <c r="P38" s="440">
        <v>3200</v>
      </c>
      <c r="Q38" s="440">
        <v>144</v>
      </c>
      <c r="R38" s="440">
        <v>64</v>
      </c>
      <c r="S38" s="440">
        <v>210</v>
      </c>
      <c r="T38" s="440">
        <v>203</v>
      </c>
      <c r="U38" s="440">
        <v>5</v>
      </c>
      <c r="V38" s="440">
        <v>201</v>
      </c>
      <c r="W38" s="440">
        <v>206</v>
      </c>
      <c r="X38" s="440">
        <v>135</v>
      </c>
    </row>
    <row r="39" spans="1:24" s="193" customFormat="1" ht="11.25" customHeight="1">
      <c r="A39" s="703" t="s">
        <v>207</v>
      </c>
      <c r="B39" s="440">
        <v>65</v>
      </c>
      <c r="C39" s="440">
        <v>27</v>
      </c>
      <c r="D39" s="440">
        <v>5</v>
      </c>
      <c r="E39" s="440">
        <v>3</v>
      </c>
      <c r="F39" s="440">
        <v>1</v>
      </c>
      <c r="G39" s="440">
        <v>1</v>
      </c>
      <c r="H39" s="440">
        <v>0</v>
      </c>
      <c r="I39" s="440">
        <v>0</v>
      </c>
      <c r="J39" s="440">
        <v>1</v>
      </c>
      <c r="K39" s="440">
        <v>0</v>
      </c>
      <c r="L39" s="440">
        <v>1</v>
      </c>
      <c r="M39" s="440">
        <v>1</v>
      </c>
      <c r="N39" s="703" t="s">
        <v>207</v>
      </c>
      <c r="O39" s="440">
        <v>1878</v>
      </c>
      <c r="P39" s="440">
        <v>978</v>
      </c>
      <c r="Q39" s="440">
        <v>54</v>
      </c>
      <c r="R39" s="440">
        <v>25</v>
      </c>
      <c r="S39" s="440">
        <v>56</v>
      </c>
      <c r="T39" s="440">
        <v>66</v>
      </c>
      <c r="U39" s="440">
        <v>3</v>
      </c>
      <c r="V39" s="440">
        <v>53</v>
      </c>
      <c r="W39" s="440">
        <v>56</v>
      </c>
      <c r="X39" s="440">
        <v>35</v>
      </c>
    </row>
    <row r="40" spans="1:24" s="193" customFormat="1" ht="11.25" customHeight="1">
      <c r="A40" s="703" t="s">
        <v>213</v>
      </c>
      <c r="B40" s="440">
        <v>777</v>
      </c>
      <c r="C40" s="440">
        <v>375</v>
      </c>
      <c r="D40" s="440">
        <v>2</v>
      </c>
      <c r="E40" s="440">
        <v>0</v>
      </c>
      <c r="F40" s="440">
        <v>19</v>
      </c>
      <c r="G40" s="440">
        <v>18</v>
      </c>
      <c r="H40" s="440">
        <v>16</v>
      </c>
      <c r="I40" s="440">
        <v>0</v>
      </c>
      <c r="J40" s="440">
        <v>1</v>
      </c>
      <c r="K40" s="440">
        <v>2</v>
      </c>
      <c r="L40" s="440">
        <v>19</v>
      </c>
      <c r="M40" s="440">
        <v>3</v>
      </c>
      <c r="N40" s="703" t="s">
        <v>213</v>
      </c>
      <c r="O40" s="440">
        <v>8067</v>
      </c>
      <c r="P40" s="440">
        <v>4114</v>
      </c>
      <c r="Q40" s="440">
        <v>93</v>
      </c>
      <c r="R40" s="440">
        <v>38</v>
      </c>
      <c r="S40" s="440">
        <v>255</v>
      </c>
      <c r="T40" s="440">
        <v>254</v>
      </c>
      <c r="U40" s="440">
        <v>3</v>
      </c>
      <c r="V40" s="440">
        <v>310</v>
      </c>
      <c r="W40" s="440">
        <v>313</v>
      </c>
      <c r="X40" s="440">
        <v>88</v>
      </c>
    </row>
    <row r="41" spans="1:24" s="193" customFormat="1" ht="11.25" customHeight="1">
      <c r="A41" s="703" t="s">
        <v>221</v>
      </c>
      <c r="B41" s="440">
        <v>6</v>
      </c>
      <c r="C41" s="440">
        <v>4</v>
      </c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1</v>
      </c>
      <c r="L41" s="440">
        <v>1</v>
      </c>
      <c r="M41" s="440">
        <v>1</v>
      </c>
      <c r="N41" s="703" t="s">
        <v>221</v>
      </c>
      <c r="O41" s="440">
        <v>930</v>
      </c>
      <c r="P41" s="440">
        <v>470</v>
      </c>
      <c r="Q41" s="440">
        <v>3</v>
      </c>
      <c r="R41" s="440">
        <v>1</v>
      </c>
      <c r="S41" s="440">
        <v>19</v>
      </c>
      <c r="T41" s="440">
        <v>18</v>
      </c>
      <c r="U41" s="440">
        <v>2</v>
      </c>
      <c r="V41" s="440">
        <v>18</v>
      </c>
      <c r="W41" s="440">
        <v>20</v>
      </c>
      <c r="X41" s="440">
        <v>11</v>
      </c>
    </row>
    <row r="42" spans="1:24" s="193" customFormat="1" ht="11.25" customHeight="1">
      <c r="A42" s="703" t="s">
        <v>226</v>
      </c>
      <c r="B42" s="440">
        <v>0</v>
      </c>
      <c r="C42" s="440">
        <v>0</v>
      </c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0</v>
      </c>
      <c r="K42" s="440">
        <v>0</v>
      </c>
      <c r="L42" s="440">
        <v>0</v>
      </c>
      <c r="M42" s="440">
        <v>0</v>
      </c>
      <c r="N42" s="703" t="s">
        <v>226</v>
      </c>
      <c r="O42" s="440">
        <v>1835</v>
      </c>
      <c r="P42" s="440">
        <v>963</v>
      </c>
      <c r="Q42" s="440">
        <v>151</v>
      </c>
      <c r="R42" s="440">
        <v>88</v>
      </c>
      <c r="S42" s="440">
        <v>52</v>
      </c>
      <c r="T42" s="440">
        <v>45</v>
      </c>
      <c r="U42" s="440">
        <v>2</v>
      </c>
      <c r="V42" s="440">
        <v>48</v>
      </c>
      <c r="W42" s="440">
        <v>50</v>
      </c>
      <c r="X42" s="440">
        <v>25</v>
      </c>
    </row>
    <row r="43" spans="1:24" s="193" customFormat="1" ht="11.25" customHeight="1">
      <c r="A43" s="703" t="s">
        <v>230</v>
      </c>
      <c r="B43" s="440">
        <v>242</v>
      </c>
      <c r="C43" s="440">
        <v>117</v>
      </c>
      <c r="D43" s="440">
        <v>78</v>
      </c>
      <c r="E43" s="440">
        <v>27</v>
      </c>
      <c r="F43" s="440">
        <v>6</v>
      </c>
      <c r="G43" s="440">
        <v>4</v>
      </c>
      <c r="H43" s="440">
        <v>3</v>
      </c>
      <c r="I43" s="440">
        <v>0</v>
      </c>
      <c r="J43" s="440">
        <v>1</v>
      </c>
      <c r="K43" s="440">
        <v>1</v>
      </c>
      <c r="L43" s="440">
        <v>5</v>
      </c>
      <c r="M43" s="440">
        <v>4</v>
      </c>
      <c r="N43" s="703" t="s">
        <v>230</v>
      </c>
      <c r="O43" s="440">
        <v>8201</v>
      </c>
      <c r="P43" s="440">
        <v>4140</v>
      </c>
      <c r="Q43" s="440">
        <v>382</v>
      </c>
      <c r="R43" s="440">
        <v>179</v>
      </c>
      <c r="S43" s="440">
        <v>202</v>
      </c>
      <c r="T43" s="440">
        <v>196</v>
      </c>
      <c r="U43" s="440">
        <v>0</v>
      </c>
      <c r="V43" s="440">
        <v>229</v>
      </c>
      <c r="W43" s="440">
        <v>229</v>
      </c>
      <c r="X43" s="440">
        <v>73</v>
      </c>
    </row>
    <row r="44" spans="1:24" s="193" customFormat="1" ht="11.25" customHeight="1">
      <c r="A44" s="704" t="s">
        <v>240</v>
      </c>
      <c r="B44" s="392">
        <v>20</v>
      </c>
      <c r="C44" s="392">
        <v>12</v>
      </c>
      <c r="D44" s="392">
        <v>15</v>
      </c>
      <c r="E44" s="392">
        <v>10</v>
      </c>
      <c r="F44" s="392">
        <v>2</v>
      </c>
      <c r="G44" s="392">
        <v>1</v>
      </c>
      <c r="H44" s="392">
        <v>1</v>
      </c>
      <c r="I44" s="392">
        <v>0</v>
      </c>
      <c r="J44" s="392">
        <v>1</v>
      </c>
      <c r="K44" s="392">
        <v>0</v>
      </c>
      <c r="L44" s="392">
        <v>2</v>
      </c>
      <c r="M44" s="392">
        <v>2</v>
      </c>
      <c r="N44" s="704" t="s">
        <v>240</v>
      </c>
      <c r="O44" s="392">
        <v>3067</v>
      </c>
      <c r="P44" s="392">
        <v>1593</v>
      </c>
      <c r="Q44" s="392">
        <v>118</v>
      </c>
      <c r="R44" s="392">
        <v>46</v>
      </c>
      <c r="S44" s="392">
        <v>98</v>
      </c>
      <c r="T44" s="392">
        <v>91</v>
      </c>
      <c r="U44" s="392">
        <v>8</v>
      </c>
      <c r="V44" s="392">
        <v>92</v>
      </c>
      <c r="W44" s="392">
        <v>100</v>
      </c>
      <c r="X44" s="392">
        <v>47</v>
      </c>
    </row>
    <row r="45" spans="1:24" s="193" customFormat="1" ht="9" customHeight="1">
      <c r="A45" s="234"/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</row>
    <row r="47" spans="1:24" ht="14.25" customHeight="1"/>
  </sheetData>
  <mergeCells count="12">
    <mergeCell ref="S18:S19"/>
    <mergeCell ref="T18:T19"/>
    <mergeCell ref="X18:X19"/>
    <mergeCell ref="F18:F19"/>
    <mergeCell ref="G18:G19"/>
    <mergeCell ref="M18:M19"/>
    <mergeCell ref="T4:T5"/>
    <mergeCell ref="X4:X5"/>
    <mergeCell ref="F4:F5"/>
    <mergeCell ref="G4:G5"/>
    <mergeCell ref="M4:M5"/>
    <mergeCell ref="S4:S5"/>
  </mergeCells>
  <phoneticPr fontId="6" type="noConversion"/>
  <printOptions horizontalCentered="1"/>
  <pageMargins left="0.78740157480314965" right="0.23622047244094491" top="0.59055118110236227" bottom="0.74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BA43"/>
  <sheetViews>
    <sheetView zoomScale="75" workbookViewId="0">
      <selection activeCell="Y7" sqref="Y7"/>
    </sheetView>
  </sheetViews>
  <sheetFormatPr baseColWidth="10" defaultColWidth="11.453125" defaultRowHeight="10"/>
  <cols>
    <col min="1" max="1" width="19.7265625" style="234" customWidth="1"/>
    <col min="2" max="11" width="8.26953125" style="234" customWidth="1"/>
    <col min="12" max="13" width="10.1796875" style="234" customWidth="1"/>
    <col min="14" max="14" width="9.26953125" style="232" bestFit="1" customWidth="1"/>
    <col min="15" max="15" width="9" style="234" customWidth="1"/>
    <col min="16" max="16" width="17" style="234" customWidth="1"/>
    <col min="17" max="24" width="8.81640625" style="234" customWidth="1"/>
    <col min="25" max="25" width="10.453125" style="234" customWidth="1"/>
    <col min="26" max="26" width="11.26953125" style="234" customWidth="1"/>
    <col min="27" max="27" width="6.54296875" style="234" bestFit="1" customWidth="1"/>
    <col min="28" max="28" width="9.26953125" style="234" customWidth="1"/>
    <col min="29" max="29" width="6.81640625" style="234" customWidth="1"/>
    <col min="30" max="30" width="7.26953125" style="234" customWidth="1"/>
    <col min="31" max="31" width="6.81640625" style="234" customWidth="1"/>
    <col min="32" max="32" width="7" style="234" customWidth="1"/>
    <col min="33" max="33" width="15.81640625" style="234" customWidth="1"/>
    <col min="34" max="34" width="7.81640625" style="234" customWidth="1"/>
    <col min="35" max="36" width="7.54296875" style="234" customWidth="1"/>
    <col min="37" max="37" width="6.453125" style="234" customWidth="1"/>
    <col min="38" max="38" width="7.453125" style="234" customWidth="1"/>
    <col min="39" max="39" width="6.453125" style="234" customWidth="1"/>
    <col min="40" max="40" width="7.26953125" style="233" customWidth="1"/>
    <col min="41" max="41" width="6.54296875" style="233" customWidth="1"/>
    <col min="42" max="42" width="7.26953125" style="233" customWidth="1"/>
    <col min="43" max="43" width="7" style="233" customWidth="1"/>
    <col min="44" max="44" width="7.26953125" style="233" customWidth="1"/>
    <col min="45" max="45" width="6.26953125" style="193" customWidth="1"/>
    <col min="46" max="46" width="7.453125" style="193" customWidth="1"/>
    <col min="47" max="47" width="6.7265625" style="193" customWidth="1"/>
    <col min="48" max="49" width="7.7265625" style="193" customWidth="1"/>
    <col min="50" max="50" width="5.81640625" style="193" customWidth="1"/>
    <col min="51" max="51" width="6" style="193" customWidth="1"/>
    <col min="52" max="52" width="6.54296875" style="193" customWidth="1"/>
    <col min="53" max="53" width="5.26953125" style="193" customWidth="1"/>
    <col min="54" max="16384" width="11.453125" style="193"/>
  </cols>
  <sheetData>
    <row r="1" spans="1:49" ht="12.75" customHeight="1">
      <c r="A1" s="202" t="s">
        <v>633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P1" s="202" t="s">
        <v>636</v>
      </c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35"/>
      <c r="AG1" s="43" t="s">
        <v>639</v>
      </c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</row>
    <row r="2" spans="1:49" ht="12.75" customHeight="1">
      <c r="A2" s="202" t="s">
        <v>66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P2" s="202" t="s">
        <v>66</v>
      </c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35"/>
      <c r="AG2" s="43" t="s">
        <v>66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</row>
    <row r="3" spans="1:49" ht="12.75" customHeight="1">
      <c r="A3" s="202" t="s">
        <v>280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P3" s="202" t="s">
        <v>280</v>
      </c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35"/>
      <c r="AG3" s="43" t="s">
        <v>280</v>
      </c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</row>
    <row r="4" spans="1:49" ht="11.25" customHeight="1">
      <c r="J4" s="202"/>
      <c r="K4" s="202"/>
      <c r="N4" s="193"/>
      <c r="O4" s="193"/>
      <c r="AA4" s="193"/>
      <c r="AB4" s="193"/>
      <c r="AC4" s="193"/>
      <c r="AD4" s="193"/>
      <c r="AE4" s="193"/>
      <c r="AF4" s="193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3"/>
      <c r="AT4" s="43"/>
      <c r="AU4" s="43"/>
      <c r="AV4" s="45"/>
      <c r="AW4" s="45"/>
    </row>
    <row r="5" spans="1:49" s="191" customFormat="1" ht="14.25" customHeight="1">
      <c r="A5" s="927" t="s">
        <v>59</v>
      </c>
      <c r="B5" s="189" t="s">
        <v>272</v>
      </c>
      <c r="C5" s="38"/>
      <c r="D5" s="189" t="s">
        <v>273</v>
      </c>
      <c r="E5" s="38"/>
      <c r="F5" s="189" t="s">
        <v>274</v>
      </c>
      <c r="G5" s="38"/>
      <c r="H5" s="189" t="s">
        <v>275</v>
      </c>
      <c r="I5" s="38"/>
      <c r="J5" s="189" t="s">
        <v>276</v>
      </c>
      <c r="K5" s="38"/>
      <c r="L5" s="189" t="s">
        <v>67</v>
      </c>
      <c r="M5" s="38"/>
      <c r="P5" s="927" t="s">
        <v>59</v>
      </c>
      <c r="Q5" s="189" t="s">
        <v>84</v>
      </c>
      <c r="R5" s="38"/>
      <c r="S5" s="189" t="s">
        <v>85</v>
      </c>
      <c r="T5" s="38"/>
      <c r="U5" s="189" t="s">
        <v>86</v>
      </c>
      <c r="V5" s="38"/>
      <c r="W5" s="189" t="s">
        <v>87</v>
      </c>
      <c r="X5" s="38"/>
      <c r="Y5" s="189" t="s">
        <v>57</v>
      </c>
      <c r="Z5" s="38"/>
      <c r="AG5" s="50"/>
      <c r="AH5" s="51" t="s">
        <v>96</v>
      </c>
      <c r="AI5" s="52"/>
      <c r="AJ5" s="51" t="s">
        <v>97</v>
      </c>
      <c r="AK5" s="52"/>
      <c r="AL5" s="51" t="s">
        <v>98</v>
      </c>
      <c r="AM5" s="52"/>
      <c r="AN5" s="51" t="s">
        <v>99</v>
      </c>
      <c r="AO5" s="52"/>
      <c r="AP5" s="51" t="s">
        <v>100</v>
      </c>
      <c r="AQ5" s="52"/>
      <c r="AR5" s="51" t="s">
        <v>101</v>
      </c>
      <c r="AS5" s="52"/>
      <c r="AT5" s="51" t="s">
        <v>102</v>
      </c>
      <c r="AU5" s="52"/>
      <c r="AV5" s="51" t="s">
        <v>57</v>
      </c>
      <c r="AW5" s="52"/>
    </row>
    <row r="6" spans="1:49" ht="24" customHeight="1">
      <c r="A6" s="933"/>
      <c r="B6" s="182" t="s">
        <v>282</v>
      </c>
      <c r="C6" s="182" t="s">
        <v>269</v>
      </c>
      <c r="D6" s="182" t="s">
        <v>282</v>
      </c>
      <c r="E6" s="182" t="s">
        <v>269</v>
      </c>
      <c r="F6" s="182" t="s">
        <v>282</v>
      </c>
      <c r="G6" s="182" t="s">
        <v>269</v>
      </c>
      <c r="H6" s="182" t="s">
        <v>282</v>
      </c>
      <c r="I6" s="182" t="s">
        <v>269</v>
      </c>
      <c r="J6" s="182" t="s">
        <v>282</v>
      </c>
      <c r="K6" s="192" t="s">
        <v>269</v>
      </c>
      <c r="L6" s="182" t="s">
        <v>282</v>
      </c>
      <c r="M6" s="192" t="s">
        <v>269</v>
      </c>
      <c r="N6" s="193"/>
      <c r="O6" s="193"/>
      <c r="P6" s="933"/>
      <c r="Q6" s="182" t="s">
        <v>282</v>
      </c>
      <c r="R6" s="182" t="s">
        <v>269</v>
      </c>
      <c r="S6" s="182" t="s">
        <v>282</v>
      </c>
      <c r="T6" s="182" t="s">
        <v>269</v>
      </c>
      <c r="U6" s="182" t="s">
        <v>282</v>
      </c>
      <c r="V6" s="182" t="s">
        <v>269</v>
      </c>
      <c r="W6" s="182" t="s">
        <v>282</v>
      </c>
      <c r="X6" s="182" t="s">
        <v>269</v>
      </c>
      <c r="Y6" s="182" t="s">
        <v>282</v>
      </c>
      <c r="Z6" s="182" t="s">
        <v>269</v>
      </c>
      <c r="AA6" s="193"/>
      <c r="AB6" s="193"/>
      <c r="AC6" s="193"/>
      <c r="AD6" s="193"/>
      <c r="AE6" s="193"/>
      <c r="AF6" s="193"/>
      <c r="AG6" s="60" t="s">
        <v>59</v>
      </c>
      <c r="AH6" s="182" t="s">
        <v>282</v>
      </c>
      <c r="AI6" s="182" t="s">
        <v>269</v>
      </c>
      <c r="AJ6" s="182" t="s">
        <v>282</v>
      </c>
      <c r="AK6" s="182" t="s">
        <v>269</v>
      </c>
      <c r="AL6" s="182" t="s">
        <v>282</v>
      </c>
      <c r="AM6" s="182" t="s">
        <v>269</v>
      </c>
      <c r="AN6" s="182" t="s">
        <v>282</v>
      </c>
      <c r="AO6" s="182" t="s">
        <v>269</v>
      </c>
      <c r="AP6" s="182" t="s">
        <v>282</v>
      </c>
      <c r="AQ6" s="182" t="s">
        <v>269</v>
      </c>
      <c r="AR6" s="182" t="s">
        <v>282</v>
      </c>
      <c r="AS6" s="182" t="s">
        <v>269</v>
      </c>
      <c r="AT6" s="182" t="s">
        <v>282</v>
      </c>
      <c r="AU6" s="182" t="s">
        <v>269</v>
      </c>
      <c r="AV6" s="182" t="s">
        <v>282</v>
      </c>
      <c r="AW6" s="182" t="s">
        <v>269</v>
      </c>
    </row>
    <row r="7" spans="1:49" s="242" customFormat="1" ht="19.5" customHeight="1">
      <c r="A7" s="444" t="s">
        <v>58</v>
      </c>
      <c r="B7" s="439">
        <f t="shared" ref="B7:M7" si="0">SUM(B9:B14)</f>
        <v>1118864</v>
      </c>
      <c r="C7" s="439">
        <f t="shared" si="0"/>
        <v>550817</v>
      </c>
      <c r="D7" s="439">
        <f t="shared" si="0"/>
        <v>1024434</v>
      </c>
      <c r="E7" s="439">
        <f t="shared" si="0"/>
        <v>498839</v>
      </c>
      <c r="F7" s="439">
        <f t="shared" si="0"/>
        <v>812611</v>
      </c>
      <c r="G7" s="439">
        <f t="shared" si="0"/>
        <v>398731</v>
      </c>
      <c r="H7" s="439">
        <f t="shared" si="0"/>
        <v>495807</v>
      </c>
      <c r="I7" s="439">
        <f t="shared" si="0"/>
        <v>245932</v>
      </c>
      <c r="J7" s="439">
        <f t="shared" si="0"/>
        <v>385627</v>
      </c>
      <c r="K7" s="439">
        <f t="shared" si="0"/>
        <v>192265</v>
      </c>
      <c r="L7" s="401">
        <f t="shared" si="0"/>
        <v>3837343</v>
      </c>
      <c r="M7" s="439">
        <f t="shared" si="0"/>
        <v>1886584</v>
      </c>
      <c r="P7" s="444" t="s">
        <v>58</v>
      </c>
      <c r="Q7" s="401">
        <f t="shared" ref="Q7:Z7" si="1">SUM(Q9:Q14)</f>
        <v>238912</v>
      </c>
      <c r="R7" s="401">
        <f t="shared" si="1"/>
        <v>117429</v>
      </c>
      <c r="S7" s="401">
        <f t="shared" si="1"/>
        <v>181303</v>
      </c>
      <c r="T7" s="401">
        <f t="shared" si="1"/>
        <v>88994</v>
      </c>
      <c r="U7" s="401">
        <f t="shared" si="1"/>
        <v>129249</v>
      </c>
      <c r="V7" s="401">
        <f t="shared" si="1"/>
        <v>63389</v>
      </c>
      <c r="W7" s="401">
        <f t="shared" si="1"/>
        <v>123834</v>
      </c>
      <c r="X7" s="401">
        <f t="shared" si="1"/>
        <v>61324</v>
      </c>
      <c r="Y7" s="401">
        <f t="shared" si="1"/>
        <v>673298</v>
      </c>
      <c r="Z7" s="401">
        <f t="shared" si="1"/>
        <v>331136</v>
      </c>
      <c r="AG7" s="401" t="s">
        <v>58</v>
      </c>
      <c r="AH7" s="401">
        <f t="shared" ref="AH7:AW7" si="2">SUM(AH9:AH14)</f>
        <v>53499</v>
      </c>
      <c r="AI7" s="401">
        <f t="shared" si="2"/>
        <v>26323</v>
      </c>
      <c r="AJ7" s="401">
        <f t="shared" si="2"/>
        <v>16267</v>
      </c>
      <c r="AK7" s="401">
        <f t="shared" si="2"/>
        <v>9618</v>
      </c>
      <c r="AL7" s="401">
        <f t="shared" si="2"/>
        <v>6439</v>
      </c>
      <c r="AM7" s="401">
        <f t="shared" si="2"/>
        <v>2599</v>
      </c>
      <c r="AN7" s="401">
        <f t="shared" si="2"/>
        <v>13761</v>
      </c>
      <c r="AO7" s="401">
        <f t="shared" si="2"/>
        <v>6024</v>
      </c>
      <c r="AP7" s="401">
        <f t="shared" si="2"/>
        <v>25911</v>
      </c>
      <c r="AQ7" s="401">
        <f t="shared" si="2"/>
        <v>14647</v>
      </c>
      <c r="AR7" s="401">
        <f t="shared" si="2"/>
        <v>4184</v>
      </c>
      <c r="AS7" s="401">
        <f t="shared" si="2"/>
        <v>1375</v>
      </c>
      <c r="AT7" s="401">
        <f t="shared" si="2"/>
        <v>12078</v>
      </c>
      <c r="AU7" s="401">
        <f t="shared" si="2"/>
        <v>4900</v>
      </c>
      <c r="AV7" s="401">
        <f t="shared" si="2"/>
        <v>132139</v>
      </c>
      <c r="AW7" s="401">
        <f t="shared" si="2"/>
        <v>65486</v>
      </c>
    </row>
    <row r="8" spans="1:49" s="242" customFormat="1" ht="7.5" customHeight="1">
      <c r="A8" s="239"/>
      <c r="B8" s="440"/>
      <c r="C8" s="440"/>
      <c r="D8" s="440"/>
      <c r="E8" s="440"/>
      <c r="F8" s="440"/>
      <c r="G8" s="440"/>
      <c r="H8" s="440"/>
      <c r="I8" s="440"/>
      <c r="J8" s="440"/>
      <c r="K8" s="440"/>
      <c r="L8" s="401"/>
      <c r="M8" s="439"/>
      <c r="P8" s="239"/>
      <c r="Q8" s="70"/>
      <c r="R8" s="70"/>
      <c r="S8" s="70"/>
      <c r="T8" s="70"/>
      <c r="U8" s="70"/>
      <c r="V8" s="70"/>
      <c r="W8" s="70"/>
      <c r="X8" s="239"/>
      <c r="Y8" s="401"/>
      <c r="Z8" s="401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401"/>
      <c r="AW8" s="401"/>
    </row>
    <row r="9" spans="1:49" s="242" customFormat="1" ht="13.5" customHeight="1">
      <c r="A9" s="693" t="s">
        <v>60</v>
      </c>
      <c r="B9" s="440">
        <f>'Niv1 Pr 94à117'!C9+'Niv1 Pub 22à45 '!C9</f>
        <v>257184</v>
      </c>
      <c r="C9" s="440">
        <f>'Niv1 Pr 94à117'!D9+'Niv1 Pub 22à45 '!D9</f>
        <v>124843</v>
      </c>
      <c r="D9" s="440">
        <f>'Niv1 Pr 94à117'!E9+'Niv1 Pub 22à45 '!E9</f>
        <v>245649</v>
      </c>
      <c r="E9" s="440">
        <f>'Niv1 Pr 94à117'!F9+'Niv1 Pub 22à45 '!F9</f>
        <v>117002</v>
      </c>
      <c r="F9" s="440">
        <f>'Niv1 Pr 94à117'!G9+'Niv1 Pub 22à45 '!G9</f>
        <v>239290</v>
      </c>
      <c r="G9" s="440">
        <f>'Niv1 Pr 94à117'!H9+'Niv1 Pub 22à45 '!H9</f>
        <v>114665</v>
      </c>
      <c r="H9" s="440">
        <f>'Niv1 Pr 94à117'!I9+'Niv1 Pub 22à45 '!I9</f>
        <v>166083</v>
      </c>
      <c r="I9" s="440">
        <f>'Niv1 Pr 94à117'!J9+'Niv1 Pub 22à45 '!J9</f>
        <v>81808</v>
      </c>
      <c r="J9" s="440">
        <f>'Niv1 Pr 94à117'!K9+'Niv1 Pub 22à45 '!K9</f>
        <v>132163</v>
      </c>
      <c r="K9" s="440">
        <f>'Niv1 Pr 94à117'!L9+'Niv1 Pub 22à45 '!L9</f>
        <v>66380</v>
      </c>
      <c r="L9" s="401">
        <f t="shared" ref="L9:M14" si="3">+B9+D9++F9+H9+J9</f>
        <v>1040369</v>
      </c>
      <c r="M9" s="439">
        <f t="shared" si="3"/>
        <v>504698</v>
      </c>
      <c r="P9" s="693" t="s">
        <v>60</v>
      </c>
      <c r="Q9" s="70">
        <f>'Niv2 Pub 46à69'!C9+'Niv2 Pr 117à141'!C9</f>
        <v>85910</v>
      </c>
      <c r="R9" s="70">
        <f>'Niv2 Pub 46à69'!D9+'Niv2 Pr 117à141'!D9</f>
        <v>43049</v>
      </c>
      <c r="S9" s="70">
        <f>'Niv2 Pub 46à69'!E9+'Niv2 Pr 117à141'!E9</f>
        <v>83143</v>
      </c>
      <c r="T9" s="70">
        <f>'Niv2 Pub 46à69'!F9+'Niv2 Pr 117à141'!F9</f>
        <v>41847</v>
      </c>
      <c r="U9" s="70">
        <f>'Niv2 Pub 46à69'!G9+'Niv2 Pr 117à141'!G9</f>
        <v>53275</v>
      </c>
      <c r="V9" s="70">
        <f>'Niv2 Pub 46à69'!H9+'Niv2 Pr 117à141'!H9</f>
        <v>27230</v>
      </c>
      <c r="W9" s="70">
        <f>'Niv2 Pub 46à69'!I9+'Niv2 Pr 117à141'!I9</f>
        <v>52809</v>
      </c>
      <c r="X9" s="70">
        <f>'Niv2 Pub 46à69'!J9+'Niv2 Pr 117à141'!J9</f>
        <v>27538</v>
      </c>
      <c r="Y9" s="401">
        <f t="shared" ref="Y9:Z14" si="4">+Q9+S9+U9+W9</f>
        <v>275137</v>
      </c>
      <c r="Z9" s="401">
        <f t="shared" si="4"/>
        <v>139664</v>
      </c>
      <c r="AG9" s="256" t="s">
        <v>60</v>
      </c>
      <c r="AH9" s="70">
        <f>+'Niv3 Pub 70à93'!C9+'Niv3 pr 142 à165'!C9</f>
        <v>24623</v>
      </c>
      <c r="AI9" s="70">
        <f>+'Niv3 Pub 70à93'!D9+'Niv3 pr 142 à165'!D9</f>
        <v>12871</v>
      </c>
      <c r="AJ9" s="70">
        <f>+'Niv3 Pub 70à93'!E9+'Niv3 pr 142 à165'!E9</f>
        <v>7935</v>
      </c>
      <c r="AK9" s="70">
        <f>+'Niv3 Pub 70à93'!F9+'Niv3 pr 142 à165'!F9</f>
        <v>4898</v>
      </c>
      <c r="AL9" s="70">
        <f>+'Niv3 Pub 70à93'!G9+'Niv3 pr 142 à165'!G9</f>
        <v>4486</v>
      </c>
      <c r="AM9" s="70">
        <f>+'Niv3 Pub 70à93'!H9+'Niv3 pr 142 à165'!H9</f>
        <v>1967</v>
      </c>
      <c r="AN9" s="70">
        <f>+'Niv3 Pub 70à93'!I9+'Niv3 pr 142 à165'!I9</f>
        <v>5947</v>
      </c>
      <c r="AO9" s="70">
        <f>+'Niv3 Pub 70à93'!J9+'Niv3 pr 142 à165'!J9</f>
        <v>2871</v>
      </c>
      <c r="AP9" s="70">
        <f>+'Niv3 Pub 70à93'!K9+'Niv3 pr 142 à165'!K9</f>
        <v>13336</v>
      </c>
      <c r="AQ9" s="70">
        <f>+'Niv3 Pub 70à93'!L9+'Niv3 pr 142 à165'!L9</f>
        <v>7788</v>
      </c>
      <c r="AR9" s="70">
        <f>+'Niv3 Pub 70à93'!M9+'Niv3 pr 142 à165'!M9</f>
        <v>2754</v>
      </c>
      <c r="AS9" s="70">
        <f>+'Niv3 Pub 70à93'!N9+'Niv3 pr 142 à165'!N9</f>
        <v>927</v>
      </c>
      <c r="AT9" s="70">
        <f>+'Niv3 Pub 70à93'!O9+'Niv3 pr 142 à165'!O9</f>
        <v>5913</v>
      </c>
      <c r="AU9" s="70">
        <f>+'Niv3 Pub 70à93'!P9+'Niv3 pr 142 à165'!P9</f>
        <v>2549</v>
      </c>
      <c r="AV9" s="401">
        <f t="shared" ref="AV9:AW14" si="5">+AH9+AJ9+AL9+AN9+AP9+AR9+AT9</f>
        <v>64994</v>
      </c>
      <c r="AW9" s="401">
        <f t="shared" si="5"/>
        <v>33871</v>
      </c>
    </row>
    <row r="10" spans="1:49" s="242" customFormat="1" ht="13.5" customHeight="1">
      <c r="A10" s="693" t="s">
        <v>61</v>
      </c>
      <c r="B10" s="440">
        <f>'Niv1 Pr 94à117'!C10+'Niv1 Pub 22à45 '!C10</f>
        <v>111125</v>
      </c>
      <c r="C10" s="440">
        <f>'Niv1 Pr 94à117'!D10+'Niv1 Pub 22à45 '!D10</f>
        <v>54284</v>
      </c>
      <c r="D10" s="440">
        <f>'Niv1 Pr 94à117'!E10+'Niv1 Pub 22à45 '!E10</f>
        <v>85589</v>
      </c>
      <c r="E10" s="440">
        <f>'Niv1 Pr 94à117'!F10+'Niv1 Pub 22à45 '!F10</f>
        <v>41936</v>
      </c>
      <c r="F10" s="440">
        <f>'Niv1 Pr 94à117'!G10+'Niv1 Pub 22à45 '!G10</f>
        <v>74388</v>
      </c>
      <c r="G10" s="440">
        <f>'Niv1 Pr 94à117'!H10+'Niv1 Pub 22à45 '!H10</f>
        <v>36860</v>
      </c>
      <c r="H10" s="440">
        <f>'Niv1 Pr 94à117'!I10+'Niv1 Pub 22à45 '!I10</f>
        <v>51324</v>
      </c>
      <c r="I10" s="440">
        <f>'Niv1 Pr 94à117'!J10+'Niv1 Pub 22à45 '!J10</f>
        <v>25546</v>
      </c>
      <c r="J10" s="440">
        <f>'Niv1 Pr 94à117'!K10+'Niv1 Pub 22à45 '!K10</f>
        <v>39137</v>
      </c>
      <c r="K10" s="440">
        <f>'Niv1 Pr 94à117'!L10+'Niv1 Pub 22à45 '!L10</f>
        <v>19520</v>
      </c>
      <c r="L10" s="401">
        <f t="shared" si="3"/>
        <v>361563</v>
      </c>
      <c r="M10" s="439">
        <f t="shared" si="3"/>
        <v>178146</v>
      </c>
      <c r="P10" s="693" t="s">
        <v>61</v>
      </c>
      <c r="Q10" s="70">
        <f>'Niv2 Pub 46à69'!C10+'Niv2 Pr 117à141'!C10</f>
        <v>22262</v>
      </c>
      <c r="R10" s="70">
        <f>'Niv2 Pub 46à69'!D10+'Niv2 Pr 117à141'!D10</f>
        <v>10792</v>
      </c>
      <c r="S10" s="70">
        <f>'Niv2 Pub 46à69'!E10+'Niv2 Pr 117à141'!E10</f>
        <v>16461</v>
      </c>
      <c r="T10" s="70">
        <f>'Niv2 Pub 46à69'!F10+'Niv2 Pr 117à141'!F10</f>
        <v>7835</v>
      </c>
      <c r="U10" s="70">
        <f>'Niv2 Pub 46à69'!G10+'Niv2 Pr 117à141'!G10</f>
        <v>11995</v>
      </c>
      <c r="V10" s="70">
        <f>'Niv2 Pub 46à69'!H10+'Niv2 Pr 117à141'!H10</f>
        <v>5735</v>
      </c>
      <c r="W10" s="70">
        <f>'Niv2 Pub 46à69'!I10+'Niv2 Pr 117à141'!I10</f>
        <v>11625</v>
      </c>
      <c r="X10" s="70">
        <f>'Niv2 Pub 46à69'!J10+'Niv2 Pr 117à141'!J10</f>
        <v>5599</v>
      </c>
      <c r="Y10" s="401">
        <f t="shared" si="4"/>
        <v>62343</v>
      </c>
      <c r="Z10" s="401">
        <f t="shared" si="4"/>
        <v>29961</v>
      </c>
      <c r="AG10" s="256" t="s">
        <v>61</v>
      </c>
      <c r="AH10" s="70">
        <f>+'Niv3 Pub 70à93'!C10+'Niv3 pr 142 à165'!C10</f>
        <v>3966</v>
      </c>
      <c r="AI10" s="70">
        <f>+'Niv3 Pub 70à93'!D10+'Niv3 pr 142 à165'!D10</f>
        <v>1757</v>
      </c>
      <c r="AJ10" s="70">
        <f>+'Niv3 Pub 70à93'!E10+'Niv3 pr 142 à165'!E10</f>
        <v>1492</v>
      </c>
      <c r="AK10" s="70">
        <f>+'Niv3 Pub 70à93'!F10+'Niv3 pr 142 à165'!F10</f>
        <v>816</v>
      </c>
      <c r="AL10" s="70">
        <f>+'Niv3 Pub 70à93'!G10+'Niv3 pr 142 à165'!G10</f>
        <v>198</v>
      </c>
      <c r="AM10" s="70">
        <f>+'Niv3 Pub 70à93'!H10+'Niv3 pr 142 à165'!H10</f>
        <v>45</v>
      </c>
      <c r="AN10" s="70">
        <f>+'Niv3 Pub 70à93'!I10+'Niv3 pr 142 à165'!I10</f>
        <v>1125</v>
      </c>
      <c r="AO10" s="70">
        <f>+'Niv3 Pub 70à93'!J10+'Niv3 pr 142 à165'!J10</f>
        <v>435</v>
      </c>
      <c r="AP10" s="70">
        <f>+'Niv3 Pub 70à93'!K10+'Niv3 pr 142 à165'!K10</f>
        <v>1831</v>
      </c>
      <c r="AQ10" s="70">
        <f>+'Niv3 Pub 70à93'!L10+'Niv3 pr 142 à165'!L10</f>
        <v>993</v>
      </c>
      <c r="AR10" s="70">
        <f>+'Niv3 Pub 70à93'!M10+'Niv3 pr 142 à165'!M10</f>
        <v>169</v>
      </c>
      <c r="AS10" s="70">
        <f>+'Niv3 Pub 70à93'!N10+'Niv3 pr 142 à165'!N10</f>
        <v>34</v>
      </c>
      <c r="AT10" s="70">
        <f>+'Niv3 Pub 70à93'!O10+'Niv3 pr 142 à165'!O10</f>
        <v>1006</v>
      </c>
      <c r="AU10" s="70">
        <f>+'Niv3 Pub 70à93'!P10+'Niv3 pr 142 à165'!P10</f>
        <v>397</v>
      </c>
      <c r="AV10" s="401">
        <f t="shared" si="5"/>
        <v>9787</v>
      </c>
      <c r="AW10" s="401">
        <f t="shared" si="5"/>
        <v>4477</v>
      </c>
    </row>
    <row r="11" spans="1:49" s="242" customFormat="1" ht="13.5" customHeight="1">
      <c r="A11" s="708" t="s">
        <v>62</v>
      </c>
      <c r="B11" s="440">
        <f>'Niv1 Pr 94à117'!C11+'Niv1 Pub 22à45 '!C11</f>
        <v>282147</v>
      </c>
      <c r="C11" s="440">
        <f>'Niv1 Pr 94à117'!D11+'Niv1 Pub 22à45 '!D11</f>
        <v>137397</v>
      </c>
      <c r="D11" s="440">
        <f>'Niv1 Pr 94à117'!E11+'Niv1 Pub 22à45 '!E11</f>
        <v>241733</v>
      </c>
      <c r="E11" s="440">
        <f>'Niv1 Pr 94à117'!F11+'Niv1 Pub 22à45 '!F11</f>
        <v>116539</v>
      </c>
      <c r="F11" s="440">
        <f>'Niv1 Pr 94à117'!G11+'Niv1 Pub 22à45 '!G11</f>
        <v>165658</v>
      </c>
      <c r="G11" s="440">
        <f>'Niv1 Pr 94à117'!H11+'Niv1 Pub 22à45 '!H11</f>
        <v>80521</v>
      </c>
      <c r="H11" s="440">
        <f>'Niv1 Pr 94à117'!I11+'Niv1 Pub 22à45 '!I11</f>
        <v>92021</v>
      </c>
      <c r="I11" s="440">
        <f>'Niv1 Pr 94à117'!J11+'Niv1 Pub 22à45 '!J11</f>
        <v>44935</v>
      </c>
      <c r="J11" s="440">
        <f>'Niv1 Pr 94à117'!K11+'Niv1 Pub 22à45 '!K11</f>
        <v>64521</v>
      </c>
      <c r="K11" s="440">
        <f>'Niv1 Pr 94à117'!L11+'Niv1 Pub 22à45 '!L11</f>
        <v>31502</v>
      </c>
      <c r="L11" s="401">
        <f t="shared" si="3"/>
        <v>846080</v>
      </c>
      <c r="M11" s="439">
        <f t="shared" si="3"/>
        <v>410894</v>
      </c>
      <c r="P11" s="693" t="s">
        <v>62</v>
      </c>
      <c r="Q11" s="70">
        <f>'Niv2 Pub 46à69'!C11+'Niv2 Pr 117à141'!C11</f>
        <v>45628</v>
      </c>
      <c r="R11" s="70">
        <f>'Niv2 Pub 46à69'!D11+'Niv2 Pr 117à141'!D11</f>
        <v>22464</v>
      </c>
      <c r="S11" s="70">
        <f>'Niv2 Pub 46à69'!E11+'Niv2 Pr 117à141'!E11</f>
        <v>23880</v>
      </c>
      <c r="T11" s="70">
        <f>'Niv2 Pub 46à69'!F11+'Niv2 Pr 117à141'!F11</f>
        <v>11670</v>
      </c>
      <c r="U11" s="70">
        <f>'Niv2 Pub 46à69'!G11+'Niv2 Pr 117à141'!G11</f>
        <v>22764</v>
      </c>
      <c r="V11" s="70">
        <f>'Niv2 Pub 46à69'!H11+'Niv2 Pr 117à141'!H11</f>
        <v>11029</v>
      </c>
      <c r="W11" s="70">
        <f>'Niv2 Pub 46à69'!I11+'Niv2 Pr 117à141'!I11</f>
        <v>19655</v>
      </c>
      <c r="X11" s="70">
        <f>'Niv2 Pub 46à69'!J11+'Niv2 Pr 117à141'!J11</f>
        <v>9554</v>
      </c>
      <c r="Y11" s="401">
        <f t="shared" si="4"/>
        <v>111927</v>
      </c>
      <c r="Z11" s="401">
        <f t="shared" si="4"/>
        <v>54717</v>
      </c>
      <c r="AG11" s="256" t="s">
        <v>62</v>
      </c>
      <c r="AH11" s="70">
        <f>+'Niv3 Pub 70à93'!C11+'Niv3 pr 142 à165'!C11</f>
        <v>8145</v>
      </c>
      <c r="AI11" s="70">
        <f>+'Niv3 Pub 70à93'!D11+'Niv3 pr 142 à165'!D11</f>
        <v>3919</v>
      </c>
      <c r="AJ11" s="70">
        <f>+'Niv3 Pub 70à93'!E11+'Niv3 pr 142 à165'!E11</f>
        <v>2482</v>
      </c>
      <c r="AK11" s="70">
        <f>+'Niv3 Pub 70à93'!F11+'Niv3 pr 142 à165'!F11</f>
        <v>1397</v>
      </c>
      <c r="AL11" s="70">
        <f>+'Niv3 Pub 70à93'!G11+'Niv3 pr 142 à165'!G11</f>
        <v>987</v>
      </c>
      <c r="AM11" s="70">
        <f>+'Niv3 Pub 70à93'!H11+'Niv3 pr 142 à165'!H11</f>
        <v>375</v>
      </c>
      <c r="AN11" s="70">
        <f>+'Niv3 Pub 70à93'!I11+'Niv3 pr 142 à165'!I11</f>
        <v>1907</v>
      </c>
      <c r="AO11" s="70">
        <f>+'Niv3 Pub 70à93'!J11+'Niv3 pr 142 à165'!J11</f>
        <v>809</v>
      </c>
      <c r="AP11" s="70">
        <f>+'Niv3 Pub 70à93'!K11+'Niv3 pr 142 à165'!K11</f>
        <v>3628</v>
      </c>
      <c r="AQ11" s="70">
        <f>+'Niv3 Pub 70à93'!L11+'Niv3 pr 142 à165'!L11</f>
        <v>1982</v>
      </c>
      <c r="AR11" s="70">
        <f>+'Niv3 Pub 70à93'!M11+'Niv3 pr 142 à165'!M11</f>
        <v>735</v>
      </c>
      <c r="AS11" s="70">
        <f>+'Niv3 Pub 70à93'!N11+'Niv3 pr 142 à165'!N11</f>
        <v>287</v>
      </c>
      <c r="AT11" s="70">
        <f>+'Niv3 Pub 70à93'!O11+'Niv3 pr 142 à165'!O11</f>
        <v>1436</v>
      </c>
      <c r="AU11" s="70">
        <f>+'Niv3 Pub 70à93'!P11+'Niv3 pr 142 à165'!P11</f>
        <v>617</v>
      </c>
      <c r="AV11" s="401">
        <f t="shared" si="5"/>
        <v>19320</v>
      </c>
      <c r="AW11" s="401">
        <f t="shared" si="5"/>
        <v>9386</v>
      </c>
    </row>
    <row r="12" spans="1:49" s="242" customFormat="1" ht="13.5" customHeight="1">
      <c r="A12" s="693" t="s">
        <v>63</v>
      </c>
      <c r="B12" s="440">
        <f>'Niv1 Pr 94à117'!C12+'Niv1 Pub 22à45 '!C12</f>
        <v>141365</v>
      </c>
      <c r="C12" s="440">
        <f>'Niv1 Pr 94à117'!D12+'Niv1 Pub 22à45 '!D12</f>
        <v>69292</v>
      </c>
      <c r="D12" s="440">
        <f>'Niv1 Pr 94à117'!E12+'Niv1 Pub 22à45 '!E12</f>
        <v>130695</v>
      </c>
      <c r="E12" s="440">
        <f>'Niv1 Pr 94à117'!F12+'Niv1 Pub 22à45 '!F12</f>
        <v>63916</v>
      </c>
      <c r="F12" s="440">
        <f>'Niv1 Pr 94à117'!G12+'Niv1 Pub 22à45 '!G12</f>
        <v>102245</v>
      </c>
      <c r="G12" s="440">
        <f>'Niv1 Pr 94à117'!H12+'Niv1 Pub 22à45 '!H12</f>
        <v>50635</v>
      </c>
      <c r="H12" s="440">
        <f>'Niv1 Pr 94à117'!I12+'Niv1 Pub 22à45 '!I12</f>
        <v>60757</v>
      </c>
      <c r="I12" s="440">
        <f>'Niv1 Pr 94à117'!J12+'Niv1 Pub 22à45 '!J12</f>
        <v>29620</v>
      </c>
      <c r="J12" s="440">
        <f>'Niv1 Pr 94à117'!K12+'Niv1 Pub 22à45 '!K12</f>
        <v>44929</v>
      </c>
      <c r="K12" s="440">
        <f>'Niv1 Pr 94à117'!L12+'Niv1 Pub 22à45 '!L12</f>
        <v>21825</v>
      </c>
      <c r="L12" s="401">
        <f t="shared" si="3"/>
        <v>479991</v>
      </c>
      <c r="M12" s="439">
        <f t="shared" si="3"/>
        <v>235288</v>
      </c>
      <c r="P12" s="693" t="s">
        <v>63</v>
      </c>
      <c r="Q12" s="70">
        <f>'Niv2 Pub 46à69'!C12+'Niv2 Pr 117à141'!C12</f>
        <v>29852</v>
      </c>
      <c r="R12" s="70">
        <f>'Niv2 Pub 46à69'!D12+'Niv2 Pr 117à141'!D12</f>
        <v>13897</v>
      </c>
      <c r="S12" s="70">
        <f>'Niv2 Pub 46à69'!E12+'Niv2 Pr 117à141'!E12</f>
        <v>16225</v>
      </c>
      <c r="T12" s="70">
        <f>'Niv2 Pub 46à69'!F12+'Niv2 Pr 117à141'!F12</f>
        <v>7303</v>
      </c>
      <c r="U12" s="70">
        <f>'Niv2 Pub 46à69'!G12+'Niv2 Pr 117à141'!G12</f>
        <v>12952</v>
      </c>
      <c r="V12" s="70">
        <f>'Niv2 Pub 46à69'!H12+'Niv2 Pr 117à141'!H12</f>
        <v>5647</v>
      </c>
      <c r="W12" s="70">
        <f>'Niv2 Pub 46à69'!I12+'Niv2 Pr 117à141'!I12</f>
        <v>11915</v>
      </c>
      <c r="X12" s="70">
        <f>'Niv2 Pub 46à69'!J12+'Niv2 Pr 117à141'!J12</f>
        <v>5240</v>
      </c>
      <c r="Y12" s="401">
        <f t="shared" si="4"/>
        <v>70944</v>
      </c>
      <c r="Z12" s="401">
        <f t="shared" si="4"/>
        <v>32087</v>
      </c>
      <c r="AG12" s="256" t="s">
        <v>63</v>
      </c>
      <c r="AH12" s="70">
        <f>+'Niv3 Pub 70à93'!C12+'Niv3 pr 142 à165'!C12</f>
        <v>5313</v>
      </c>
      <c r="AI12" s="70">
        <f>+'Niv3 Pub 70à93'!D12+'Niv3 pr 142 à165'!D12</f>
        <v>2343</v>
      </c>
      <c r="AJ12" s="70">
        <f>+'Niv3 Pub 70à93'!E12+'Niv3 pr 142 à165'!E12</f>
        <v>1486</v>
      </c>
      <c r="AK12" s="70">
        <f>+'Niv3 Pub 70à93'!F12+'Niv3 pr 142 à165'!F12</f>
        <v>813</v>
      </c>
      <c r="AL12" s="70">
        <f>+'Niv3 Pub 70à93'!G12+'Niv3 pr 142 à165'!G12</f>
        <v>178</v>
      </c>
      <c r="AM12" s="70">
        <f>+'Niv3 Pub 70à93'!H12+'Niv3 pr 142 à165'!H12</f>
        <v>35</v>
      </c>
      <c r="AN12" s="70">
        <f>+'Niv3 Pub 70à93'!I12+'Niv3 pr 142 à165'!I12</f>
        <v>1396</v>
      </c>
      <c r="AO12" s="70">
        <f>+'Niv3 Pub 70à93'!J12+'Niv3 pr 142 à165'!J12</f>
        <v>519</v>
      </c>
      <c r="AP12" s="70">
        <f>+'Niv3 Pub 70à93'!K12+'Niv3 pr 142 à165'!K12</f>
        <v>1831</v>
      </c>
      <c r="AQ12" s="70">
        <f>+'Niv3 Pub 70à93'!L12+'Niv3 pr 142 à165'!L12</f>
        <v>1017</v>
      </c>
      <c r="AR12" s="70">
        <f>+'Niv3 Pub 70à93'!M12+'Niv3 pr 142 à165'!M12</f>
        <v>106</v>
      </c>
      <c r="AS12" s="70">
        <f>+'Niv3 Pub 70à93'!N12+'Niv3 pr 142 à165'!N12</f>
        <v>19</v>
      </c>
      <c r="AT12" s="70">
        <f>+'Niv3 Pub 70à93'!O12+'Niv3 pr 142 à165'!O12</f>
        <v>1042</v>
      </c>
      <c r="AU12" s="70">
        <f>+'Niv3 Pub 70à93'!P12+'Niv3 pr 142 à165'!P12</f>
        <v>361</v>
      </c>
      <c r="AV12" s="401">
        <f t="shared" si="5"/>
        <v>11352</v>
      </c>
      <c r="AW12" s="401">
        <f t="shared" si="5"/>
        <v>5107</v>
      </c>
    </row>
    <row r="13" spans="1:49" s="49" customFormat="1" ht="13.5" customHeight="1">
      <c r="A13" s="256" t="s">
        <v>64</v>
      </c>
      <c r="B13" s="440">
        <f>'Niv1 Pr 94à117'!C13+'Niv1 Pub 22à45 '!C13</f>
        <v>166045</v>
      </c>
      <c r="C13" s="440">
        <f>'Niv1 Pr 94à117'!D13+'Niv1 Pub 22à45 '!D13</f>
        <v>81552</v>
      </c>
      <c r="D13" s="440">
        <f>'Niv1 Pr 94à117'!E13+'Niv1 Pub 22à45 '!E13</f>
        <v>209833</v>
      </c>
      <c r="E13" s="440">
        <f>'Niv1 Pr 94à117'!F13+'Niv1 Pub 22à45 '!F13</f>
        <v>101156</v>
      </c>
      <c r="F13" s="440">
        <f>'Niv1 Pr 94à117'!G13+'Niv1 Pub 22à45 '!G13</f>
        <v>154814</v>
      </c>
      <c r="G13" s="440">
        <f>'Niv1 Pr 94à117'!H13+'Niv1 Pub 22à45 '!H13</f>
        <v>75993</v>
      </c>
      <c r="H13" s="440">
        <f>'Niv1 Pr 94à117'!I13+'Niv1 Pub 22à45 '!I13</f>
        <v>82600</v>
      </c>
      <c r="I13" s="440">
        <f>'Niv1 Pr 94à117'!J13+'Niv1 Pub 22à45 '!J13</f>
        <v>41550</v>
      </c>
      <c r="J13" s="440">
        <f>'Niv1 Pr 94à117'!K13+'Niv1 Pub 22à45 '!K13</f>
        <v>76688</v>
      </c>
      <c r="K13" s="440">
        <f>'Niv1 Pr 94à117'!L13+'Niv1 Pub 22à45 '!L13</f>
        <v>38582</v>
      </c>
      <c r="L13" s="401">
        <f t="shared" si="3"/>
        <v>689980</v>
      </c>
      <c r="M13" s="439">
        <f t="shared" si="3"/>
        <v>338833</v>
      </c>
      <c r="P13" s="693" t="s">
        <v>64</v>
      </c>
      <c r="Q13" s="70">
        <f>'Niv2 Pub 46à69'!C13+'Niv2 Pr 117à141'!C13</f>
        <v>35181</v>
      </c>
      <c r="R13" s="70">
        <f>'Niv2 Pub 46à69'!D13+'Niv2 Pr 117à141'!D13</f>
        <v>17205</v>
      </c>
      <c r="S13" s="70">
        <f>'Niv2 Pub 46à69'!E13+'Niv2 Pr 117à141'!E13</f>
        <v>28279</v>
      </c>
      <c r="T13" s="70">
        <f>'Niv2 Pub 46à69'!F13+'Niv2 Pr 117à141'!F13</f>
        <v>13971</v>
      </c>
      <c r="U13" s="70">
        <f>'Niv2 Pub 46à69'!G13+'Niv2 Pr 117à141'!G13</f>
        <v>18594</v>
      </c>
      <c r="V13" s="70">
        <f>'Niv2 Pub 46à69'!H13+'Niv2 Pr 117à141'!H13</f>
        <v>9221</v>
      </c>
      <c r="W13" s="70">
        <f>'Niv2 Pub 46à69'!I13+'Niv2 Pr 117à141'!I13</f>
        <v>18858</v>
      </c>
      <c r="X13" s="70">
        <f>'Niv2 Pub 46à69'!J13+'Niv2 Pr 117à141'!J13</f>
        <v>9171</v>
      </c>
      <c r="Y13" s="401">
        <f t="shared" si="4"/>
        <v>100912</v>
      </c>
      <c r="Z13" s="401">
        <f t="shared" si="4"/>
        <v>49568</v>
      </c>
      <c r="AG13" s="256" t="s">
        <v>64</v>
      </c>
      <c r="AH13" s="70">
        <f>+'Niv3 Pub 70à93'!C13+'Niv3 pr 142 à165'!C13</f>
        <v>6820</v>
      </c>
      <c r="AI13" s="70">
        <f>+'Niv3 Pub 70à93'!D13+'Niv3 pr 142 à165'!D13</f>
        <v>3321</v>
      </c>
      <c r="AJ13" s="70">
        <f>+'Niv3 Pub 70à93'!E13+'Niv3 pr 142 à165'!E13</f>
        <v>1730</v>
      </c>
      <c r="AK13" s="70">
        <f>+'Niv3 Pub 70à93'!F13+'Niv3 pr 142 à165'!F13</f>
        <v>1057</v>
      </c>
      <c r="AL13" s="70">
        <f>+'Niv3 Pub 70à93'!G13+'Niv3 pr 142 à165'!G13</f>
        <v>437</v>
      </c>
      <c r="AM13" s="70">
        <f>+'Niv3 Pub 70à93'!H13+'Niv3 pr 142 à165'!H13</f>
        <v>142</v>
      </c>
      <c r="AN13" s="70">
        <f>+'Niv3 Pub 70à93'!I13+'Niv3 pr 142 à165'!I13</f>
        <v>2146</v>
      </c>
      <c r="AO13" s="70">
        <f>+'Niv3 Pub 70à93'!J13+'Niv3 pr 142 à165'!J13</f>
        <v>932</v>
      </c>
      <c r="AP13" s="70">
        <f>+'Niv3 Pub 70à93'!K13+'Niv3 pr 142 à165'!K13</f>
        <v>3463</v>
      </c>
      <c r="AQ13" s="70">
        <f>+'Niv3 Pub 70à93'!L13+'Niv3 pr 142 à165'!L13</f>
        <v>1894</v>
      </c>
      <c r="AR13" s="70">
        <f>+'Niv3 Pub 70à93'!M13+'Niv3 pr 142 à165'!M13</f>
        <v>340</v>
      </c>
      <c r="AS13" s="70">
        <f>+'Niv3 Pub 70à93'!N13+'Niv3 pr 142 à165'!N13</f>
        <v>91</v>
      </c>
      <c r="AT13" s="70">
        <f>+'Niv3 Pub 70à93'!O13+'Niv3 pr 142 à165'!O13</f>
        <v>1794</v>
      </c>
      <c r="AU13" s="70">
        <f>+'Niv3 Pub 70à93'!P13+'Niv3 pr 142 à165'!P13</f>
        <v>683</v>
      </c>
      <c r="AV13" s="401">
        <f t="shared" si="5"/>
        <v>16730</v>
      </c>
      <c r="AW13" s="401">
        <f t="shared" si="5"/>
        <v>8120</v>
      </c>
    </row>
    <row r="14" spans="1:49" s="242" customFormat="1" ht="13.5" customHeight="1">
      <c r="A14" s="692" t="s">
        <v>65</v>
      </c>
      <c r="B14" s="443">
        <f>'Niv1 Pr 94à117'!C14+'Niv1 Pub 22à45 '!C14</f>
        <v>160998</v>
      </c>
      <c r="C14" s="443">
        <f>'Niv1 Pr 94à117'!D14+'Niv1 Pub 22à45 '!D14</f>
        <v>83449</v>
      </c>
      <c r="D14" s="443">
        <f>'Niv1 Pr 94à117'!E14+'Niv1 Pub 22à45 '!E14</f>
        <v>110935</v>
      </c>
      <c r="E14" s="443">
        <f>'Niv1 Pr 94à117'!F14+'Niv1 Pub 22à45 '!F14</f>
        <v>58290</v>
      </c>
      <c r="F14" s="443">
        <f>'Niv1 Pr 94à117'!G14+'Niv1 Pub 22à45 '!G14</f>
        <v>76216</v>
      </c>
      <c r="G14" s="443">
        <f>'Niv1 Pr 94à117'!H14+'Niv1 Pub 22à45 '!H14</f>
        <v>40057</v>
      </c>
      <c r="H14" s="443">
        <f>'Niv1 Pr 94à117'!I14+'Niv1 Pub 22à45 '!I14</f>
        <v>43022</v>
      </c>
      <c r="I14" s="443">
        <f>'Niv1 Pr 94à117'!J14+'Niv1 Pub 22à45 '!J14</f>
        <v>22473</v>
      </c>
      <c r="J14" s="443">
        <f>'Niv1 Pr 94à117'!K14+'Niv1 Pub 22à45 '!K14</f>
        <v>28189</v>
      </c>
      <c r="K14" s="443">
        <f>'Niv1 Pr 94à117'!L14+'Niv1 Pub 22à45 '!L14</f>
        <v>14456</v>
      </c>
      <c r="L14" s="393">
        <f t="shared" si="3"/>
        <v>419360</v>
      </c>
      <c r="M14" s="393">
        <f t="shared" si="3"/>
        <v>218725</v>
      </c>
      <c r="P14" s="692" t="s">
        <v>65</v>
      </c>
      <c r="Q14" s="392">
        <f>'Niv2 Pub 46à69'!C14+'Niv2 Pr 117à141'!C14</f>
        <v>20079</v>
      </c>
      <c r="R14" s="392">
        <f>'Niv2 Pub 46à69'!D14+'Niv2 Pr 117à141'!D14</f>
        <v>10022</v>
      </c>
      <c r="S14" s="392">
        <f>'Niv2 Pub 46à69'!E14+'Niv2 Pr 117à141'!E14</f>
        <v>13315</v>
      </c>
      <c r="T14" s="392">
        <f>'Niv2 Pub 46à69'!F14+'Niv2 Pr 117à141'!F14</f>
        <v>6368</v>
      </c>
      <c r="U14" s="392">
        <f>'Niv2 Pub 46à69'!G14+'Niv2 Pr 117à141'!G14</f>
        <v>9669</v>
      </c>
      <c r="V14" s="392">
        <f>'Niv2 Pub 46à69'!H14+'Niv2 Pr 117à141'!H14</f>
        <v>4527</v>
      </c>
      <c r="W14" s="392">
        <f>'Niv2 Pub 46à69'!I14+'Niv2 Pr 117à141'!I14</f>
        <v>8972</v>
      </c>
      <c r="X14" s="392">
        <f>'Niv2 Pub 46à69'!J14+'Niv2 Pr 117à141'!J14</f>
        <v>4222</v>
      </c>
      <c r="Y14" s="393">
        <f t="shared" si="4"/>
        <v>52035</v>
      </c>
      <c r="Z14" s="393">
        <f t="shared" si="4"/>
        <v>25139</v>
      </c>
      <c r="AG14" s="257" t="s">
        <v>65</v>
      </c>
      <c r="AH14" s="392">
        <f>+'Niv3 Pub 70à93'!C14+'Niv3 pr 142 à165'!C14</f>
        <v>4632</v>
      </c>
      <c r="AI14" s="392">
        <f>+'Niv3 Pub 70à93'!D14+'Niv3 pr 142 à165'!D14</f>
        <v>2112</v>
      </c>
      <c r="AJ14" s="392">
        <f>+'Niv3 Pub 70à93'!E14+'Niv3 pr 142 à165'!E14</f>
        <v>1142</v>
      </c>
      <c r="AK14" s="392">
        <f>+'Niv3 Pub 70à93'!F14+'Niv3 pr 142 à165'!F14</f>
        <v>637</v>
      </c>
      <c r="AL14" s="392">
        <f>+'Niv3 Pub 70à93'!G14+'Niv3 pr 142 à165'!G14</f>
        <v>153</v>
      </c>
      <c r="AM14" s="392">
        <f>+'Niv3 Pub 70à93'!H14+'Niv3 pr 142 à165'!H14</f>
        <v>35</v>
      </c>
      <c r="AN14" s="392">
        <f>+'Niv3 Pub 70à93'!I14+'Niv3 pr 142 à165'!I14</f>
        <v>1240</v>
      </c>
      <c r="AO14" s="392">
        <f>+'Niv3 Pub 70à93'!J14+'Niv3 pr 142 à165'!J14</f>
        <v>458</v>
      </c>
      <c r="AP14" s="392">
        <f>+'Niv3 Pub 70à93'!K14+'Niv3 pr 142 à165'!K14</f>
        <v>1822</v>
      </c>
      <c r="AQ14" s="392">
        <f>+'Niv3 Pub 70à93'!L14+'Niv3 pr 142 à165'!L14</f>
        <v>973</v>
      </c>
      <c r="AR14" s="392">
        <f>+'Niv3 Pub 70à93'!M14+'Niv3 pr 142 à165'!M14</f>
        <v>80</v>
      </c>
      <c r="AS14" s="392">
        <f>+'Niv3 Pub 70à93'!N14+'Niv3 pr 142 à165'!N14</f>
        <v>17</v>
      </c>
      <c r="AT14" s="392">
        <f>+'Niv3 Pub 70à93'!O14+'Niv3 pr 142 à165'!O14</f>
        <v>887</v>
      </c>
      <c r="AU14" s="392">
        <f>+'Niv3 Pub 70à93'!P14+'Niv3 pr 142 à165'!P14</f>
        <v>293</v>
      </c>
      <c r="AV14" s="393">
        <f t="shared" si="5"/>
        <v>9956</v>
      </c>
      <c r="AW14" s="393">
        <f t="shared" si="5"/>
        <v>4525</v>
      </c>
    </row>
    <row r="15" spans="1:49" ht="20.25" customHeight="1">
      <c r="N15" s="234"/>
      <c r="AL15" s="233"/>
      <c r="AM15" s="233"/>
      <c r="AQ15" s="193"/>
      <c r="AR15" s="193"/>
    </row>
    <row r="16" spans="1:49">
      <c r="A16" s="202" t="s">
        <v>634</v>
      </c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34"/>
      <c r="P16" s="202" t="s">
        <v>637</v>
      </c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G16" s="43" t="s">
        <v>640</v>
      </c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</row>
    <row r="17" spans="1:53">
      <c r="A17" s="202" t="s">
        <v>66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P17" s="202" t="s">
        <v>66</v>
      </c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193"/>
      <c r="AG17" s="43" t="s">
        <v>483</v>
      </c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</row>
    <row r="18" spans="1:53" ht="9.75" customHeight="1">
      <c r="J18" s="202"/>
      <c r="K18" s="202"/>
      <c r="AA18" s="193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90"/>
      <c r="AT18" s="90"/>
      <c r="AU18" s="90"/>
      <c r="AV18" s="45"/>
      <c r="AW18" s="45"/>
    </row>
    <row r="19" spans="1:53" ht="16.5" customHeight="1">
      <c r="A19" s="927" t="s">
        <v>59</v>
      </c>
      <c r="B19" s="189" t="s">
        <v>272</v>
      </c>
      <c r="C19" s="38"/>
      <c r="D19" s="189" t="s">
        <v>273</v>
      </c>
      <c r="E19" s="38"/>
      <c r="F19" s="189" t="s">
        <v>274</v>
      </c>
      <c r="G19" s="38"/>
      <c r="H19" s="189" t="s">
        <v>275</v>
      </c>
      <c r="I19" s="38"/>
      <c r="J19" s="189" t="s">
        <v>276</v>
      </c>
      <c r="K19" s="38"/>
      <c r="L19" s="189" t="s">
        <v>68</v>
      </c>
      <c r="M19" s="38"/>
      <c r="P19" s="924" t="s">
        <v>59</v>
      </c>
      <c r="Q19" s="189" t="s">
        <v>84</v>
      </c>
      <c r="R19" s="38"/>
      <c r="S19" s="189" t="s">
        <v>85</v>
      </c>
      <c r="T19" s="38"/>
      <c r="U19" s="189" t="s">
        <v>86</v>
      </c>
      <c r="V19" s="38"/>
      <c r="W19" s="189" t="s">
        <v>87</v>
      </c>
      <c r="X19" s="38"/>
      <c r="Y19" s="189" t="s">
        <v>57</v>
      </c>
      <c r="Z19" s="38"/>
      <c r="AA19" s="193"/>
      <c r="AG19" s="50"/>
      <c r="AH19" s="51" t="s">
        <v>96</v>
      </c>
      <c r="AI19" s="52"/>
      <c r="AJ19" s="51" t="s">
        <v>97</v>
      </c>
      <c r="AK19" s="52"/>
      <c r="AL19" s="51" t="s">
        <v>98</v>
      </c>
      <c r="AM19" s="52"/>
      <c r="AN19" s="51" t="s">
        <v>99</v>
      </c>
      <c r="AO19" s="52"/>
      <c r="AP19" s="51" t="s">
        <v>100</v>
      </c>
      <c r="AQ19" s="52"/>
      <c r="AR19" s="51" t="s">
        <v>101</v>
      </c>
      <c r="AS19" s="52"/>
      <c r="AT19" s="51" t="s">
        <v>102</v>
      </c>
      <c r="AU19" s="52"/>
      <c r="AV19" s="51" t="s">
        <v>57</v>
      </c>
      <c r="AW19" s="52"/>
    </row>
    <row r="20" spans="1:53" ht="20">
      <c r="A20" s="933"/>
      <c r="B20" s="182" t="s">
        <v>282</v>
      </c>
      <c r="C20" s="182" t="s">
        <v>269</v>
      </c>
      <c r="D20" s="182" t="s">
        <v>282</v>
      </c>
      <c r="E20" s="182" t="s">
        <v>269</v>
      </c>
      <c r="F20" s="182" t="s">
        <v>282</v>
      </c>
      <c r="G20" s="182" t="s">
        <v>269</v>
      </c>
      <c r="H20" s="182" t="s">
        <v>282</v>
      </c>
      <c r="I20" s="182" t="s">
        <v>269</v>
      </c>
      <c r="J20" s="182" t="s">
        <v>282</v>
      </c>
      <c r="K20" s="192" t="s">
        <v>269</v>
      </c>
      <c r="L20" s="182" t="s">
        <v>282</v>
      </c>
      <c r="M20" s="192" t="s">
        <v>269</v>
      </c>
      <c r="P20" s="934"/>
      <c r="Q20" s="182" t="s">
        <v>282</v>
      </c>
      <c r="R20" s="182" t="s">
        <v>269</v>
      </c>
      <c r="S20" s="182" t="s">
        <v>282</v>
      </c>
      <c r="T20" s="182" t="s">
        <v>269</v>
      </c>
      <c r="U20" s="182" t="s">
        <v>282</v>
      </c>
      <c r="V20" s="182" t="s">
        <v>269</v>
      </c>
      <c r="W20" s="182" t="s">
        <v>282</v>
      </c>
      <c r="X20" s="182" t="s">
        <v>269</v>
      </c>
      <c r="Y20" s="182" t="s">
        <v>282</v>
      </c>
      <c r="Z20" s="192" t="s">
        <v>269</v>
      </c>
      <c r="AA20" s="193"/>
      <c r="AG20" s="60" t="s">
        <v>59</v>
      </c>
      <c r="AH20" s="182" t="s">
        <v>282</v>
      </c>
      <c r="AI20" s="182" t="s">
        <v>269</v>
      </c>
      <c r="AJ20" s="182" t="s">
        <v>282</v>
      </c>
      <c r="AK20" s="182" t="s">
        <v>269</v>
      </c>
      <c r="AL20" s="182" t="s">
        <v>282</v>
      </c>
      <c r="AM20" s="182" t="s">
        <v>269</v>
      </c>
      <c r="AN20" s="182" t="s">
        <v>282</v>
      </c>
      <c r="AO20" s="182" t="s">
        <v>269</v>
      </c>
      <c r="AP20" s="182" t="s">
        <v>282</v>
      </c>
      <c r="AQ20" s="182" t="s">
        <v>269</v>
      </c>
      <c r="AR20" s="182" t="s">
        <v>282</v>
      </c>
      <c r="AS20" s="182" t="s">
        <v>269</v>
      </c>
      <c r="AT20" s="182" t="s">
        <v>282</v>
      </c>
      <c r="AU20" s="182" t="s">
        <v>269</v>
      </c>
      <c r="AV20" s="182" t="s">
        <v>282</v>
      </c>
      <c r="AW20" s="182" t="s">
        <v>269</v>
      </c>
    </row>
    <row r="21" spans="1:53" ht="10.5">
      <c r="A21" s="444" t="s">
        <v>58</v>
      </c>
      <c r="B21" s="439">
        <f t="shared" ref="B21:M21" si="6">SUM(B23:B28)</f>
        <v>149115</v>
      </c>
      <c r="C21" s="439">
        <f t="shared" si="6"/>
        <v>70733</v>
      </c>
      <c r="D21" s="439">
        <f t="shared" si="6"/>
        <v>277642</v>
      </c>
      <c r="E21" s="439">
        <f t="shared" si="6"/>
        <v>128840</v>
      </c>
      <c r="F21" s="439">
        <f t="shared" si="6"/>
        <v>199281</v>
      </c>
      <c r="G21" s="439">
        <f t="shared" si="6"/>
        <v>94070</v>
      </c>
      <c r="H21" s="439">
        <f t="shared" si="6"/>
        <v>38558</v>
      </c>
      <c r="I21" s="439">
        <f t="shared" si="6"/>
        <v>18756</v>
      </c>
      <c r="J21" s="439">
        <f t="shared" si="6"/>
        <v>69895</v>
      </c>
      <c r="K21" s="439">
        <f t="shared" si="6"/>
        <v>35099</v>
      </c>
      <c r="L21" s="401">
        <f t="shared" si="6"/>
        <v>734491</v>
      </c>
      <c r="M21" s="439">
        <f t="shared" si="6"/>
        <v>347498</v>
      </c>
      <c r="P21" s="720" t="s">
        <v>58</v>
      </c>
      <c r="Q21" s="401">
        <f t="shared" ref="Q21:Z21" si="7">SUM(Q23:Q28)</f>
        <v>19885</v>
      </c>
      <c r="R21" s="401">
        <f t="shared" si="7"/>
        <v>9592</v>
      </c>
      <c r="S21" s="401">
        <f t="shared" si="7"/>
        <v>15008</v>
      </c>
      <c r="T21" s="401">
        <f t="shared" si="7"/>
        <v>7425</v>
      </c>
      <c r="U21" s="401">
        <f t="shared" si="7"/>
        <v>9741</v>
      </c>
      <c r="V21" s="401">
        <f t="shared" si="7"/>
        <v>4770</v>
      </c>
      <c r="W21" s="401">
        <f t="shared" si="7"/>
        <v>25737</v>
      </c>
      <c r="X21" s="401">
        <f t="shared" si="7"/>
        <v>12890</v>
      </c>
      <c r="Y21" s="401">
        <f t="shared" si="7"/>
        <v>70371</v>
      </c>
      <c r="Z21" s="401">
        <f t="shared" si="7"/>
        <v>34677</v>
      </c>
      <c r="AA21" s="193"/>
      <c r="AG21" s="401" t="s">
        <v>58</v>
      </c>
      <c r="AH21" s="401">
        <f t="shared" ref="AH21:AW21" si="8">SUM(AH23:AH28)</f>
        <v>3697</v>
      </c>
      <c r="AI21" s="401">
        <f t="shared" si="8"/>
        <v>1717</v>
      </c>
      <c r="AJ21" s="401">
        <f t="shared" si="8"/>
        <v>862</v>
      </c>
      <c r="AK21" s="401">
        <f t="shared" si="8"/>
        <v>435</v>
      </c>
      <c r="AL21" s="401">
        <f t="shared" si="8"/>
        <v>412</v>
      </c>
      <c r="AM21" s="401">
        <f t="shared" si="8"/>
        <v>136</v>
      </c>
      <c r="AN21" s="401">
        <f t="shared" si="8"/>
        <v>1254</v>
      </c>
      <c r="AO21" s="401">
        <f t="shared" si="8"/>
        <v>440</v>
      </c>
      <c r="AP21" s="401">
        <f t="shared" si="8"/>
        <v>5320</v>
      </c>
      <c r="AQ21" s="401">
        <f t="shared" si="8"/>
        <v>2881</v>
      </c>
      <c r="AR21" s="401">
        <f t="shared" si="8"/>
        <v>814</v>
      </c>
      <c r="AS21" s="401">
        <f t="shared" si="8"/>
        <v>261</v>
      </c>
      <c r="AT21" s="401">
        <f t="shared" si="8"/>
        <v>2948</v>
      </c>
      <c r="AU21" s="401">
        <f t="shared" si="8"/>
        <v>1132</v>
      </c>
      <c r="AV21" s="401">
        <f t="shared" si="8"/>
        <v>15307</v>
      </c>
      <c r="AW21" s="401">
        <f t="shared" si="8"/>
        <v>7002</v>
      </c>
    </row>
    <row r="22" spans="1:53" ht="7.5" customHeight="1">
      <c r="A22" s="239"/>
      <c r="B22" s="325"/>
      <c r="C22" s="325"/>
      <c r="D22" s="325"/>
      <c r="E22" s="325"/>
      <c r="F22" s="325"/>
      <c r="G22" s="325"/>
      <c r="H22" s="325"/>
      <c r="I22" s="325"/>
      <c r="J22" s="325"/>
      <c r="K22" s="325"/>
      <c r="L22" s="401"/>
      <c r="M22" s="439"/>
      <c r="P22" s="239"/>
      <c r="Q22" s="70"/>
      <c r="R22" s="70"/>
      <c r="S22" s="70"/>
      <c r="T22" s="70"/>
      <c r="U22" s="70"/>
      <c r="V22" s="70"/>
      <c r="W22" s="70"/>
      <c r="X22" s="70"/>
      <c r="Y22" s="401"/>
      <c r="Z22" s="401"/>
      <c r="AA22" s="193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401"/>
      <c r="AW22" s="401"/>
    </row>
    <row r="23" spans="1:53" ht="10.5">
      <c r="A23" s="693" t="s">
        <v>60</v>
      </c>
      <c r="B23" s="440">
        <f>+'Niv1 Pub 22à45 '!Q9+'Niv1 Pr 94à117'!Q9</f>
        <v>25175</v>
      </c>
      <c r="C23" s="440">
        <f>+'Niv1 Pub 22à45 '!R9+'Niv1 Pr 94à117'!R9</f>
        <v>11382</v>
      </c>
      <c r="D23" s="440">
        <f>+'Niv1 Pub 22à45 '!S9+'Niv1 Pr 94à117'!S9</f>
        <v>54411</v>
      </c>
      <c r="E23" s="440">
        <f>+'Niv1 Pub 22à45 '!T9+'Niv1 Pr 94à117'!T9</f>
        <v>23490</v>
      </c>
      <c r="F23" s="440">
        <f>+'Niv1 Pub 22à45 '!U9+'Niv1 Pr 94à117'!U9</f>
        <v>51908</v>
      </c>
      <c r="G23" s="440">
        <f>+'Niv1 Pub 22à45 '!V9+'Niv1 Pr 94à117'!V9</f>
        <v>23415</v>
      </c>
      <c r="H23" s="440">
        <f>+'Niv1 Pub 22à45 '!W9+'Niv1 Pr 94à117'!W9</f>
        <v>11726</v>
      </c>
      <c r="I23" s="440">
        <f>+'Niv1 Pub 22à45 '!X9+'Niv1 Pr 94à117'!X9</f>
        <v>5502</v>
      </c>
      <c r="J23" s="440">
        <f>+'Niv1 Pub 22à45 '!Y9+'Niv1 Pr 94à117'!Y9</f>
        <v>18281</v>
      </c>
      <c r="K23" s="440">
        <f>+'Niv1 Pub 22à45 '!Z9+'Niv1 Pr 94à117'!Z9</f>
        <v>9262</v>
      </c>
      <c r="L23" s="401">
        <f t="shared" ref="L23:L28" si="9">+B23+D23++F23+H23+J23</f>
        <v>161501</v>
      </c>
      <c r="M23" s="439">
        <f t="shared" ref="M23:M28" si="10">+C23+E23++G23+I23+K23</f>
        <v>73051</v>
      </c>
      <c r="P23" s="693" t="s">
        <v>60</v>
      </c>
      <c r="Q23" s="70">
        <f>+'Niv2 Pub 46à69'!O9+'Niv2 Pr 117à141'!O9</f>
        <v>4294</v>
      </c>
      <c r="R23" s="70">
        <f>+'Niv2 Pub 46à69'!P9+'Niv2 Pr 117à141'!P9</f>
        <v>1968</v>
      </c>
      <c r="S23" s="70">
        <f>+'Niv2 Pub 46à69'!Q9+'Niv2 Pr 117à141'!Q9</f>
        <v>5017</v>
      </c>
      <c r="T23" s="70">
        <f>+'Niv2 Pub 46à69'!R9+'Niv2 Pr 117à141'!R9</f>
        <v>2452</v>
      </c>
      <c r="U23" s="70">
        <f>+'Niv2 Pub 46à69'!S9+'Niv2 Pr 117à141'!S9</f>
        <v>1927</v>
      </c>
      <c r="V23" s="70">
        <f>+'Niv2 Pub 46à69'!T9+'Niv2 Pr 117à141'!T9</f>
        <v>977</v>
      </c>
      <c r="W23" s="70">
        <f>+'Niv2 Pub 46à69'!U9+'Niv2 Pr 117à141'!U9</f>
        <v>8927</v>
      </c>
      <c r="X23" s="70">
        <f>+'Niv2 Pub 46à69'!V9+'Niv2 Pr 117à141'!V9</f>
        <v>4849</v>
      </c>
      <c r="Y23" s="401">
        <f t="shared" ref="Y23:Y28" si="11">+Q23+S23+U23+W23</f>
        <v>20165</v>
      </c>
      <c r="Z23" s="401">
        <f t="shared" ref="Z23:Z28" si="12">+R23+T23+V23+X23</f>
        <v>10246</v>
      </c>
      <c r="AA23" s="193"/>
      <c r="AG23" s="256" t="s">
        <v>60</v>
      </c>
      <c r="AH23" s="70">
        <f>+'Niv3 Pub 70à93'!U9+'Niv3 pr 142 à165'!U9</f>
        <v>1060</v>
      </c>
      <c r="AI23" s="70">
        <f>+'Niv3 Pub 70à93'!V9+'Niv3 pr 142 à165'!V9</f>
        <v>526</v>
      </c>
      <c r="AJ23" s="70">
        <f>+'Niv3 Pub 70à93'!W9+'Niv3 pr 142 à165'!W9</f>
        <v>328</v>
      </c>
      <c r="AK23" s="70">
        <f>+'Niv3 Pub 70à93'!X9+'Niv3 pr 142 à165'!X9</f>
        <v>183</v>
      </c>
      <c r="AL23" s="70">
        <f>+'Niv3 Pub 70à93'!Y9+'Niv3 pr 142 à165'!Y9</f>
        <v>248</v>
      </c>
      <c r="AM23" s="70">
        <f>+'Niv3 Pub 70à93'!Z9+'Niv3 pr 142 à165'!Z9</f>
        <v>85</v>
      </c>
      <c r="AN23" s="70">
        <f>+'Niv3 Pub 70à93'!AA9+'Niv3 pr 142 à165'!AA9</f>
        <v>441</v>
      </c>
      <c r="AO23" s="70">
        <f>+'Niv3 Pub 70à93'!AB9+'Niv3 pr 142 à165'!AB9</f>
        <v>175</v>
      </c>
      <c r="AP23" s="70">
        <f>+'Niv3 Pub 70à93'!AC9+'Niv3 pr 142 à165'!AC9</f>
        <v>2235</v>
      </c>
      <c r="AQ23" s="70">
        <f>+'Niv3 Pub 70à93'!AD9+'Niv3 pr 142 à165'!AD9</f>
        <v>1223</v>
      </c>
      <c r="AR23" s="70">
        <f>+'Niv3 Pub 70à93'!AE9+'Niv3 pr 142 à165'!AE9</f>
        <v>505</v>
      </c>
      <c r="AS23" s="70">
        <f>+'Niv3 Pub 70à93'!AF9+'Niv3 pr 142 à165'!AF9</f>
        <v>157</v>
      </c>
      <c r="AT23" s="70">
        <f>+'Niv3 Pub 70à93'!AG9+'Niv3 pr 142 à165'!AG9</f>
        <v>1346</v>
      </c>
      <c r="AU23" s="70">
        <f>+'Niv3 Pub 70à93'!AH9+'Niv3 pr 142 à165'!AH9</f>
        <v>597</v>
      </c>
      <c r="AV23" s="401">
        <f t="shared" ref="AV23:AW28" si="13">+AH23+AJ23+AL23+AN23+AP23+AR23+AT23</f>
        <v>6163</v>
      </c>
      <c r="AW23" s="401">
        <f t="shared" si="13"/>
        <v>2946</v>
      </c>
    </row>
    <row r="24" spans="1:53" ht="10.5">
      <c r="A24" s="693" t="s">
        <v>61</v>
      </c>
      <c r="B24" s="440">
        <f>+'Niv1 Pub 22à45 '!Q10+'Niv1 Pr 94à117'!Q10</f>
        <v>28785</v>
      </c>
      <c r="C24" s="440">
        <f>+'Niv1 Pub 22à45 '!R10+'Niv1 Pr 94à117'!R10</f>
        <v>13511</v>
      </c>
      <c r="D24" s="440">
        <f>+'Niv1 Pub 22à45 '!S10+'Niv1 Pr 94à117'!S10</f>
        <v>18676</v>
      </c>
      <c r="E24" s="440">
        <f>+'Niv1 Pub 22à45 '!T10+'Niv1 Pr 94à117'!T10</f>
        <v>8719</v>
      </c>
      <c r="F24" s="440">
        <f>+'Niv1 Pub 22à45 '!U10+'Niv1 Pr 94à117'!U10</f>
        <v>16899</v>
      </c>
      <c r="G24" s="440">
        <f>+'Niv1 Pub 22à45 '!V10+'Niv1 Pr 94à117'!V10</f>
        <v>8096</v>
      </c>
      <c r="H24" s="440">
        <f>+'Niv1 Pub 22à45 '!W10+'Niv1 Pr 94à117'!W10</f>
        <v>7574</v>
      </c>
      <c r="I24" s="440">
        <f>+'Niv1 Pub 22à45 '!X10+'Niv1 Pr 94à117'!X10</f>
        <v>3748</v>
      </c>
      <c r="J24" s="440">
        <f>+'Niv1 Pub 22à45 '!Y10+'Niv1 Pr 94à117'!Y10</f>
        <v>7794</v>
      </c>
      <c r="K24" s="440">
        <f>+'Niv1 Pub 22à45 '!Z10+'Niv1 Pr 94à117'!Z10</f>
        <v>3879</v>
      </c>
      <c r="L24" s="401">
        <f t="shared" si="9"/>
        <v>79728</v>
      </c>
      <c r="M24" s="439">
        <f t="shared" si="10"/>
        <v>37953</v>
      </c>
      <c r="P24" s="693" t="s">
        <v>61</v>
      </c>
      <c r="Q24" s="70">
        <f>+'Niv2 Pub 46à69'!O10+'Niv2 Pr 117à141'!O10</f>
        <v>2323</v>
      </c>
      <c r="R24" s="70">
        <f>+'Niv2 Pub 46à69'!P10+'Niv2 Pr 117à141'!P10</f>
        <v>1103</v>
      </c>
      <c r="S24" s="70">
        <f>+'Niv2 Pub 46à69'!Q10+'Niv2 Pr 117à141'!Q10</f>
        <v>1227</v>
      </c>
      <c r="T24" s="70">
        <f>+'Niv2 Pub 46à69'!R10+'Niv2 Pr 117à141'!R10</f>
        <v>621</v>
      </c>
      <c r="U24" s="70">
        <f>+'Niv2 Pub 46à69'!S10+'Niv2 Pr 117à141'!S10</f>
        <v>1126</v>
      </c>
      <c r="V24" s="70">
        <f>+'Niv2 Pub 46à69'!T10+'Niv2 Pr 117à141'!T10</f>
        <v>544</v>
      </c>
      <c r="W24" s="70">
        <f>+'Niv2 Pub 46à69'!U10+'Niv2 Pr 117à141'!U10</f>
        <v>1907</v>
      </c>
      <c r="X24" s="70">
        <f>+'Niv2 Pub 46à69'!V10+'Niv2 Pr 117à141'!V10</f>
        <v>923</v>
      </c>
      <c r="Y24" s="401">
        <f t="shared" si="11"/>
        <v>6583</v>
      </c>
      <c r="Z24" s="401">
        <f t="shared" si="12"/>
        <v>3191</v>
      </c>
      <c r="AA24" s="193"/>
      <c r="AG24" s="256" t="s">
        <v>61</v>
      </c>
      <c r="AH24" s="70">
        <f>+'Niv3 Pub 70à93'!U10+'Niv3 pr 142 à165'!U10</f>
        <v>388</v>
      </c>
      <c r="AI24" s="70">
        <f>+'Niv3 Pub 70à93'!V10+'Niv3 pr 142 à165'!V10</f>
        <v>184</v>
      </c>
      <c r="AJ24" s="70">
        <f>+'Niv3 Pub 70à93'!W10+'Niv3 pr 142 à165'!W10</f>
        <v>74</v>
      </c>
      <c r="AK24" s="70">
        <f>+'Niv3 Pub 70à93'!X10+'Niv3 pr 142 à165'!X10</f>
        <v>34</v>
      </c>
      <c r="AL24" s="70">
        <f>+'Niv3 Pub 70à93'!Y10+'Niv3 pr 142 à165'!Y10</f>
        <v>13</v>
      </c>
      <c r="AM24" s="70">
        <f>+'Niv3 Pub 70à93'!Z10+'Niv3 pr 142 à165'!Z10</f>
        <v>3</v>
      </c>
      <c r="AN24" s="70">
        <f>+'Niv3 Pub 70à93'!AA10+'Niv3 pr 142 à165'!AA10</f>
        <v>98</v>
      </c>
      <c r="AO24" s="70">
        <f>+'Niv3 Pub 70à93'!AB10+'Niv3 pr 142 à165'!AB10</f>
        <v>22</v>
      </c>
      <c r="AP24" s="70">
        <f>+'Niv3 Pub 70à93'!AC10+'Niv3 pr 142 à165'!AC10</f>
        <v>441</v>
      </c>
      <c r="AQ24" s="70">
        <f>+'Niv3 Pub 70à93'!AD10+'Niv3 pr 142 à165'!AD10</f>
        <v>237</v>
      </c>
      <c r="AR24" s="70">
        <f>+'Niv3 Pub 70à93'!AE10+'Niv3 pr 142 à165'!AE10</f>
        <v>36</v>
      </c>
      <c r="AS24" s="70">
        <f>+'Niv3 Pub 70à93'!AF10+'Niv3 pr 142 à165'!AF10</f>
        <v>8</v>
      </c>
      <c r="AT24" s="70">
        <f>+'Niv3 Pub 70à93'!AG10+'Niv3 pr 142 à165'!AG10</f>
        <v>274</v>
      </c>
      <c r="AU24" s="70">
        <f>+'Niv3 Pub 70à93'!AH10+'Niv3 pr 142 à165'!AH10</f>
        <v>94</v>
      </c>
      <c r="AV24" s="401">
        <f t="shared" si="13"/>
        <v>1324</v>
      </c>
      <c r="AW24" s="401">
        <f t="shared" si="13"/>
        <v>582</v>
      </c>
    </row>
    <row r="25" spans="1:53" ht="10.5">
      <c r="A25" s="693" t="s">
        <v>62</v>
      </c>
      <c r="B25" s="440">
        <f>+'Niv1 Pub 22à45 '!Q11+'Niv1 Pr 94à117'!Q11</f>
        <v>32983</v>
      </c>
      <c r="C25" s="440">
        <f>+'Niv1 Pub 22à45 '!R11+'Niv1 Pr 94à117'!R11</f>
        <v>15533</v>
      </c>
      <c r="D25" s="440">
        <f>+'Niv1 Pub 22à45 '!S11+'Niv1 Pr 94à117'!S11</f>
        <v>68677</v>
      </c>
      <c r="E25" s="440">
        <f>+'Niv1 Pub 22à45 '!T11+'Niv1 Pr 94à117'!T11</f>
        <v>31760</v>
      </c>
      <c r="F25" s="440">
        <f>+'Niv1 Pub 22à45 '!U11+'Niv1 Pr 94à117'!U11</f>
        <v>41976</v>
      </c>
      <c r="G25" s="440">
        <f>+'Niv1 Pub 22à45 '!V11+'Niv1 Pr 94à117'!V11</f>
        <v>19823</v>
      </c>
      <c r="H25" s="440">
        <f>+'Niv1 Pub 22à45 '!W11+'Niv1 Pr 94à117'!W11</f>
        <v>6378</v>
      </c>
      <c r="I25" s="440">
        <f>+'Niv1 Pub 22à45 '!X11+'Niv1 Pr 94à117'!X11</f>
        <v>2990</v>
      </c>
      <c r="J25" s="440">
        <f>+'Niv1 Pub 22à45 '!Y11+'Niv1 Pr 94à117'!Y11</f>
        <v>10290</v>
      </c>
      <c r="K25" s="440">
        <f>+'Niv1 Pub 22à45 '!Z11+'Niv1 Pr 94à117'!Z11</f>
        <v>5016</v>
      </c>
      <c r="L25" s="401">
        <f t="shared" si="9"/>
        <v>160304</v>
      </c>
      <c r="M25" s="439">
        <f t="shared" si="10"/>
        <v>75122</v>
      </c>
      <c r="P25" s="693" t="s">
        <v>62</v>
      </c>
      <c r="Q25" s="70">
        <f>+'Niv2 Pub 46à69'!O11+'Niv2 Pr 117à141'!O11</f>
        <v>3265</v>
      </c>
      <c r="R25" s="70">
        <f>+'Niv2 Pub 46à69'!P11+'Niv2 Pr 117à141'!P11</f>
        <v>1539</v>
      </c>
      <c r="S25" s="70">
        <f>+'Niv2 Pub 46à69'!Q11+'Niv2 Pr 117à141'!Q11</f>
        <v>3106</v>
      </c>
      <c r="T25" s="70">
        <f>+'Niv2 Pub 46à69'!R11+'Niv2 Pr 117à141'!R11</f>
        <v>1566</v>
      </c>
      <c r="U25" s="70">
        <f>+'Niv2 Pub 46à69'!S11+'Niv2 Pr 117à141'!S11</f>
        <v>2117</v>
      </c>
      <c r="V25" s="70">
        <f>+'Niv2 Pub 46à69'!T11+'Niv2 Pr 117à141'!T11</f>
        <v>1041</v>
      </c>
      <c r="W25" s="70">
        <f>+'Niv2 Pub 46à69'!U11+'Niv2 Pr 117à141'!U11</f>
        <v>5270</v>
      </c>
      <c r="X25" s="70">
        <f>+'Niv2 Pub 46à69'!V11+'Niv2 Pr 117à141'!V11</f>
        <v>2625</v>
      </c>
      <c r="Y25" s="401">
        <f t="shared" si="11"/>
        <v>13758</v>
      </c>
      <c r="Z25" s="401">
        <f t="shared" si="12"/>
        <v>6771</v>
      </c>
      <c r="AA25" s="193"/>
      <c r="AG25" s="256" t="s">
        <v>62</v>
      </c>
      <c r="AH25" s="70">
        <f>+'Niv3 Pub 70à93'!U11+'Niv3 pr 142 à165'!U11</f>
        <v>910</v>
      </c>
      <c r="AI25" s="70">
        <f>+'Niv3 Pub 70à93'!V11+'Niv3 pr 142 à165'!V11</f>
        <v>422</v>
      </c>
      <c r="AJ25" s="70">
        <f>+'Niv3 Pub 70à93'!W11+'Niv3 pr 142 à165'!W11</f>
        <v>124</v>
      </c>
      <c r="AK25" s="70">
        <f>+'Niv3 Pub 70à93'!X11+'Niv3 pr 142 à165'!X11</f>
        <v>61</v>
      </c>
      <c r="AL25" s="70">
        <f>+'Niv3 Pub 70à93'!Y11+'Niv3 pr 142 à165'!Y11</f>
        <v>83</v>
      </c>
      <c r="AM25" s="70">
        <f>+'Niv3 Pub 70à93'!Z11+'Niv3 pr 142 à165'!Z11</f>
        <v>31</v>
      </c>
      <c r="AN25" s="70">
        <f>+'Niv3 Pub 70à93'!AA11+'Niv3 pr 142 à165'!AA11</f>
        <v>230</v>
      </c>
      <c r="AO25" s="70">
        <f>+'Niv3 Pub 70à93'!AB11+'Niv3 pr 142 à165'!AB11</f>
        <v>94</v>
      </c>
      <c r="AP25" s="70">
        <f>+'Niv3 Pub 70à93'!AC11+'Niv3 pr 142 à165'!AC11</f>
        <v>836</v>
      </c>
      <c r="AQ25" s="70">
        <f>+'Niv3 Pub 70à93'!AD11+'Niv3 pr 142 à165'!AD11</f>
        <v>461</v>
      </c>
      <c r="AR25" s="70">
        <f>+'Niv3 Pub 70à93'!AE11+'Niv3 pr 142 à165'!AE11</f>
        <v>173</v>
      </c>
      <c r="AS25" s="70">
        <f>+'Niv3 Pub 70à93'!AF11+'Niv3 pr 142 à165'!AF11</f>
        <v>68</v>
      </c>
      <c r="AT25" s="70">
        <f>+'Niv3 Pub 70à93'!AG11+'Niv3 pr 142 à165'!AG11</f>
        <v>374</v>
      </c>
      <c r="AU25" s="70">
        <f>+'Niv3 Pub 70à93'!AH11+'Niv3 pr 142 à165'!AH11</f>
        <v>141</v>
      </c>
      <c r="AV25" s="401">
        <f t="shared" si="13"/>
        <v>2730</v>
      </c>
      <c r="AW25" s="401">
        <f t="shared" si="13"/>
        <v>1278</v>
      </c>
    </row>
    <row r="26" spans="1:53" ht="10.5">
      <c r="A26" s="693" t="s">
        <v>63</v>
      </c>
      <c r="B26" s="440">
        <f>+'Niv1 Pub 22à45 '!Q12+'Niv1 Pr 94à117'!Q12</f>
        <v>22612</v>
      </c>
      <c r="C26" s="440">
        <f>+'Niv1 Pub 22à45 '!R12+'Niv1 Pr 94à117'!R12</f>
        <v>10878</v>
      </c>
      <c r="D26" s="440">
        <f>+'Niv1 Pub 22à45 '!S12+'Niv1 Pr 94à117'!S12</f>
        <v>38915</v>
      </c>
      <c r="E26" s="440">
        <f>+'Niv1 Pub 22à45 '!T12+'Niv1 Pr 94à117'!T12</f>
        <v>18746</v>
      </c>
      <c r="F26" s="440">
        <f>+'Niv1 Pub 22à45 '!U12+'Niv1 Pr 94à117'!U12</f>
        <v>26285</v>
      </c>
      <c r="G26" s="440">
        <f>+'Niv1 Pub 22à45 '!V12+'Niv1 Pr 94à117'!V12</f>
        <v>12670</v>
      </c>
      <c r="H26" s="440">
        <f>+'Niv1 Pub 22à45 '!W12+'Niv1 Pr 94à117'!W12</f>
        <v>5507</v>
      </c>
      <c r="I26" s="440">
        <f>+'Niv1 Pub 22à45 '!X12+'Niv1 Pr 94à117'!X12</f>
        <v>2732</v>
      </c>
      <c r="J26" s="440">
        <f>+'Niv1 Pub 22à45 '!Y12+'Niv1 Pr 94à117'!Y12</f>
        <v>8119</v>
      </c>
      <c r="K26" s="440">
        <f>+'Niv1 Pub 22à45 '!Z12+'Niv1 Pr 94à117'!Z12</f>
        <v>3966</v>
      </c>
      <c r="L26" s="401">
        <f t="shared" si="9"/>
        <v>101438</v>
      </c>
      <c r="M26" s="439">
        <f t="shared" si="10"/>
        <v>48992</v>
      </c>
      <c r="P26" s="693" t="s">
        <v>63</v>
      </c>
      <c r="Q26" s="70">
        <f>+'Niv2 Pub 46à69'!O12+'Niv2 Pr 117à141'!O12</f>
        <v>2559</v>
      </c>
      <c r="R26" s="70">
        <f>+'Niv2 Pub 46à69'!P12+'Niv2 Pr 117à141'!P12</f>
        <v>1202</v>
      </c>
      <c r="S26" s="70">
        <f>+'Niv2 Pub 46à69'!Q12+'Niv2 Pr 117à141'!Q12</f>
        <v>1852</v>
      </c>
      <c r="T26" s="70">
        <f>+'Niv2 Pub 46à69'!R12+'Niv2 Pr 117à141'!R12</f>
        <v>891</v>
      </c>
      <c r="U26" s="70">
        <f>+'Niv2 Pub 46à69'!S12+'Niv2 Pr 117à141'!S12</f>
        <v>1626</v>
      </c>
      <c r="V26" s="70">
        <f>+'Niv2 Pub 46à69'!T12+'Niv2 Pr 117à141'!T12</f>
        <v>729</v>
      </c>
      <c r="W26" s="70">
        <f>+'Niv2 Pub 46à69'!U12+'Niv2 Pr 117à141'!U12</f>
        <v>2643</v>
      </c>
      <c r="X26" s="70">
        <f>+'Niv2 Pub 46à69'!V12+'Niv2 Pr 117à141'!V12</f>
        <v>1138</v>
      </c>
      <c r="Y26" s="401">
        <f t="shared" si="11"/>
        <v>8680</v>
      </c>
      <c r="Z26" s="401">
        <f t="shared" si="12"/>
        <v>3960</v>
      </c>
      <c r="AA26" s="193"/>
      <c r="AG26" s="256" t="s">
        <v>63</v>
      </c>
      <c r="AH26" s="70">
        <f>+'Niv3 Pub 70à93'!U12+'Niv3 pr 142 à165'!U12</f>
        <v>465</v>
      </c>
      <c r="AI26" s="70">
        <f>+'Niv3 Pub 70à93'!V12+'Niv3 pr 142 à165'!V12</f>
        <v>188</v>
      </c>
      <c r="AJ26" s="70">
        <f>+'Niv3 Pub 70à93'!W12+'Niv3 pr 142 à165'!W12</f>
        <v>74</v>
      </c>
      <c r="AK26" s="70">
        <f>+'Niv3 Pub 70à93'!X12+'Niv3 pr 142 à165'!X12</f>
        <v>38</v>
      </c>
      <c r="AL26" s="70">
        <f>+'Niv3 Pub 70à93'!Y12+'Niv3 pr 142 à165'!Y12</f>
        <v>18</v>
      </c>
      <c r="AM26" s="70">
        <f>+'Niv3 Pub 70à93'!Z12+'Niv3 pr 142 à165'!Z12</f>
        <v>0</v>
      </c>
      <c r="AN26" s="70">
        <f>+'Niv3 Pub 70à93'!AA12+'Niv3 pr 142 à165'!AA12</f>
        <v>182</v>
      </c>
      <c r="AO26" s="70">
        <f>+'Niv3 Pub 70à93'!AB12+'Niv3 pr 142 à165'!AB12</f>
        <v>66</v>
      </c>
      <c r="AP26" s="70">
        <f>+'Niv3 Pub 70à93'!AC12+'Niv3 pr 142 à165'!AC12</f>
        <v>501</v>
      </c>
      <c r="AQ26" s="70">
        <f>+'Niv3 Pub 70à93'!AD12+'Niv3 pr 142 à165'!AD12</f>
        <v>256</v>
      </c>
      <c r="AR26" s="70">
        <f>+'Niv3 Pub 70à93'!AE12+'Niv3 pr 142 à165'!AE12</f>
        <v>18</v>
      </c>
      <c r="AS26" s="70">
        <f>+'Niv3 Pub 70à93'!AF12+'Niv3 pr 142 à165'!AF12</f>
        <v>2</v>
      </c>
      <c r="AT26" s="70">
        <f>+'Niv3 Pub 70à93'!AG12+'Niv3 pr 142 à165'!AG12</f>
        <v>291</v>
      </c>
      <c r="AU26" s="70">
        <f>+'Niv3 Pub 70à93'!AH12+'Niv3 pr 142 à165'!AH12</f>
        <v>92</v>
      </c>
      <c r="AV26" s="401">
        <f t="shared" si="13"/>
        <v>1549</v>
      </c>
      <c r="AW26" s="401">
        <f t="shared" si="13"/>
        <v>642</v>
      </c>
    </row>
    <row r="27" spans="1:53" ht="10.5">
      <c r="A27" s="693" t="s">
        <v>64</v>
      </c>
      <c r="B27" s="440">
        <f>+'Niv1 Pub 22à45 '!Q13+'Niv1 Pr 94à117'!Q13</f>
        <v>12518</v>
      </c>
      <c r="C27" s="440">
        <f>+'Niv1 Pub 22à45 '!R13+'Niv1 Pr 94à117'!R13</f>
        <v>5753</v>
      </c>
      <c r="D27" s="440">
        <f>+'Niv1 Pub 22à45 '!S13+'Niv1 Pr 94à117'!S13</f>
        <v>71304</v>
      </c>
      <c r="E27" s="440">
        <f>+'Niv1 Pub 22à45 '!T13+'Niv1 Pr 94à117'!T13</f>
        <v>32844</v>
      </c>
      <c r="F27" s="440">
        <f>+'Niv1 Pub 22à45 '!U13+'Niv1 Pr 94à117'!U13</f>
        <v>45994</v>
      </c>
      <c r="G27" s="440">
        <f>+'Niv1 Pub 22à45 '!V13+'Niv1 Pr 94à117'!V13</f>
        <v>21775</v>
      </c>
      <c r="H27" s="440">
        <f>+'Niv1 Pub 22à45 '!W13+'Niv1 Pr 94à117'!W13</f>
        <v>3752</v>
      </c>
      <c r="I27" s="440">
        <f>+'Niv1 Pub 22à45 '!X13+'Niv1 Pr 94à117'!X13</f>
        <v>1893</v>
      </c>
      <c r="J27" s="440">
        <f>+'Niv1 Pub 22à45 '!Y13+'Niv1 Pr 94à117'!Y13</f>
        <v>21941</v>
      </c>
      <c r="K27" s="440">
        <f>+'Niv1 Pub 22à45 '!Z13+'Niv1 Pr 94à117'!Z13</f>
        <v>11169</v>
      </c>
      <c r="L27" s="401">
        <f t="shared" si="9"/>
        <v>155509</v>
      </c>
      <c r="M27" s="439">
        <f t="shared" si="10"/>
        <v>73434</v>
      </c>
      <c r="P27" s="693" t="s">
        <v>64</v>
      </c>
      <c r="Q27" s="70">
        <f>+'Niv2 Pub 46à69'!O13+'Niv2 Pr 117à141'!O13</f>
        <v>4858</v>
      </c>
      <c r="R27" s="70">
        <f>+'Niv2 Pub 46à69'!P13+'Niv2 Pr 117à141'!P13</f>
        <v>2475</v>
      </c>
      <c r="S27" s="70">
        <f>+'Niv2 Pub 46à69'!Q13+'Niv2 Pr 117à141'!Q13</f>
        <v>2428</v>
      </c>
      <c r="T27" s="70">
        <f>+'Niv2 Pub 46à69'!R13+'Niv2 Pr 117à141'!R13</f>
        <v>1241</v>
      </c>
      <c r="U27" s="70">
        <f>+'Niv2 Pub 46à69'!S13+'Niv2 Pr 117à141'!S13</f>
        <v>1971</v>
      </c>
      <c r="V27" s="70">
        <f>+'Niv2 Pub 46à69'!T13+'Niv2 Pr 117à141'!T13</f>
        <v>1019</v>
      </c>
      <c r="W27" s="70">
        <f>+'Niv2 Pub 46à69'!U13+'Niv2 Pr 117à141'!U13</f>
        <v>4801</v>
      </c>
      <c r="X27" s="70">
        <f>+'Niv2 Pub 46à69'!V13+'Niv2 Pr 117à141'!V13</f>
        <v>2411</v>
      </c>
      <c r="Y27" s="401">
        <f t="shared" si="11"/>
        <v>14058</v>
      </c>
      <c r="Z27" s="401">
        <f t="shared" si="12"/>
        <v>7146</v>
      </c>
      <c r="AA27" s="193"/>
      <c r="AG27" s="256" t="s">
        <v>64</v>
      </c>
      <c r="AH27" s="70">
        <f>+'Niv3 Pub 70à93'!U13+'Niv3 pr 142 à165'!U13</f>
        <v>438</v>
      </c>
      <c r="AI27" s="70">
        <f>+'Niv3 Pub 70à93'!V13+'Niv3 pr 142 à165'!V13</f>
        <v>196</v>
      </c>
      <c r="AJ27" s="70">
        <f>+'Niv3 Pub 70à93'!W13+'Niv3 pr 142 à165'!W13</f>
        <v>126</v>
      </c>
      <c r="AK27" s="70">
        <f>+'Niv3 Pub 70à93'!X13+'Niv3 pr 142 à165'!X13</f>
        <v>59</v>
      </c>
      <c r="AL27" s="70">
        <f>+'Niv3 Pub 70à93'!Y13+'Niv3 pr 142 à165'!Y13</f>
        <v>35</v>
      </c>
      <c r="AM27" s="70">
        <f>+'Niv3 Pub 70à93'!Z13+'Niv3 pr 142 à165'!Z13</f>
        <v>12</v>
      </c>
      <c r="AN27" s="70">
        <f>+'Niv3 Pub 70à93'!AA13+'Niv3 pr 142 à165'!AA13</f>
        <v>156</v>
      </c>
      <c r="AO27" s="70">
        <f>+'Niv3 Pub 70à93'!AB13+'Niv3 pr 142 à165'!AB13</f>
        <v>43</v>
      </c>
      <c r="AP27" s="70">
        <f>+'Niv3 Pub 70à93'!AC13+'Niv3 pr 142 à165'!AC13</f>
        <v>756</v>
      </c>
      <c r="AQ27" s="70">
        <f>+'Niv3 Pub 70à93'!AD13+'Niv3 pr 142 à165'!AD13</f>
        <v>423</v>
      </c>
      <c r="AR27" s="70">
        <f>+'Niv3 Pub 70à93'!AE13+'Niv3 pr 142 à165'!AE13</f>
        <v>64</v>
      </c>
      <c r="AS27" s="70">
        <f>+'Niv3 Pub 70à93'!AF13+'Niv3 pr 142 à165'!AF13</f>
        <v>23</v>
      </c>
      <c r="AT27" s="70">
        <f>+'Niv3 Pub 70à93'!AG13+'Niv3 pr 142 à165'!AG13</f>
        <v>419</v>
      </c>
      <c r="AU27" s="70">
        <f>+'Niv3 Pub 70à93'!AH13+'Niv3 pr 142 à165'!AH13</f>
        <v>140</v>
      </c>
      <c r="AV27" s="401">
        <f t="shared" si="13"/>
        <v>1994</v>
      </c>
      <c r="AW27" s="401">
        <f t="shared" si="13"/>
        <v>896</v>
      </c>
    </row>
    <row r="28" spans="1:53" ht="10.5">
      <c r="A28" s="692" t="s">
        <v>65</v>
      </c>
      <c r="B28" s="443">
        <f>+'Niv1 Pub 22à45 '!Q14+'Niv1 Pr 94à117'!Q14</f>
        <v>27042</v>
      </c>
      <c r="C28" s="443">
        <f>+'Niv1 Pub 22à45 '!R14+'Niv1 Pr 94à117'!R14</f>
        <v>13676</v>
      </c>
      <c r="D28" s="443">
        <f>+'Niv1 Pub 22à45 '!S14+'Niv1 Pr 94à117'!S14</f>
        <v>25659</v>
      </c>
      <c r="E28" s="443">
        <f>+'Niv1 Pub 22à45 '!T14+'Niv1 Pr 94à117'!T14</f>
        <v>13281</v>
      </c>
      <c r="F28" s="443">
        <f>+'Niv1 Pub 22à45 '!U14+'Niv1 Pr 94à117'!U14</f>
        <v>16219</v>
      </c>
      <c r="G28" s="443">
        <f>+'Niv1 Pub 22à45 '!V14+'Niv1 Pr 94à117'!V14</f>
        <v>8291</v>
      </c>
      <c r="H28" s="443">
        <f>+'Niv1 Pub 22à45 '!W14+'Niv1 Pr 94à117'!W14</f>
        <v>3621</v>
      </c>
      <c r="I28" s="443">
        <f>+'Niv1 Pub 22à45 '!X14+'Niv1 Pr 94à117'!X14</f>
        <v>1891</v>
      </c>
      <c r="J28" s="443">
        <f>+'Niv1 Pub 22à45 '!Y14+'Niv1 Pr 94à117'!Y14</f>
        <v>3470</v>
      </c>
      <c r="K28" s="443">
        <f>+'Niv1 Pub 22à45 '!Z14+'Niv1 Pr 94à117'!Z14</f>
        <v>1807</v>
      </c>
      <c r="L28" s="393">
        <f t="shared" si="9"/>
        <v>76011</v>
      </c>
      <c r="M28" s="508">
        <f t="shared" si="10"/>
        <v>38946</v>
      </c>
      <c r="P28" s="692" t="s">
        <v>65</v>
      </c>
      <c r="Q28" s="392">
        <f>+'Niv2 Pub 46à69'!O14+'Niv2 Pr 117à141'!O14</f>
        <v>2586</v>
      </c>
      <c r="R28" s="392">
        <f>+'Niv2 Pub 46à69'!P14+'Niv2 Pr 117à141'!P14</f>
        <v>1305</v>
      </c>
      <c r="S28" s="392">
        <f>+'Niv2 Pub 46à69'!Q14+'Niv2 Pr 117à141'!Q14</f>
        <v>1378</v>
      </c>
      <c r="T28" s="392">
        <f>+'Niv2 Pub 46à69'!R14+'Niv2 Pr 117à141'!R14</f>
        <v>654</v>
      </c>
      <c r="U28" s="392">
        <f>+'Niv2 Pub 46à69'!S14+'Niv2 Pr 117à141'!S14</f>
        <v>974</v>
      </c>
      <c r="V28" s="392">
        <f>+'Niv2 Pub 46à69'!T14+'Niv2 Pr 117à141'!T14</f>
        <v>460</v>
      </c>
      <c r="W28" s="392">
        <f>+'Niv2 Pub 46à69'!U14+'Niv2 Pr 117à141'!U14</f>
        <v>2189</v>
      </c>
      <c r="X28" s="392">
        <f>+'Niv2 Pub 46à69'!V14+'Niv2 Pr 117à141'!V14</f>
        <v>944</v>
      </c>
      <c r="Y28" s="393">
        <f t="shared" si="11"/>
        <v>7127</v>
      </c>
      <c r="Z28" s="393">
        <f t="shared" si="12"/>
        <v>3363</v>
      </c>
      <c r="AA28" s="193"/>
      <c r="AG28" s="257" t="s">
        <v>65</v>
      </c>
      <c r="AH28" s="392">
        <f>+'Niv3 Pub 70à93'!U14+'Niv3 pr 142 à165'!U14</f>
        <v>436</v>
      </c>
      <c r="AI28" s="392">
        <f>+'Niv3 Pub 70à93'!V14+'Niv3 pr 142 à165'!V14</f>
        <v>201</v>
      </c>
      <c r="AJ28" s="392">
        <f>+'Niv3 Pub 70à93'!W14+'Niv3 pr 142 à165'!W14</f>
        <v>136</v>
      </c>
      <c r="AK28" s="392">
        <f>+'Niv3 Pub 70à93'!X14+'Niv3 pr 142 à165'!X14</f>
        <v>60</v>
      </c>
      <c r="AL28" s="392">
        <f>+'Niv3 Pub 70à93'!Y14+'Niv3 pr 142 à165'!Y14</f>
        <v>15</v>
      </c>
      <c r="AM28" s="392">
        <f>+'Niv3 Pub 70à93'!Z14+'Niv3 pr 142 à165'!Z14</f>
        <v>5</v>
      </c>
      <c r="AN28" s="392">
        <f>+'Niv3 Pub 70à93'!AA14+'Niv3 pr 142 à165'!AA14</f>
        <v>147</v>
      </c>
      <c r="AO28" s="392">
        <f>+'Niv3 Pub 70à93'!AB14+'Niv3 pr 142 à165'!AB14</f>
        <v>40</v>
      </c>
      <c r="AP28" s="392">
        <f>+'Niv3 Pub 70à93'!AC14+'Niv3 pr 142 à165'!AC14</f>
        <v>551</v>
      </c>
      <c r="AQ28" s="392">
        <f>+'Niv3 Pub 70à93'!AD14+'Niv3 pr 142 à165'!AD14</f>
        <v>281</v>
      </c>
      <c r="AR28" s="392">
        <f>+'Niv3 Pub 70à93'!AE14+'Niv3 pr 142 à165'!AE14</f>
        <v>18</v>
      </c>
      <c r="AS28" s="392">
        <f>+'Niv3 Pub 70à93'!AF14+'Niv3 pr 142 à165'!AF14</f>
        <v>3</v>
      </c>
      <c r="AT28" s="392">
        <f>+'Niv3 Pub 70à93'!AG14+'Niv3 pr 142 à165'!AG14</f>
        <v>244</v>
      </c>
      <c r="AU28" s="392">
        <f>+'Niv3 Pub 70à93'!AH14+'Niv3 pr 142 à165'!AH14</f>
        <v>68</v>
      </c>
      <c r="AV28" s="393">
        <f t="shared" si="13"/>
        <v>1547</v>
      </c>
      <c r="AW28" s="393">
        <f t="shared" si="13"/>
        <v>658</v>
      </c>
    </row>
    <row r="29" spans="1:53" ht="19.5" customHeight="1">
      <c r="AA29" s="193"/>
    </row>
    <row r="30" spans="1:53">
      <c r="A30" s="202" t="s">
        <v>635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 t="s">
        <v>638</v>
      </c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G30" s="43" t="s">
        <v>641</v>
      </c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</row>
    <row r="31" spans="1:53">
      <c r="A31" s="202" t="s">
        <v>31</v>
      </c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 t="s">
        <v>32</v>
      </c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G31" s="43" t="s">
        <v>33</v>
      </c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</row>
    <row r="32" spans="1:53" ht="11.25" customHeight="1">
      <c r="N32" s="234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</row>
    <row r="33" spans="1:53">
      <c r="A33" s="935" t="s">
        <v>59</v>
      </c>
      <c r="B33" s="13" t="s">
        <v>69</v>
      </c>
      <c r="C33" s="14"/>
      <c r="D33" s="14"/>
      <c r="E33" s="14"/>
      <c r="F33" s="14"/>
      <c r="G33" s="38"/>
      <c r="H33" s="13" t="s">
        <v>70</v>
      </c>
      <c r="I33" s="14"/>
      <c r="J33" s="38"/>
      <c r="K33" s="15" t="s">
        <v>350</v>
      </c>
      <c r="L33" s="511"/>
      <c r="M33" s="13" t="s">
        <v>72</v>
      </c>
      <c r="N33" s="14"/>
      <c r="O33" s="15"/>
      <c r="P33" s="935" t="s">
        <v>59</v>
      </c>
      <c r="Q33" s="13" t="s">
        <v>88</v>
      </c>
      <c r="R33" s="14"/>
      <c r="S33" s="14"/>
      <c r="T33" s="14"/>
      <c r="U33" s="15"/>
      <c r="V33" s="13" t="s">
        <v>70</v>
      </c>
      <c r="W33" s="14"/>
      <c r="X33" s="38"/>
      <c r="Y33" s="41" t="s">
        <v>352</v>
      </c>
      <c r="Z33" s="511"/>
      <c r="AA33" s="13" t="s">
        <v>72</v>
      </c>
      <c r="AB33" s="14"/>
      <c r="AC33" s="15"/>
      <c r="AG33" s="50"/>
      <c r="AH33" s="930" t="s">
        <v>103</v>
      </c>
      <c r="AI33" s="931"/>
      <c r="AJ33" s="931"/>
      <c r="AK33" s="931"/>
      <c r="AL33" s="931"/>
      <c r="AM33" s="931"/>
      <c r="AN33" s="931"/>
      <c r="AO33" s="932"/>
      <c r="AP33" s="197" t="s">
        <v>70</v>
      </c>
      <c r="AQ33" s="15"/>
      <c r="AR33" s="596"/>
      <c r="AS33" s="25" t="s">
        <v>71</v>
      </c>
      <c r="AT33" s="28"/>
      <c r="AU33" s="26"/>
      <c r="AV33" s="28"/>
      <c r="AW33" s="27"/>
      <c r="AX33" s="29"/>
      <c r="AY33" s="13" t="s">
        <v>72</v>
      </c>
      <c r="AZ33" s="14"/>
      <c r="BA33" s="15"/>
    </row>
    <row r="34" spans="1:53" ht="20">
      <c r="A34" s="936"/>
      <c r="B34" s="17" t="s">
        <v>272</v>
      </c>
      <c r="C34" s="17" t="s">
        <v>273</v>
      </c>
      <c r="D34" s="17" t="s">
        <v>274</v>
      </c>
      <c r="E34" s="17" t="s">
        <v>275</v>
      </c>
      <c r="F34" s="17" t="s">
        <v>276</v>
      </c>
      <c r="G34" s="30" t="s">
        <v>57</v>
      </c>
      <c r="H34" s="31" t="s">
        <v>73</v>
      </c>
      <c r="I34" s="31" t="s">
        <v>74</v>
      </c>
      <c r="J34" s="30" t="s">
        <v>75</v>
      </c>
      <c r="K34" s="33" t="s">
        <v>351</v>
      </c>
      <c r="L34" s="30" t="s">
        <v>80</v>
      </c>
      <c r="M34" s="34" t="s">
        <v>81</v>
      </c>
      <c r="N34" s="37" t="s">
        <v>82</v>
      </c>
      <c r="O34" s="34" t="s">
        <v>83</v>
      </c>
      <c r="P34" s="936"/>
      <c r="Q34" s="16" t="s">
        <v>90</v>
      </c>
      <c r="R34" s="16" t="s">
        <v>91</v>
      </c>
      <c r="S34" s="16" t="s">
        <v>92</v>
      </c>
      <c r="T34" s="16" t="s">
        <v>93</v>
      </c>
      <c r="U34" s="17" t="s">
        <v>57</v>
      </c>
      <c r="V34" s="31" t="s">
        <v>73</v>
      </c>
      <c r="W34" s="31" t="s">
        <v>74</v>
      </c>
      <c r="X34" s="30" t="s">
        <v>75</v>
      </c>
      <c r="Y34" s="30" t="s">
        <v>95</v>
      </c>
      <c r="Z34" s="30" t="s">
        <v>80</v>
      </c>
      <c r="AA34" s="36" t="s">
        <v>81</v>
      </c>
      <c r="AB34" s="37" t="s">
        <v>82</v>
      </c>
      <c r="AC34" s="36" t="s">
        <v>83</v>
      </c>
      <c r="AG34" s="205" t="s">
        <v>59</v>
      </c>
      <c r="AH34" s="171" t="s">
        <v>96</v>
      </c>
      <c r="AI34" s="171" t="s">
        <v>104</v>
      </c>
      <c r="AJ34" s="171" t="s">
        <v>105</v>
      </c>
      <c r="AK34" s="171" t="s">
        <v>106</v>
      </c>
      <c r="AL34" s="171" t="s">
        <v>107</v>
      </c>
      <c r="AM34" s="171" t="s">
        <v>108</v>
      </c>
      <c r="AN34" s="171" t="s">
        <v>109</v>
      </c>
      <c r="AO34" s="59" t="s">
        <v>110</v>
      </c>
      <c r="AP34" s="31" t="s">
        <v>73</v>
      </c>
      <c r="AQ34" s="30" t="s">
        <v>74</v>
      </c>
      <c r="AR34" s="30" t="s">
        <v>75</v>
      </c>
      <c r="AS34" s="32" t="s">
        <v>76</v>
      </c>
      <c r="AT34" s="30" t="s">
        <v>77</v>
      </c>
      <c r="AU34" s="30" t="s">
        <v>94</v>
      </c>
      <c r="AV34" s="30" t="s">
        <v>78</v>
      </c>
      <c r="AW34" s="33" t="s">
        <v>79</v>
      </c>
      <c r="AX34" s="30" t="s">
        <v>80</v>
      </c>
      <c r="AY34" s="34" t="s">
        <v>81</v>
      </c>
      <c r="AZ34" s="35" t="s">
        <v>82</v>
      </c>
      <c r="BA34" s="34" t="s">
        <v>83</v>
      </c>
    </row>
    <row r="35" spans="1:53" ht="10.5">
      <c r="A35" s="444" t="s">
        <v>58</v>
      </c>
      <c r="B35" s="721">
        <f t="shared" ref="B35:O35" si="14">SUM(B37:B42)</f>
        <v>26037</v>
      </c>
      <c r="C35" s="721">
        <f t="shared" si="14"/>
        <v>25982</v>
      </c>
      <c r="D35" s="721">
        <f t="shared" si="14"/>
        <v>24492</v>
      </c>
      <c r="E35" s="721">
        <f t="shared" si="14"/>
        <v>19605</v>
      </c>
      <c r="F35" s="721">
        <f t="shared" si="14"/>
        <v>17299</v>
      </c>
      <c r="G35" s="721">
        <f t="shared" si="14"/>
        <v>113415</v>
      </c>
      <c r="H35" s="721">
        <f t="shared" si="14"/>
        <v>64417</v>
      </c>
      <c r="I35" s="721">
        <f t="shared" si="14"/>
        <v>8741</v>
      </c>
      <c r="J35" s="721">
        <f t="shared" si="14"/>
        <v>73158</v>
      </c>
      <c r="K35" s="721">
        <f t="shared" si="14"/>
        <v>19182</v>
      </c>
      <c r="L35" s="721">
        <f t="shared" si="14"/>
        <v>1007</v>
      </c>
      <c r="M35" s="721">
        <f t="shared" si="14"/>
        <v>24777</v>
      </c>
      <c r="N35" s="721">
        <f t="shared" si="14"/>
        <v>23050</v>
      </c>
      <c r="O35" s="721">
        <f t="shared" si="14"/>
        <v>1727</v>
      </c>
      <c r="P35" s="444" t="s">
        <v>58</v>
      </c>
      <c r="Q35" s="444">
        <f t="shared" ref="Q35:AC35" si="15">SUM(Q37:Q42)</f>
        <v>4775</v>
      </c>
      <c r="R35" s="444">
        <f t="shared" si="15"/>
        <v>3854</v>
      </c>
      <c r="S35" s="444">
        <f t="shared" si="15"/>
        <v>3041</v>
      </c>
      <c r="T35" s="444">
        <f t="shared" si="15"/>
        <v>2924</v>
      </c>
      <c r="U35" s="444">
        <f t="shared" si="15"/>
        <v>14594</v>
      </c>
      <c r="V35" s="404">
        <f t="shared" si="15"/>
        <v>11841</v>
      </c>
      <c r="W35" s="404">
        <f t="shared" si="15"/>
        <v>1743</v>
      </c>
      <c r="X35" s="404">
        <f t="shared" si="15"/>
        <v>13584</v>
      </c>
      <c r="Y35" s="404">
        <f t="shared" si="15"/>
        <v>23643</v>
      </c>
      <c r="Z35" s="404">
        <f t="shared" si="15"/>
        <v>2706</v>
      </c>
      <c r="AA35" s="404">
        <f t="shared" si="15"/>
        <v>2340</v>
      </c>
      <c r="AB35" s="404">
        <f t="shared" si="15"/>
        <v>2314</v>
      </c>
      <c r="AC35" s="404">
        <f t="shared" si="15"/>
        <v>26</v>
      </c>
      <c r="AG35" s="401" t="s">
        <v>58</v>
      </c>
      <c r="AH35" s="424">
        <f t="shared" ref="AH35:BA35" si="16">SUM(AH37:AH42)</f>
        <v>532</v>
      </c>
      <c r="AI35" s="401">
        <f t="shared" si="16"/>
        <v>225</v>
      </c>
      <c r="AJ35" s="424">
        <f t="shared" si="16"/>
        <v>122</v>
      </c>
      <c r="AK35" s="401">
        <f t="shared" si="16"/>
        <v>167</v>
      </c>
      <c r="AL35" s="424">
        <f t="shared" si="16"/>
        <v>343</v>
      </c>
      <c r="AM35" s="401">
        <f t="shared" si="16"/>
        <v>122</v>
      </c>
      <c r="AN35" s="424">
        <f t="shared" si="16"/>
        <v>244</v>
      </c>
      <c r="AO35" s="401">
        <f t="shared" si="16"/>
        <v>1754</v>
      </c>
      <c r="AP35" s="401">
        <f t="shared" si="16"/>
        <v>1467</v>
      </c>
      <c r="AQ35" s="401">
        <f t="shared" si="16"/>
        <v>138</v>
      </c>
      <c r="AR35" s="401">
        <f t="shared" si="16"/>
        <v>1600</v>
      </c>
      <c r="AS35" s="401">
        <f t="shared" si="16"/>
        <v>1252</v>
      </c>
      <c r="AT35" s="424">
        <f t="shared" si="16"/>
        <v>31</v>
      </c>
      <c r="AU35" s="401">
        <f t="shared" si="16"/>
        <v>14</v>
      </c>
      <c r="AV35" s="401">
        <f t="shared" si="16"/>
        <v>8</v>
      </c>
      <c r="AW35" s="401">
        <f t="shared" si="16"/>
        <v>1305</v>
      </c>
      <c r="AX35" s="401">
        <f t="shared" si="16"/>
        <v>442</v>
      </c>
      <c r="AY35" s="401">
        <f t="shared" si="16"/>
        <v>288</v>
      </c>
      <c r="AZ35" s="401">
        <f t="shared" si="16"/>
        <v>268</v>
      </c>
      <c r="BA35" s="401">
        <f t="shared" si="16"/>
        <v>20</v>
      </c>
    </row>
    <row r="36" spans="1:53" ht="7.5" customHeight="1">
      <c r="A36" s="239"/>
      <c r="B36" s="49"/>
      <c r="C36" s="70"/>
      <c r="D36" s="49"/>
      <c r="E36" s="70"/>
      <c r="F36" s="49"/>
      <c r="G36" s="70"/>
      <c r="H36" s="70"/>
      <c r="I36" s="70"/>
      <c r="J36" s="70"/>
      <c r="K36" s="70"/>
      <c r="L36" s="440"/>
      <c r="M36" s="70"/>
      <c r="N36" s="440"/>
      <c r="O36" s="70"/>
      <c r="P36" s="390"/>
      <c r="Q36" s="239"/>
      <c r="R36" s="239"/>
      <c r="S36" s="239"/>
      <c r="T36" s="239"/>
      <c r="U36" s="444"/>
      <c r="V36" s="239"/>
      <c r="W36" s="239"/>
      <c r="X36" s="239"/>
      <c r="Y36" s="239"/>
      <c r="Z36" s="239"/>
      <c r="AA36" s="239"/>
      <c r="AB36" s="239"/>
      <c r="AC36" s="239"/>
      <c r="AG36" s="70"/>
      <c r="AH36" s="70"/>
      <c r="AI36" s="70"/>
      <c r="AJ36" s="70"/>
      <c r="AK36" s="70"/>
      <c r="AL36" s="49"/>
      <c r="AM36" s="70"/>
      <c r="AN36" s="49"/>
      <c r="AO36" s="70"/>
      <c r="AP36" s="440"/>
      <c r="AQ36" s="49"/>
      <c r="AR36" s="70"/>
      <c r="AS36" s="70"/>
      <c r="AT36" s="49"/>
      <c r="AU36" s="70"/>
      <c r="AV36" s="70"/>
      <c r="AW36" s="70"/>
      <c r="AX36" s="70"/>
      <c r="AY36" s="70"/>
      <c r="AZ36" s="70"/>
      <c r="BA36" s="70"/>
    </row>
    <row r="37" spans="1:53" ht="10.5">
      <c r="A37" s="693" t="s">
        <v>60</v>
      </c>
      <c r="B37" s="440">
        <f>+'Niv1 Pub 22à45 '!AE9+'Niv1 Pr 94à117'!AE9</f>
        <v>7221</v>
      </c>
      <c r="C37" s="440">
        <f>+'Niv1 Pub 22à45 '!AF9+'Niv1 Pr 94à117'!AF9</f>
        <v>7205</v>
      </c>
      <c r="D37" s="440">
        <f>+'Niv1 Pub 22à45 '!AG9+'Niv1 Pr 94à117'!AG9</f>
        <v>7262</v>
      </c>
      <c r="E37" s="440">
        <f>+'Niv1 Pub 22à45 '!AH9+'Niv1 Pr 94à117'!AH9</f>
        <v>6623</v>
      </c>
      <c r="F37" s="440">
        <f>+'Niv1 Pub 22à45 '!AI9+'Niv1 Pr 94à117'!AI9</f>
        <v>6291</v>
      </c>
      <c r="G37" s="440">
        <f>+'Niv1 Pub 22à45 '!AJ9+'Niv1 Pr 94à117'!AJ9</f>
        <v>34602</v>
      </c>
      <c r="H37" s="440">
        <f>+'Niv1 Pub 22à45 '!AK9+'Niv1 Pr 94à117'!AK9</f>
        <v>21291</v>
      </c>
      <c r="I37" s="440">
        <f>+'Niv1 Pub 22à45 '!AL9+'Niv1 Pr 94à117'!AL9</f>
        <v>2124</v>
      </c>
      <c r="J37" s="440">
        <f>+'Niv1 Pub 22à45 '!AM9+'Niv1 Pr 94à117'!AM9</f>
        <v>23415</v>
      </c>
      <c r="K37" s="440">
        <f>'Niv1 Pr 94à117'!AS23+'Niv1 Pub 22à45 '!AS23</f>
        <v>7743</v>
      </c>
      <c r="L37" s="440">
        <f>'Niv1 Pr 94à117'!AT23+'Niv1 Pub 22à45 '!AT23</f>
        <v>386</v>
      </c>
      <c r="M37" s="440">
        <f>+'Niv1 Pub 22à45 '!AU9+'Niv1 Pr 94à117'!AR9</f>
        <v>6619</v>
      </c>
      <c r="N37" s="440">
        <f>+'Niv1 Pub 22à45 '!AV9+'Niv1 Pr 94à117'!AS9</f>
        <v>6387</v>
      </c>
      <c r="O37" s="440">
        <f>+'Niv1 Pub 22à45 '!AW9+'Niv1 Pr 94à117'!AT9</f>
        <v>232</v>
      </c>
      <c r="P37" s="693" t="s">
        <v>60</v>
      </c>
      <c r="Q37" s="70">
        <f>+'Niv2 Pub 46à69'!AA9+'Niv2 Pr 117à141'!AA9</f>
        <v>1889</v>
      </c>
      <c r="R37" s="70">
        <f>+'Niv2 Pub 46à69'!AB9+'Niv2 Pr 117à141'!AB9</f>
        <v>1820</v>
      </c>
      <c r="S37" s="70">
        <f>+'Niv2 Pub 46à69'!AC9+'Niv2 Pr 117à141'!AC9</f>
        <v>1332</v>
      </c>
      <c r="T37" s="70">
        <f>+'Niv2 Pub 46à69'!AD9+'Niv2 Pr 117à141'!AD9</f>
        <v>1331</v>
      </c>
      <c r="U37" s="70">
        <f>+'Niv2 Pub 46à69'!AE9+'Niv2 Pr 117à141'!AE9</f>
        <v>6372</v>
      </c>
      <c r="V37" s="70">
        <f>+'Niv2 Pub 46à69'!AF9+'Niv2 Pr 117à141'!AF9</f>
        <v>5414</v>
      </c>
      <c r="W37" s="70">
        <f>+'Niv2 Pub 46à69'!AG9+'Niv2 Pr 117à141'!AG9</f>
        <v>601</v>
      </c>
      <c r="X37" s="70">
        <f>+'Niv2 Pub 46à69'!AH9+'Niv2 Pr 117à141'!AH9</f>
        <v>6015</v>
      </c>
      <c r="Y37" s="70">
        <f>'Niv2 Pub 46à69'!AL9+'Niv2 Pr 117à141'!AI9</f>
        <v>11177</v>
      </c>
      <c r="Z37" s="70">
        <f>'Niv2 Pub 46à69'!AM9+'Niv2 Pr 117à141'!AJ9</f>
        <v>858</v>
      </c>
      <c r="AA37" s="70">
        <f>'Niv2 Pub 46à69'!AN9+'Niv2 Pr 117à141'!AK9</f>
        <v>1067</v>
      </c>
      <c r="AB37" s="70">
        <f>'Niv2 Pub 46à69'!AO9+'Niv2 Pr 117à141'!AL9</f>
        <v>1057</v>
      </c>
      <c r="AC37" s="70">
        <f>'Niv2 Pub 46à69'!AP9+'Niv2 Pr 117à141'!AM9</f>
        <v>10</v>
      </c>
      <c r="AG37" s="256" t="s">
        <v>60</v>
      </c>
      <c r="AH37" s="70">
        <f>'Niv3 pr 142 à165'!AM23+'Niv3 Pub 70à93'!AM23</f>
        <v>403</v>
      </c>
      <c r="AI37" s="70">
        <f>'Niv3 pr 142 à165'!AN23+'Niv3 Pub 70à93'!AN23</f>
        <v>178</v>
      </c>
      <c r="AJ37" s="70">
        <f>'Niv3 pr 142 à165'!AO23+'Niv3 Pub 70à93'!AO23</f>
        <v>112</v>
      </c>
      <c r="AK37" s="70">
        <f>'Niv3 pr 142 à165'!AP23+'Niv3 Pub 70à93'!AP23</f>
        <v>116</v>
      </c>
      <c r="AL37" s="70">
        <f>'Niv3 pr 142 à165'!AQ23+'Niv3 Pub 70à93'!AQ23</f>
        <v>279</v>
      </c>
      <c r="AM37" s="70">
        <f>'Niv3 pr 142 à165'!AR23+'Niv3 Pub 70à93'!AR23</f>
        <v>112</v>
      </c>
      <c r="AN37" s="70">
        <f>'Niv3 pr 142 à165'!AS23+'Niv3 Pub 70à93'!AS23</f>
        <v>197</v>
      </c>
      <c r="AO37" s="401">
        <f>'Niv3 pr 142 à165'!AT23+'Niv3 Pub 70à93'!AT23</f>
        <v>1397</v>
      </c>
      <c r="AP37" s="70">
        <f>'Niv3 pr 142 à165'!AU23+'Niv3 Pub 70à93'!AU23</f>
        <v>1134</v>
      </c>
      <c r="AQ37" s="70">
        <f>'Niv3 pr 142 à165'!AV23+'Niv3 Pub 70à93'!AV23</f>
        <v>108</v>
      </c>
      <c r="AR37" s="70">
        <f>'Niv3 pr 142 à165'!AW23+'Niv3 Pub 70à93'!AW23</f>
        <v>1242</v>
      </c>
      <c r="AS37" s="70">
        <f>'Niv3 Pub 70à93'!AX23</f>
        <v>814</v>
      </c>
      <c r="AT37" s="70">
        <f>'Niv3 Pub 70à93'!AY23</f>
        <v>6</v>
      </c>
      <c r="AU37" s="70">
        <f>'Niv3 Pub 70à93'!AZ23</f>
        <v>11</v>
      </c>
      <c r="AV37" s="70">
        <f>'Niv3 Pub 70à93'!BA23</f>
        <v>5</v>
      </c>
      <c r="AW37" s="70">
        <f>'Niv3 Pub 70à93'!BB23</f>
        <v>836</v>
      </c>
      <c r="AX37" s="70">
        <f>'Niv3 pr 142 à165'!AY23+'Niv3 Pub 70à93'!BC23</f>
        <v>257</v>
      </c>
      <c r="AY37" s="70">
        <f>'Niv3 pr 142 à165'!AZ23+'Niv3 Pub 70à93'!BD23</f>
        <v>234</v>
      </c>
      <c r="AZ37" s="70">
        <f>'Niv3 pr 142 à165'!BA23+'Niv3 Pub 70à93'!BE23</f>
        <v>217</v>
      </c>
      <c r="BA37" s="70">
        <f>'Niv3 pr 142 à165'!BB23+'Niv3 Pub 70à93'!BF23</f>
        <v>17</v>
      </c>
    </row>
    <row r="38" spans="1:53" ht="10.5">
      <c r="A38" s="693" t="s">
        <v>61</v>
      </c>
      <c r="B38" s="440">
        <f>+'Niv1 Pub 22à45 '!AE10+'Niv1 Pr 94à117'!AE10</f>
        <v>2128</v>
      </c>
      <c r="C38" s="440">
        <f>+'Niv1 Pub 22à45 '!AF10+'Niv1 Pr 94à117'!AF10</f>
        <v>2073</v>
      </c>
      <c r="D38" s="440">
        <f>+'Niv1 Pub 22à45 '!AG10+'Niv1 Pr 94à117'!AG10</f>
        <v>1991</v>
      </c>
      <c r="E38" s="440">
        <f>+'Niv1 Pub 22à45 '!AH10+'Niv1 Pr 94à117'!AH10</f>
        <v>1733</v>
      </c>
      <c r="F38" s="440">
        <f>+'Niv1 Pub 22à45 '!AI10+'Niv1 Pr 94à117'!AI10</f>
        <v>1501</v>
      </c>
      <c r="G38" s="440">
        <f>+'Niv1 Pub 22à45 '!AJ10+'Niv1 Pr 94à117'!AJ10</f>
        <v>9426</v>
      </c>
      <c r="H38" s="440">
        <f>+'Niv1 Pub 22à45 '!AK10+'Niv1 Pr 94à117'!AK10</f>
        <v>5030</v>
      </c>
      <c r="I38" s="440">
        <f>+'Niv1 Pub 22à45 '!AL10+'Niv1 Pr 94à117'!AL10</f>
        <v>1085</v>
      </c>
      <c r="J38" s="440">
        <f>+'Niv1 Pub 22à45 '!AM10+'Niv1 Pr 94à117'!AM10</f>
        <v>6115</v>
      </c>
      <c r="K38" s="440">
        <f>'Niv1 Pr 94à117'!AS40+'Niv1 Pub 22à45 '!AS40</f>
        <v>4209</v>
      </c>
      <c r="L38" s="440">
        <f>'Niv1 Pr 94à117'!AT40+'Niv1 Pub 22à45 '!AT40</f>
        <v>85</v>
      </c>
      <c r="M38" s="440">
        <f>+'Niv1 Pub 22à45 '!AU10+'Niv1 Pr 94à117'!AR10</f>
        <v>1948</v>
      </c>
      <c r="N38" s="440">
        <f>+'Niv1 Pub 22à45 '!AV10+'Niv1 Pr 94à117'!AS10</f>
        <v>1862</v>
      </c>
      <c r="O38" s="440">
        <f>+'Niv1 Pub 22à45 '!AW10+'Niv1 Pr 94à117'!AT10</f>
        <v>86</v>
      </c>
      <c r="P38" s="693" t="s">
        <v>61</v>
      </c>
      <c r="Q38" s="70">
        <f>+'Niv2 Pub 46à69'!AA10+'Niv2 Pr 117à141'!AA10</f>
        <v>405</v>
      </c>
      <c r="R38" s="70">
        <f>+'Niv2 Pub 46à69'!AB10+'Niv2 Pr 117à141'!AB10</f>
        <v>325</v>
      </c>
      <c r="S38" s="70">
        <f>+'Niv2 Pub 46à69'!AC10+'Niv2 Pr 117à141'!AC10</f>
        <v>253</v>
      </c>
      <c r="T38" s="70">
        <f>+'Niv2 Pub 46à69'!AD10+'Niv2 Pr 117à141'!AD10</f>
        <v>243</v>
      </c>
      <c r="U38" s="70">
        <f>+'Niv2 Pub 46à69'!AE10+'Niv2 Pr 117à141'!AE10</f>
        <v>1226</v>
      </c>
      <c r="V38" s="70">
        <f>+'Niv2 Pub 46à69'!AF10+'Niv2 Pr 117à141'!AF10</f>
        <v>948</v>
      </c>
      <c r="W38" s="70">
        <f>+'Niv2 Pub 46à69'!AG10+'Niv2 Pr 117à141'!AG10</f>
        <v>222</v>
      </c>
      <c r="X38" s="70">
        <f>+'Niv2 Pub 46à69'!AH10+'Niv2 Pr 117à141'!AH10</f>
        <v>1170</v>
      </c>
      <c r="Y38" s="70">
        <f>'Niv2 Pub 46à69'!AL10+'Niv2 Pr 117à141'!AI10</f>
        <v>1863</v>
      </c>
      <c r="Z38" s="70">
        <f>'Niv2 Pub 46à69'!AM10+'Niv2 Pr 117à141'!AJ10</f>
        <v>138</v>
      </c>
      <c r="AA38" s="70">
        <f>'Niv2 Pub 46à69'!AN10+'Niv2 Pr 117à141'!AK10</f>
        <v>200</v>
      </c>
      <c r="AB38" s="70">
        <f>'Niv2 Pub 46à69'!AO10+'Niv2 Pr 117à141'!AL10</f>
        <v>197</v>
      </c>
      <c r="AC38" s="70">
        <f>'Niv2 Pub 46à69'!AP10+'Niv2 Pr 117à141'!AM10</f>
        <v>3</v>
      </c>
      <c r="AG38" s="256" t="s">
        <v>61</v>
      </c>
      <c r="AH38" s="70">
        <f>'Niv3 pr 142 à165'!AM40+'Niv3 Pub 70à93'!AM40</f>
        <v>45</v>
      </c>
      <c r="AI38" s="70">
        <f>'Niv3 pr 142 à165'!AN40+'Niv3 Pub 70à93'!AN40</f>
        <v>15</v>
      </c>
      <c r="AJ38" s="70">
        <f>'Niv3 pr 142 à165'!AO40+'Niv3 Pub 70à93'!AO40</f>
        <v>4</v>
      </c>
      <c r="AK38" s="70">
        <f>'Niv3 pr 142 à165'!AP40+'Niv3 Pub 70à93'!AP40</f>
        <v>18</v>
      </c>
      <c r="AL38" s="70">
        <f>'Niv3 pr 142 à165'!AQ40+'Niv3 Pub 70à93'!AQ40</f>
        <v>22</v>
      </c>
      <c r="AM38" s="70">
        <f>'Niv3 pr 142 à165'!AR40+'Niv3 Pub 70à93'!AR40</f>
        <v>6</v>
      </c>
      <c r="AN38" s="70">
        <f>'Niv3 pr 142 à165'!AS40+'Niv3 Pub 70à93'!AS40</f>
        <v>20</v>
      </c>
      <c r="AO38" s="401">
        <f>'Niv3 pr 142 à165'!AT40+'Niv3 Pub 70à93'!AT40</f>
        <v>130</v>
      </c>
      <c r="AP38" s="70">
        <f>'Niv3 pr 142 à165'!AU40+'Niv3 Pub 70à93'!AU40</f>
        <v>120</v>
      </c>
      <c r="AQ38" s="70">
        <f>'Niv3 pr 142 à165'!AV40+'Niv3 Pub 70à93'!AV40</f>
        <v>10</v>
      </c>
      <c r="AR38" s="70">
        <f>'Niv3 pr 142 à165'!AW40+'Niv3 Pub 70à93'!AW40</f>
        <v>130</v>
      </c>
      <c r="AS38" s="70">
        <f>'Niv3 Pub 70à93'!AX40</f>
        <v>134</v>
      </c>
      <c r="AT38" s="70">
        <f>'Niv3 Pub 70à93'!AY40</f>
        <v>16</v>
      </c>
      <c r="AU38" s="70">
        <f>'Niv3 Pub 70à93'!AZ40</f>
        <v>0</v>
      </c>
      <c r="AV38" s="70">
        <f>'Niv3 Pub 70à93'!BA40</f>
        <v>1</v>
      </c>
      <c r="AW38" s="70">
        <f>'Niv3 Pub 70à93'!BB40</f>
        <v>151</v>
      </c>
      <c r="AX38" s="70">
        <f>'Niv3 pr 142 à165'!AY40+'Niv3 Pub 70à93'!BC40</f>
        <v>41</v>
      </c>
      <c r="AY38" s="70">
        <f>'Niv3 pr 142 à165'!AZ40+'Niv3 Pub 70à93'!BD40</f>
        <v>16</v>
      </c>
      <c r="AZ38" s="70">
        <f>'Niv3 pr 142 à165'!BA40+'Niv3 Pub 70à93'!BE40</f>
        <v>14</v>
      </c>
      <c r="BA38" s="70">
        <f>'Niv3 pr 142 à165'!BB40+'Niv3 Pub 70à93'!BF40</f>
        <v>2</v>
      </c>
    </row>
    <row r="39" spans="1:53" ht="10.5">
      <c r="A39" s="708" t="s">
        <v>62</v>
      </c>
      <c r="B39" s="440">
        <f>+'Niv1 Pub 22à45 '!AE11+'Niv1 Pr 94à117'!AE11</f>
        <v>6129</v>
      </c>
      <c r="C39" s="440">
        <f>+'Niv1 Pub 22à45 '!AF11+'Niv1 Pr 94à117'!AF11</f>
        <v>6058</v>
      </c>
      <c r="D39" s="440">
        <f>+'Niv1 Pub 22à45 '!AG11+'Niv1 Pr 94à117'!AG11</f>
        <v>5508</v>
      </c>
      <c r="E39" s="440">
        <f>+'Niv1 Pub 22à45 '!AH11+'Niv1 Pr 94à117'!AH11</f>
        <v>4036</v>
      </c>
      <c r="F39" s="440">
        <f>+'Niv1 Pub 22à45 '!AI11+'Niv1 Pr 94à117'!AI11</f>
        <v>3373</v>
      </c>
      <c r="G39" s="440">
        <f>+'Niv1 Pub 22à45 '!AJ11+'Niv1 Pr 94à117'!AJ11</f>
        <v>25104</v>
      </c>
      <c r="H39" s="440">
        <f>+'Niv1 Pub 22à45 '!AK11+'Niv1 Pr 94à117'!AK11</f>
        <v>14381</v>
      </c>
      <c r="I39" s="440">
        <f>+'Niv1 Pub 22à45 '!AL11+'Niv1 Pr 94à117'!AL11</f>
        <v>2181</v>
      </c>
      <c r="J39" s="440">
        <f>+'Niv1 Pub 22à45 '!AM11+'Niv1 Pr 94à117'!AM11</f>
        <v>16562</v>
      </c>
      <c r="K39" s="440">
        <f>'Niv1 Pr 94à117'!AS41+'Niv1 Pub 22à45 '!AS41</f>
        <v>1282</v>
      </c>
      <c r="L39" s="440">
        <f>'Niv1 Pr 94à117'!AT41+'Niv1 Pub 22à45 '!AT41</f>
        <v>42</v>
      </c>
      <c r="M39" s="440">
        <f>+'Niv1 Pub 22à45 '!AU11+'Niv1 Pr 94à117'!AR11</f>
        <v>5961</v>
      </c>
      <c r="N39" s="440">
        <f>+'Niv1 Pub 22à45 '!AV11+'Niv1 Pr 94à117'!AS11</f>
        <v>5462</v>
      </c>
      <c r="O39" s="440">
        <f>+'Niv1 Pub 22à45 '!AW11+'Niv1 Pr 94à117'!AT11</f>
        <v>499</v>
      </c>
      <c r="P39" s="693" t="s">
        <v>62</v>
      </c>
      <c r="Q39" s="70">
        <f>+'Niv2 Pub 46à69'!AA11+'Niv2 Pr 117à141'!AA11</f>
        <v>896</v>
      </c>
      <c r="R39" s="70">
        <f>+'Niv2 Pub 46à69'!AB11+'Niv2 Pr 117à141'!AB11</f>
        <v>550</v>
      </c>
      <c r="S39" s="70">
        <f>+'Niv2 Pub 46à69'!AC11+'Niv2 Pr 117à141'!AC11</f>
        <v>527</v>
      </c>
      <c r="T39" s="70">
        <f>+'Niv2 Pub 46à69'!AD11+'Niv2 Pr 117à141'!AD11</f>
        <v>461</v>
      </c>
      <c r="U39" s="70">
        <f>+'Niv2 Pub 46à69'!AE11+'Niv2 Pr 117à141'!AE11</f>
        <v>2434</v>
      </c>
      <c r="V39" s="70">
        <f>+'Niv2 Pub 46à69'!AF11+'Niv2 Pr 117à141'!AF11</f>
        <v>1879</v>
      </c>
      <c r="W39" s="70">
        <f>+'Niv2 Pub 46à69'!AG11+'Niv2 Pr 117à141'!AG11</f>
        <v>368</v>
      </c>
      <c r="X39" s="70">
        <f>+'Niv2 Pub 46à69'!AH11+'Niv2 Pr 117à141'!AH11</f>
        <v>2247</v>
      </c>
      <c r="Y39" s="70">
        <f>'Niv2 Pub 46à69'!AL11+'Niv2 Pr 117à141'!AI11</f>
        <v>3638</v>
      </c>
      <c r="Z39" s="70">
        <f>'Niv2 Pub 46à69'!AM11+'Niv2 Pr 117à141'!AJ11</f>
        <v>598</v>
      </c>
      <c r="AA39" s="70">
        <f>'Niv2 Pub 46à69'!AN11+'Niv2 Pr 117à141'!AK11</f>
        <v>376</v>
      </c>
      <c r="AB39" s="70">
        <f>'Niv2 Pub 46à69'!AO11+'Niv2 Pr 117à141'!AL11</f>
        <v>375</v>
      </c>
      <c r="AC39" s="70">
        <f>'Niv2 Pub 46à69'!AP11+'Niv2 Pr 117à141'!AM11</f>
        <v>1</v>
      </c>
      <c r="AG39" s="256" t="s">
        <v>62</v>
      </c>
      <c r="AH39" s="70">
        <f>'Niv3 pr 142 à165'!AM41+'Niv3 Pub 70à93'!AM41</f>
        <v>5</v>
      </c>
      <c r="AI39" s="70">
        <f>'Niv3 pr 142 à165'!AN41+'Niv3 Pub 70à93'!AN41</f>
        <v>3</v>
      </c>
      <c r="AJ39" s="70">
        <f>'Niv3 pr 142 à165'!AO41+'Niv3 Pub 70à93'!AO41</f>
        <v>0</v>
      </c>
      <c r="AK39" s="70">
        <f>'Niv3 pr 142 à165'!AP41+'Niv3 Pub 70à93'!AP41</f>
        <v>3</v>
      </c>
      <c r="AL39" s="70">
        <f>'Niv3 pr 142 à165'!AQ41+'Niv3 Pub 70à93'!AQ41</f>
        <v>4</v>
      </c>
      <c r="AM39" s="70">
        <f>'Niv3 pr 142 à165'!AR41+'Niv3 Pub 70à93'!AR41</f>
        <v>0</v>
      </c>
      <c r="AN39" s="70">
        <f>'Niv3 pr 142 à165'!AS41+'Niv3 Pub 70à93'!AS41</f>
        <v>1</v>
      </c>
      <c r="AO39" s="401">
        <f>'Niv3 pr 142 à165'!AT41+'Niv3 Pub 70à93'!AT41</f>
        <v>15</v>
      </c>
      <c r="AP39" s="70">
        <f>'Niv3 pr 142 à165'!AU41+'Niv3 Pub 70à93'!AU41</f>
        <v>15</v>
      </c>
      <c r="AQ39" s="70">
        <f>'Niv3 pr 142 à165'!AV41+'Niv3 Pub 70à93'!AV41</f>
        <v>2</v>
      </c>
      <c r="AR39" s="70">
        <f>'Niv3 pr 142 à165'!AW41+'Niv3 Pub 70à93'!AW41</f>
        <v>12</v>
      </c>
      <c r="AS39" s="70">
        <f>'Niv3 Pub 70à93'!AX41</f>
        <v>32</v>
      </c>
      <c r="AT39" s="70">
        <f>'Niv3 Pub 70à93'!AY41</f>
        <v>3</v>
      </c>
      <c r="AU39" s="70">
        <f>'Niv3 Pub 70à93'!AZ41</f>
        <v>2</v>
      </c>
      <c r="AV39" s="70">
        <f>'Niv3 Pub 70à93'!BA41</f>
        <v>0</v>
      </c>
      <c r="AW39" s="70">
        <f>'Niv3 Pub 70à93'!BB41</f>
        <v>37</v>
      </c>
      <c r="AX39" s="70">
        <f>'Niv3 pr 142 à165'!AY41+'Niv3 Pub 70à93'!BC41</f>
        <v>1</v>
      </c>
      <c r="AY39" s="70">
        <f>'Niv3 pr 142 à165'!AZ41+'Niv3 Pub 70à93'!BD41</f>
        <v>4</v>
      </c>
      <c r="AZ39" s="70">
        <f>'Niv3 pr 142 à165'!BA41+'Niv3 Pub 70à93'!BE41</f>
        <v>4</v>
      </c>
      <c r="BA39" s="70">
        <f>'Niv3 pr 142 à165'!BB41+'Niv3 Pub 70à93'!BF41</f>
        <v>0</v>
      </c>
    </row>
    <row r="40" spans="1:53" ht="10.5">
      <c r="A40" s="693" t="s">
        <v>63</v>
      </c>
      <c r="B40" s="440">
        <f>+'Niv1 Pub 22à45 '!AE12+'Niv1 Pr 94à117'!AE12</f>
        <v>3209</v>
      </c>
      <c r="C40" s="440">
        <f>+'Niv1 Pub 22à45 '!AF12+'Niv1 Pr 94à117'!AF12</f>
        <v>3259</v>
      </c>
      <c r="D40" s="440">
        <f>+'Niv1 Pub 22à45 '!AG12+'Niv1 Pr 94à117'!AG12</f>
        <v>3036</v>
      </c>
      <c r="E40" s="440">
        <f>+'Niv1 Pub 22à45 '!AH12+'Niv1 Pr 94à117'!AH12</f>
        <v>2534</v>
      </c>
      <c r="F40" s="440">
        <f>+'Niv1 Pub 22à45 '!AI12+'Niv1 Pr 94à117'!AI12</f>
        <v>2129</v>
      </c>
      <c r="G40" s="440">
        <f>+'Niv1 Pub 22à45 '!AJ12+'Niv1 Pr 94à117'!AJ12</f>
        <v>14167</v>
      </c>
      <c r="H40" s="440">
        <f>+'Niv1 Pub 22à45 '!AK12+'Niv1 Pr 94à117'!AK12</f>
        <v>7262</v>
      </c>
      <c r="I40" s="440">
        <f>+'Niv1 Pub 22à45 '!AL12+'Niv1 Pr 94à117'!AL12</f>
        <v>988</v>
      </c>
      <c r="J40" s="440">
        <f>+'Niv1 Pub 22à45 '!AM12+'Niv1 Pr 94à117'!AM12</f>
        <v>8250</v>
      </c>
      <c r="K40" s="440">
        <f>'Niv1 Pr 94à117'!AS42+'Niv1 Pub 22à45 '!AS42</f>
        <v>1468</v>
      </c>
      <c r="L40" s="440">
        <f>'Niv1 Pr 94à117'!AT42+'Niv1 Pub 22à45 '!AT42</f>
        <v>126</v>
      </c>
      <c r="M40" s="440">
        <f>+'Niv1 Pub 22à45 '!AU12+'Niv1 Pr 94à117'!AR12</f>
        <v>3061</v>
      </c>
      <c r="N40" s="440">
        <f>+'Niv1 Pub 22à45 '!AV12+'Niv1 Pr 94à117'!AS12</f>
        <v>2884</v>
      </c>
      <c r="O40" s="440">
        <f>+'Niv1 Pub 22à45 '!AW12+'Niv1 Pr 94à117'!AT12</f>
        <v>177</v>
      </c>
      <c r="P40" s="693" t="s">
        <v>63</v>
      </c>
      <c r="Q40" s="70">
        <f>+'Niv2 Pub 46à69'!AA12+'Niv2 Pr 117à141'!AA12</f>
        <v>548</v>
      </c>
      <c r="R40" s="70">
        <f>+'Niv2 Pub 46à69'!AB12+'Niv2 Pr 117à141'!AB12</f>
        <v>338</v>
      </c>
      <c r="S40" s="70">
        <f>+'Niv2 Pub 46à69'!AC12+'Niv2 Pr 117à141'!AC12</f>
        <v>298</v>
      </c>
      <c r="T40" s="70">
        <f>+'Niv2 Pub 46à69'!AD12+'Niv2 Pr 117à141'!AD12</f>
        <v>279</v>
      </c>
      <c r="U40" s="70">
        <f>+'Niv2 Pub 46à69'!AE12+'Niv2 Pr 117à141'!AE12</f>
        <v>1463</v>
      </c>
      <c r="V40" s="70">
        <f>+'Niv2 Pub 46à69'!AF12+'Niv2 Pr 117à141'!AF12</f>
        <v>1178</v>
      </c>
      <c r="W40" s="70">
        <f>+'Niv2 Pub 46à69'!AG12+'Niv2 Pr 117à141'!AG12</f>
        <v>144</v>
      </c>
      <c r="X40" s="70">
        <f>+'Niv2 Pub 46à69'!AH12+'Niv2 Pr 117à141'!AH12</f>
        <v>1322</v>
      </c>
      <c r="Y40" s="70">
        <f>'Niv2 Pub 46à69'!AL12+'Niv2 Pr 117à141'!AI12</f>
        <v>2167</v>
      </c>
      <c r="Z40" s="70">
        <f>'Niv2 Pub 46à69'!AM12+'Niv2 Pr 117à141'!AJ12</f>
        <v>304</v>
      </c>
      <c r="AA40" s="70">
        <f>'Niv2 Pub 46à69'!AN12+'Niv2 Pr 117à141'!AK12</f>
        <v>226</v>
      </c>
      <c r="AB40" s="70">
        <f>'Niv2 Pub 46à69'!AO12+'Niv2 Pr 117à141'!AL12</f>
        <v>225</v>
      </c>
      <c r="AC40" s="70">
        <f>'Niv2 Pub 46à69'!AP12+'Niv2 Pr 117à141'!AM12</f>
        <v>1</v>
      </c>
      <c r="AG40" s="256" t="s">
        <v>63</v>
      </c>
      <c r="AH40" s="70">
        <f>'Niv3 pr 142 à165'!AM42+'Niv3 Pub 70à93'!AM42</f>
        <v>14</v>
      </c>
      <c r="AI40" s="70">
        <f>'Niv3 pr 142 à165'!AN42+'Niv3 Pub 70à93'!AN42</f>
        <v>5</v>
      </c>
      <c r="AJ40" s="70">
        <f>'Niv3 pr 142 à165'!AO42+'Niv3 Pub 70à93'!AO42</f>
        <v>2</v>
      </c>
      <c r="AK40" s="70">
        <f>'Niv3 pr 142 à165'!AP42+'Niv3 Pub 70à93'!AP42</f>
        <v>5</v>
      </c>
      <c r="AL40" s="70">
        <f>'Niv3 pr 142 à165'!AQ42+'Niv3 Pub 70à93'!AQ42</f>
        <v>7</v>
      </c>
      <c r="AM40" s="70">
        <f>'Niv3 pr 142 à165'!AR42+'Niv3 Pub 70à93'!AR42</f>
        <v>2</v>
      </c>
      <c r="AN40" s="70">
        <f>'Niv3 pr 142 à165'!AS42+'Niv3 Pub 70à93'!AS42</f>
        <v>5</v>
      </c>
      <c r="AO40" s="401">
        <f>'Niv3 pr 142 à165'!AT42+'Niv3 Pub 70à93'!AT42</f>
        <v>40</v>
      </c>
      <c r="AP40" s="70">
        <f>'Niv3 pr 142 à165'!AU42+'Niv3 Pub 70à93'!AU42</f>
        <v>34</v>
      </c>
      <c r="AQ40" s="70">
        <f>'Niv3 pr 142 à165'!AV42+'Niv3 Pub 70à93'!AV42</f>
        <v>7</v>
      </c>
      <c r="AR40" s="70">
        <f>'Niv3 pr 142 à165'!AW42+'Niv3 Pub 70à93'!AW42</f>
        <v>41</v>
      </c>
      <c r="AS40" s="70">
        <f>'Niv3 Pub 70à93'!AX42</f>
        <v>49</v>
      </c>
      <c r="AT40" s="70">
        <f>'Niv3 Pub 70à93'!AY42</f>
        <v>1</v>
      </c>
      <c r="AU40" s="70">
        <f>'Niv3 Pub 70à93'!AZ42</f>
        <v>0</v>
      </c>
      <c r="AV40" s="70">
        <f>'Niv3 Pub 70à93'!BA42</f>
        <v>1</v>
      </c>
      <c r="AW40" s="70">
        <f>'Niv3 Pub 70à93'!BB42</f>
        <v>51</v>
      </c>
      <c r="AX40" s="70">
        <f>'Niv3 pr 142 à165'!AY42+'Niv3 Pub 70à93'!BC42</f>
        <v>26</v>
      </c>
      <c r="AY40" s="70">
        <f>'Niv3 pr 142 à165'!AZ42+'Niv3 Pub 70à93'!BD42</f>
        <v>6</v>
      </c>
      <c r="AZ40" s="70">
        <f>'Niv3 pr 142 à165'!BA42+'Niv3 Pub 70à93'!BE42</f>
        <v>6</v>
      </c>
      <c r="BA40" s="70">
        <f>'Niv3 pr 142 à165'!BB42+'Niv3 Pub 70à93'!BF42</f>
        <v>0</v>
      </c>
    </row>
    <row r="41" spans="1:53" ht="10.5">
      <c r="A41" s="256" t="s">
        <v>64</v>
      </c>
      <c r="B41" s="440">
        <f>+'Niv1 Pub 22à45 '!AE13+'Niv1 Pr 94à117'!AE13</f>
        <v>4024</v>
      </c>
      <c r="C41" s="440">
        <f>+'Niv1 Pub 22à45 '!AF13+'Niv1 Pr 94à117'!AF13</f>
        <v>4353</v>
      </c>
      <c r="D41" s="440">
        <f>+'Niv1 Pub 22à45 '!AG13+'Niv1 Pr 94à117'!AG13</f>
        <v>4063</v>
      </c>
      <c r="E41" s="440">
        <f>+'Niv1 Pub 22à45 '!AH13+'Niv1 Pr 94à117'!AH13</f>
        <v>2831</v>
      </c>
      <c r="F41" s="440">
        <f>+'Niv1 Pub 22à45 '!AI13+'Niv1 Pr 94à117'!AI13</f>
        <v>2641</v>
      </c>
      <c r="G41" s="440">
        <f>+'Niv1 Pub 22à45 '!AJ13+'Niv1 Pr 94à117'!AJ13</f>
        <v>17912</v>
      </c>
      <c r="H41" s="440">
        <f>+'Niv1 Pub 22à45 '!AK13+'Niv1 Pr 94à117'!AK13</f>
        <v>10777</v>
      </c>
      <c r="I41" s="440">
        <f>+'Niv1 Pub 22à45 '!AL13+'Niv1 Pr 94à117'!AL13</f>
        <v>1470</v>
      </c>
      <c r="J41" s="440">
        <f>+'Niv1 Pub 22à45 '!AM13+'Niv1 Pr 94à117'!AM13</f>
        <v>12247</v>
      </c>
      <c r="K41" s="440">
        <f>'Niv1 Pr 94à117'!AS43+'Niv1 Pub 22à45 '!AS43</f>
        <v>2951</v>
      </c>
      <c r="L41" s="440">
        <f>'Niv1 Pr 94à117'!AT43+'Niv1 Pub 22à45 '!AT43</f>
        <v>302</v>
      </c>
      <c r="M41" s="440">
        <f>+'Niv1 Pub 22à45 '!AU13+'Niv1 Pr 94à117'!AR13</f>
        <v>3826</v>
      </c>
      <c r="N41" s="440">
        <f>+'Niv1 Pub 22à45 '!AV13+'Niv1 Pr 94à117'!AS13</f>
        <v>3664</v>
      </c>
      <c r="O41" s="440">
        <f>+'Niv1 Pub 22à45 '!AW13+'Niv1 Pr 94à117'!AT13</f>
        <v>162</v>
      </c>
      <c r="P41" s="693" t="s">
        <v>64</v>
      </c>
      <c r="Q41" s="70">
        <f>+'Niv2 Pub 46à69'!AA13+'Niv2 Pr 117à141'!AA13</f>
        <v>660</v>
      </c>
      <c r="R41" s="70">
        <f>+'Niv2 Pub 46à69'!AB13+'Niv2 Pr 117à141'!AB13</f>
        <v>543</v>
      </c>
      <c r="S41" s="70">
        <f>+'Niv2 Pub 46à69'!AC13+'Niv2 Pr 117à141'!AC13</f>
        <v>399</v>
      </c>
      <c r="T41" s="70">
        <f>+'Niv2 Pub 46à69'!AD13+'Niv2 Pr 117à141'!AD13</f>
        <v>396</v>
      </c>
      <c r="U41" s="70">
        <f>+'Niv2 Pub 46à69'!AE13+'Niv2 Pr 117à141'!AE13</f>
        <v>1998</v>
      </c>
      <c r="V41" s="70">
        <f>+'Niv2 Pub 46à69'!AF13+'Niv2 Pr 117à141'!AF13</f>
        <v>1556</v>
      </c>
      <c r="W41" s="70">
        <f>+'Niv2 Pub 46à69'!AG13+'Niv2 Pr 117à141'!AG13</f>
        <v>287</v>
      </c>
      <c r="X41" s="70">
        <f>+'Niv2 Pub 46à69'!AH13+'Niv2 Pr 117à141'!AH13</f>
        <v>1843</v>
      </c>
      <c r="Y41" s="70">
        <f>'Niv2 Pub 46à69'!AL13+'Niv2 Pr 117à141'!AI13</f>
        <v>3054</v>
      </c>
      <c r="Z41" s="70">
        <f>'Niv2 Pub 46à69'!AM13+'Niv2 Pr 117à141'!AJ13</f>
        <v>407</v>
      </c>
      <c r="AA41" s="70">
        <f>'Niv2 Pub 46à69'!AN13+'Niv2 Pr 117à141'!AK13</f>
        <v>277</v>
      </c>
      <c r="AB41" s="70">
        <f>'Niv2 Pub 46à69'!AO13+'Niv2 Pr 117à141'!AL13</f>
        <v>274</v>
      </c>
      <c r="AC41" s="70">
        <f>'Niv2 Pub 46à69'!AP13+'Niv2 Pr 117à141'!AM13</f>
        <v>3</v>
      </c>
      <c r="AG41" s="256" t="s">
        <v>64</v>
      </c>
      <c r="AH41" s="70">
        <f>'Niv3 pr 142 à165'!AM43+'Niv3 Pub 70à93'!AM43</f>
        <v>42</v>
      </c>
      <c r="AI41" s="70">
        <f>'Niv3 pr 142 à165'!AN43+'Niv3 Pub 70à93'!AN43</f>
        <v>17</v>
      </c>
      <c r="AJ41" s="70">
        <f>'Niv3 pr 142 à165'!AO43+'Niv3 Pub 70à93'!AO43</f>
        <v>3</v>
      </c>
      <c r="AK41" s="70">
        <f>'Niv3 pr 142 à165'!AP43+'Niv3 Pub 70à93'!AP43</f>
        <v>16</v>
      </c>
      <c r="AL41" s="70">
        <f>'Niv3 pr 142 à165'!AQ43+'Niv3 Pub 70à93'!AQ43</f>
        <v>22</v>
      </c>
      <c r="AM41" s="70">
        <f>'Niv3 pr 142 à165'!AR43+'Niv3 Pub 70à93'!AR43</f>
        <v>1</v>
      </c>
      <c r="AN41" s="70">
        <f>'Niv3 pr 142 à165'!AS43+'Niv3 Pub 70à93'!AS43</f>
        <v>14</v>
      </c>
      <c r="AO41" s="401">
        <f>'Niv3 pr 142 à165'!AT43+'Niv3 Pub 70à93'!AT43</f>
        <v>115</v>
      </c>
      <c r="AP41" s="70">
        <f>'Niv3 pr 142 à165'!AU43+'Niv3 Pub 70à93'!AU43</f>
        <v>108</v>
      </c>
      <c r="AQ41" s="70">
        <f>'Niv3 pr 142 à165'!AV43+'Niv3 Pub 70à93'!AV43</f>
        <v>10</v>
      </c>
      <c r="AR41" s="70">
        <f>'Niv3 pr 142 à165'!AW43+'Niv3 Pub 70à93'!AW43</f>
        <v>118</v>
      </c>
      <c r="AS41" s="70">
        <f>'Niv3 Pub 70à93'!AX43</f>
        <v>147</v>
      </c>
      <c r="AT41" s="70">
        <f>'Niv3 Pub 70à93'!AY43</f>
        <v>4</v>
      </c>
      <c r="AU41" s="70">
        <f>'Niv3 Pub 70à93'!AZ43</f>
        <v>1</v>
      </c>
      <c r="AV41" s="70">
        <f>'Niv3 Pub 70à93'!BA43</f>
        <v>1</v>
      </c>
      <c r="AW41" s="70">
        <f>'Niv3 Pub 70à93'!BB43</f>
        <v>153</v>
      </c>
      <c r="AX41" s="70">
        <f>'Niv3 pr 142 à165'!AY43+'Niv3 Pub 70à93'!BC43</f>
        <v>71</v>
      </c>
      <c r="AY41" s="70">
        <f>'Niv3 pr 142 à165'!AZ43+'Niv3 Pub 70à93'!BD43</f>
        <v>18</v>
      </c>
      <c r="AZ41" s="70">
        <f>'Niv3 pr 142 à165'!BA43+'Niv3 Pub 70à93'!BE43</f>
        <v>18</v>
      </c>
      <c r="BA41" s="70">
        <f>'Niv3 pr 142 à165'!BB43+'Niv3 Pub 70à93'!BF43</f>
        <v>0</v>
      </c>
    </row>
    <row r="42" spans="1:53" ht="10.5">
      <c r="A42" s="692" t="s">
        <v>65</v>
      </c>
      <c r="B42" s="443">
        <f>+'Niv1 Pub 22à45 '!AE14+'Niv1 Pr 94à117'!AE14</f>
        <v>3326</v>
      </c>
      <c r="C42" s="443">
        <f>+'Niv1 Pub 22à45 '!AF14+'Niv1 Pr 94à117'!AF14</f>
        <v>3034</v>
      </c>
      <c r="D42" s="443">
        <f>+'Niv1 Pub 22à45 '!AG14+'Niv1 Pr 94à117'!AG14</f>
        <v>2632</v>
      </c>
      <c r="E42" s="443">
        <f>+'Niv1 Pub 22à45 '!AH14+'Niv1 Pr 94à117'!AH14</f>
        <v>1848</v>
      </c>
      <c r="F42" s="443">
        <f>+'Niv1 Pub 22à45 '!AI14+'Niv1 Pr 94à117'!AI14</f>
        <v>1364</v>
      </c>
      <c r="G42" s="443">
        <f>+'Niv1 Pub 22à45 '!AJ14+'Niv1 Pr 94à117'!AJ14</f>
        <v>12204</v>
      </c>
      <c r="H42" s="443">
        <f>+'Niv1 Pub 22à45 '!AK14+'Niv1 Pr 94à117'!AK14</f>
        <v>5676</v>
      </c>
      <c r="I42" s="443">
        <f>+'Niv1 Pub 22à45 '!AL14+'Niv1 Pr 94à117'!AL14</f>
        <v>893</v>
      </c>
      <c r="J42" s="443">
        <f>+'Niv1 Pub 22à45 '!AM14+'Niv1 Pr 94à117'!AM14</f>
        <v>6569</v>
      </c>
      <c r="K42" s="392">
        <f>'Niv1 Pr 94à117'!AS44+'Niv1 Pub 22à45 '!AS44</f>
        <v>1529</v>
      </c>
      <c r="L42" s="392">
        <f>'Niv1 Pr 94à117'!AT44+'Niv1 Pub 22à45 '!AT44</f>
        <v>66</v>
      </c>
      <c r="M42" s="443">
        <f>+'Niv1 Pub 22à45 '!AU14+'Niv1 Pr 94à117'!AR14</f>
        <v>3362</v>
      </c>
      <c r="N42" s="443">
        <f>+'Niv1 Pub 22à45 '!AV14+'Niv1 Pr 94à117'!AS14</f>
        <v>2791</v>
      </c>
      <c r="O42" s="443">
        <f>+'Niv1 Pub 22à45 '!AW14+'Niv1 Pr 94à117'!AT14</f>
        <v>571</v>
      </c>
      <c r="P42" s="692" t="s">
        <v>65</v>
      </c>
      <c r="Q42" s="392">
        <f>+'Niv2 Pub 46à69'!AA14+'Niv2 Pr 117à141'!AA14</f>
        <v>377</v>
      </c>
      <c r="R42" s="392">
        <f>+'Niv2 Pub 46à69'!AB14+'Niv2 Pr 117à141'!AB14</f>
        <v>278</v>
      </c>
      <c r="S42" s="392">
        <f>+'Niv2 Pub 46à69'!AC14+'Niv2 Pr 117à141'!AC14</f>
        <v>232</v>
      </c>
      <c r="T42" s="392">
        <f>+'Niv2 Pub 46à69'!AD14+'Niv2 Pr 117à141'!AD14</f>
        <v>214</v>
      </c>
      <c r="U42" s="392">
        <f>+'Niv2 Pub 46à69'!AE14+'Niv2 Pr 117à141'!AE14</f>
        <v>1101</v>
      </c>
      <c r="V42" s="392">
        <f>+'Niv2 Pub 46à69'!AF14+'Niv2 Pr 117à141'!AF14</f>
        <v>866</v>
      </c>
      <c r="W42" s="392">
        <f>+'Niv2 Pub 46à69'!AG14+'Niv2 Pr 117à141'!AG14</f>
        <v>121</v>
      </c>
      <c r="X42" s="392">
        <f>+'Niv2 Pub 46à69'!AH14+'Niv2 Pr 117à141'!AH14</f>
        <v>987</v>
      </c>
      <c r="Y42" s="392">
        <f>'Niv2 Pub 46à69'!AL14+'Niv2 Pr 117à141'!AI14</f>
        <v>1744</v>
      </c>
      <c r="Z42" s="392">
        <f>'Niv2 Pub 46à69'!AM14+'Niv2 Pr 117à141'!AJ14</f>
        <v>401</v>
      </c>
      <c r="AA42" s="392">
        <f>'Niv2 Pub 46à69'!AN14+'Niv2 Pr 117à141'!AK14</f>
        <v>194</v>
      </c>
      <c r="AB42" s="392">
        <f>'Niv2 Pub 46à69'!AO14+'Niv2 Pr 117à141'!AL14</f>
        <v>186</v>
      </c>
      <c r="AC42" s="392">
        <f>'Niv2 Pub 46à69'!AP14+'Niv2 Pr 117à141'!AM14</f>
        <v>8</v>
      </c>
      <c r="AG42" s="257" t="s">
        <v>65</v>
      </c>
      <c r="AH42" s="392">
        <f>'Niv3 pr 142 à165'!AM44+'Niv3 Pub 70à93'!AM44</f>
        <v>23</v>
      </c>
      <c r="AI42" s="392">
        <f>'Niv3 pr 142 à165'!AN44+'Niv3 Pub 70à93'!AN44</f>
        <v>7</v>
      </c>
      <c r="AJ42" s="392">
        <f>'Niv3 pr 142 à165'!AO44+'Niv3 Pub 70à93'!AO44</f>
        <v>1</v>
      </c>
      <c r="AK42" s="392">
        <f>'Niv3 pr 142 à165'!AP44+'Niv3 Pub 70à93'!AP44</f>
        <v>9</v>
      </c>
      <c r="AL42" s="392">
        <f>'Niv3 pr 142 à165'!AQ44+'Niv3 Pub 70à93'!AQ44</f>
        <v>9</v>
      </c>
      <c r="AM42" s="392">
        <f>'Niv3 pr 142 à165'!AR44+'Niv3 Pub 70à93'!AR44</f>
        <v>1</v>
      </c>
      <c r="AN42" s="392">
        <f>'Niv3 pr 142 à165'!AS44+'Niv3 Pub 70à93'!AS44</f>
        <v>7</v>
      </c>
      <c r="AO42" s="393">
        <f>'Niv3 pr 142 à165'!AT44+'Niv3 Pub 70à93'!AT44</f>
        <v>57</v>
      </c>
      <c r="AP42" s="392">
        <f>'Niv3 pr 142 à165'!AU44+'Niv3 Pub 70à93'!AU44</f>
        <v>56</v>
      </c>
      <c r="AQ42" s="392">
        <f>'Niv3 pr 142 à165'!AV44+'Niv3 Pub 70à93'!AV44</f>
        <v>1</v>
      </c>
      <c r="AR42" s="392">
        <f>'Niv3 pr 142 à165'!AW44+'Niv3 Pub 70à93'!AW44</f>
        <v>57</v>
      </c>
      <c r="AS42" s="392">
        <f>'Niv3 Pub 70à93'!AX44</f>
        <v>76</v>
      </c>
      <c r="AT42" s="392">
        <f>'Niv3 Pub 70à93'!AY44</f>
        <v>1</v>
      </c>
      <c r="AU42" s="392">
        <f>'Niv3 Pub 70à93'!AZ44</f>
        <v>0</v>
      </c>
      <c r="AV42" s="392">
        <f>'Niv3 Pub 70à93'!BA44</f>
        <v>0</v>
      </c>
      <c r="AW42" s="392">
        <f>'Niv3 Pub 70à93'!BB44</f>
        <v>77</v>
      </c>
      <c r="AX42" s="392">
        <f>'Niv3 pr 142 à165'!AY44+'Niv3 Pub 70à93'!BC44</f>
        <v>46</v>
      </c>
      <c r="AY42" s="392">
        <f>'Niv3 pr 142 à165'!AZ44+'Niv3 Pub 70à93'!BD44</f>
        <v>10</v>
      </c>
      <c r="AZ42" s="392">
        <f>'Niv3 pr 142 à165'!BA44+'Niv3 Pub 70à93'!BE44</f>
        <v>9</v>
      </c>
      <c r="BA42" s="392">
        <f>'Niv3 pr 142 à165'!BB44+'Niv3 Pub 70à93'!BF44</f>
        <v>1</v>
      </c>
    </row>
    <row r="43" spans="1:53">
      <c r="AA43" s="193"/>
    </row>
  </sheetData>
  <mergeCells count="7">
    <mergeCell ref="AH33:AO33"/>
    <mergeCell ref="A5:A6"/>
    <mergeCell ref="P19:P20"/>
    <mergeCell ref="P5:P6"/>
    <mergeCell ref="P33:P34"/>
    <mergeCell ref="A33:A34"/>
    <mergeCell ref="A19:A20"/>
  </mergeCells>
  <phoneticPr fontId="0" type="noConversion"/>
  <printOptions horizontalCentered="1"/>
  <pageMargins left="0.56999999999999995" right="0.23622047244094491" top="0.59055118110236227" bottom="0.86614173228346458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B239"/>
  <sheetViews>
    <sheetView topLeftCell="A45" zoomScale="75" workbookViewId="0">
      <selection activeCell="B67" sqref="B67:N69"/>
    </sheetView>
  </sheetViews>
  <sheetFormatPr baseColWidth="10" defaultColWidth="11.453125" defaultRowHeight="10.5"/>
  <cols>
    <col min="1" max="1" width="20.26953125" style="338" customWidth="1"/>
    <col min="2" max="2" width="25.54296875" style="339" customWidth="1"/>
    <col min="3" max="12" width="8.7265625" style="91" customWidth="1"/>
    <col min="13" max="13" width="9.26953125" style="141" customWidth="1"/>
    <col min="14" max="14" width="9.7265625" style="141" customWidth="1"/>
    <col min="15" max="15" width="19.7265625" style="91" customWidth="1"/>
    <col min="16" max="16" width="27.26953125" style="339" customWidth="1"/>
    <col min="17" max="26" width="8.453125" style="91" customWidth="1"/>
    <col min="27" max="28" width="8.453125" style="141" customWidth="1"/>
    <col min="29" max="29" width="18.1796875" style="91" customWidth="1"/>
    <col min="30" max="30" width="24.7265625" style="339" customWidth="1"/>
    <col min="31" max="35" width="5.54296875" style="338" customWidth="1"/>
    <col min="36" max="36" width="6.7265625" style="338" customWidth="1"/>
    <col min="37" max="37" width="7" style="338" customWidth="1"/>
    <col min="38" max="38" width="6.26953125" style="338" customWidth="1"/>
    <col min="39" max="39" width="6.453125" style="338" customWidth="1"/>
    <col min="40" max="40" width="5.81640625" style="338" customWidth="1"/>
    <col min="41" max="41" width="6.7265625" style="338" customWidth="1"/>
    <col min="42" max="42" width="6.54296875" style="338" customWidth="1"/>
    <col min="43" max="44" width="4.81640625" style="338" customWidth="1"/>
    <col min="45" max="45" width="6.26953125" style="338" customWidth="1"/>
    <col min="46" max="46" width="5.26953125" style="338" customWidth="1"/>
    <col min="47" max="47" width="5.7265625" style="338" customWidth="1"/>
    <col min="48" max="48" width="5.54296875" style="338" customWidth="1"/>
    <col min="49" max="49" width="4.81640625" style="338" customWidth="1"/>
    <col min="50" max="50" width="7.54296875" style="338" customWidth="1"/>
    <col min="51" max="16384" width="11.453125" style="338"/>
  </cols>
  <sheetData>
    <row r="1" spans="1:54" s="193" customFormat="1" ht="12" customHeight="1">
      <c r="A1" s="49"/>
      <c r="B1" s="735" t="s">
        <v>450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35"/>
      <c r="P1" s="736" t="s">
        <v>456</v>
      </c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736" t="s">
        <v>458</v>
      </c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31"/>
      <c r="AW1" s="231"/>
    </row>
    <row r="2" spans="1:54" s="193" customFormat="1" ht="11.25" customHeight="1">
      <c r="B2" s="736" t="s">
        <v>280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35"/>
      <c r="P2" s="736" t="s">
        <v>280</v>
      </c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736" t="s">
        <v>280</v>
      </c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31"/>
      <c r="AW2" s="231"/>
    </row>
    <row r="3" spans="1:54" s="193" customFormat="1" ht="6.75" customHeight="1" thickBot="1">
      <c r="B3" s="234"/>
      <c r="C3" s="234"/>
      <c r="D3" s="234"/>
      <c r="E3" s="234"/>
      <c r="F3" s="234"/>
      <c r="G3" s="234"/>
      <c r="H3" s="234"/>
      <c r="I3" s="234"/>
      <c r="J3" s="234"/>
      <c r="K3" s="202"/>
      <c r="L3" s="202"/>
      <c r="M3" s="234"/>
      <c r="N3" s="234"/>
      <c r="O3" s="235"/>
      <c r="P3" s="234"/>
      <c r="Q3" s="202"/>
      <c r="R3" s="202"/>
      <c r="S3" s="202"/>
      <c r="T3" s="202"/>
      <c r="U3" s="202"/>
      <c r="V3" s="202"/>
      <c r="W3" s="202"/>
      <c r="X3" s="202"/>
      <c r="Y3" s="234"/>
      <c r="Z3" s="232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</row>
    <row r="4" spans="1:54" s="191" customFormat="1" ht="15.75" customHeight="1">
      <c r="B4" s="937" t="s">
        <v>59</v>
      </c>
      <c r="C4" s="744" t="s">
        <v>272</v>
      </c>
      <c r="D4" s="745"/>
      <c r="E4" s="744" t="s">
        <v>273</v>
      </c>
      <c r="F4" s="745"/>
      <c r="G4" s="744" t="s">
        <v>274</v>
      </c>
      <c r="H4" s="745"/>
      <c r="I4" s="744" t="s">
        <v>275</v>
      </c>
      <c r="J4" s="745"/>
      <c r="K4" s="744" t="s">
        <v>276</v>
      </c>
      <c r="L4" s="745"/>
      <c r="M4" s="746" t="s">
        <v>67</v>
      </c>
      <c r="N4" s="747"/>
      <c r="O4" s="194"/>
      <c r="P4" s="757"/>
      <c r="Q4" s="765" t="s">
        <v>272</v>
      </c>
      <c r="R4" s="745"/>
      <c r="S4" s="744" t="s">
        <v>273</v>
      </c>
      <c r="T4" s="745"/>
      <c r="U4" s="744" t="s">
        <v>274</v>
      </c>
      <c r="V4" s="745"/>
      <c r="W4" s="744" t="s">
        <v>275</v>
      </c>
      <c r="X4" s="745"/>
      <c r="Y4" s="744" t="s">
        <v>276</v>
      </c>
      <c r="Z4" s="745"/>
      <c r="AA4" s="746" t="s">
        <v>57</v>
      </c>
      <c r="AB4" s="766"/>
      <c r="AC4" s="194"/>
      <c r="AD4" s="769"/>
      <c r="AE4" s="770" t="s">
        <v>69</v>
      </c>
      <c r="AF4" s="770"/>
      <c r="AG4" s="770"/>
      <c r="AH4" s="770"/>
      <c r="AI4" s="770"/>
      <c r="AJ4" s="745"/>
      <c r="AK4" s="771" t="s">
        <v>70</v>
      </c>
      <c r="AL4" s="770"/>
      <c r="AM4" s="745"/>
      <c r="AN4" s="771" t="s">
        <v>71</v>
      </c>
      <c r="AO4" s="782"/>
      <c r="AP4" s="782"/>
      <c r="AQ4" s="782"/>
      <c r="AR4" s="782"/>
      <c r="AS4" s="783"/>
      <c r="AT4" s="784"/>
      <c r="AU4" s="771" t="s">
        <v>72</v>
      </c>
      <c r="AV4" s="770"/>
      <c r="AW4" s="775"/>
    </row>
    <row r="5" spans="1:54" s="184" customFormat="1" ht="28.5" customHeight="1">
      <c r="A5" s="722"/>
      <c r="B5" s="938"/>
      <c r="C5" s="182" t="s">
        <v>282</v>
      </c>
      <c r="D5" s="182" t="s">
        <v>269</v>
      </c>
      <c r="E5" s="182" t="s">
        <v>282</v>
      </c>
      <c r="F5" s="182" t="s">
        <v>269</v>
      </c>
      <c r="G5" s="182" t="s">
        <v>282</v>
      </c>
      <c r="H5" s="182" t="s">
        <v>269</v>
      </c>
      <c r="I5" s="182" t="s">
        <v>282</v>
      </c>
      <c r="J5" s="182" t="s">
        <v>269</v>
      </c>
      <c r="K5" s="182" t="s">
        <v>282</v>
      </c>
      <c r="L5" s="182" t="s">
        <v>269</v>
      </c>
      <c r="M5" s="182" t="s">
        <v>282</v>
      </c>
      <c r="N5" s="748" t="s">
        <v>269</v>
      </c>
      <c r="O5" s="199"/>
      <c r="P5" s="728" t="s">
        <v>59</v>
      </c>
      <c r="Q5" s="182" t="s">
        <v>282</v>
      </c>
      <c r="R5" s="182" t="s">
        <v>269</v>
      </c>
      <c r="S5" s="182" t="s">
        <v>282</v>
      </c>
      <c r="T5" s="182" t="s">
        <v>269</v>
      </c>
      <c r="U5" s="182" t="s">
        <v>282</v>
      </c>
      <c r="V5" s="182" t="s">
        <v>269</v>
      </c>
      <c r="W5" s="182" t="s">
        <v>282</v>
      </c>
      <c r="X5" s="182" t="s">
        <v>269</v>
      </c>
      <c r="Y5" s="182" t="s">
        <v>282</v>
      </c>
      <c r="Z5" s="182" t="s">
        <v>269</v>
      </c>
      <c r="AA5" s="182" t="s">
        <v>282</v>
      </c>
      <c r="AB5" s="748" t="s">
        <v>269</v>
      </c>
      <c r="AC5" s="183"/>
      <c r="AD5" s="776" t="s">
        <v>59</v>
      </c>
      <c r="AE5" s="31" t="s">
        <v>272</v>
      </c>
      <c r="AF5" s="31" t="s">
        <v>273</v>
      </c>
      <c r="AG5" s="31" t="s">
        <v>274</v>
      </c>
      <c r="AH5" s="31" t="s">
        <v>275</v>
      </c>
      <c r="AI5" s="31" t="s">
        <v>276</v>
      </c>
      <c r="AJ5" s="30" t="s">
        <v>57</v>
      </c>
      <c r="AK5" s="737" t="s">
        <v>73</v>
      </c>
      <c r="AL5" s="737" t="s">
        <v>74</v>
      </c>
      <c r="AM5" s="738" t="s">
        <v>75</v>
      </c>
      <c r="AN5" s="739" t="s">
        <v>76</v>
      </c>
      <c r="AO5" s="738" t="s">
        <v>268</v>
      </c>
      <c r="AP5" s="738" t="s">
        <v>270</v>
      </c>
      <c r="AQ5" s="740" t="s">
        <v>271</v>
      </c>
      <c r="AR5" s="740" t="s">
        <v>78</v>
      </c>
      <c r="AS5" s="740" t="s">
        <v>79</v>
      </c>
      <c r="AT5" s="738" t="s">
        <v>80</v>
      </c>
      <c r="AU5" s="741" t="s">
        <v>81</v>
      </c>
      <c r="AV5" s="742" t="s">
        <v>82</v>
      </c>
      <c r="AW5" s="777" t="s">
        <v>83</v>
      </c>
    </row>
    <row r="6" spans="1:54" s="193" customFormat="1" ht="8.25" customHeight="1">
      <c r="B6" s="749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750"/>
      <c r="O6" s="232"/>
      <c r="P6" s="759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242"/>
      <c r="AB6" s="767"/>
      <c r="AC6" s="242"/>
      <c r="AD6" s="785"/>
      <c r="AE6" s="326"/>
      <c r="AF6" s="326"/>
      <c r="AG6" s="326"/>
      <c r="AH6" s="326"/>
      <c r="AI6" s="326"/>
      <c r="AJ6" s="327"/>
      <c r="AK6" s="328"/>
      <c r="AL6" s="329"/>
      <c r="AM6" s="330"/>
      <c r="AN6" s="329"/>
      <c r="AO6" s="329"/>
      <c r="AP6" s="331"/>
      <c r="AQ6" s="331"/>
      <c r="AR6" s="331"/>
      <c r="AS6" s="249"/>
      <c r="AT6" s="330"/>
      <c r="AU6" s="331"/>
      <c r="AV6" s="244"/>
      <c r="AW6" s="779"/>
    </row>
    <row r="7" spans="1:54" s="242" customFormat="1" ht="10.5" customHeight="1">
      <c r="B7" s="751" t="s">
        <v>58</v>
      </c>
      <c r="C7" s="439">
        <f t="shared" ref="C7:N7" si="0">SUM(C9:C14)</f>
        <v>913400</v>
      </c>
      <c r="D7" s="439">
        <f t="shared" si="0"/>
        <v>448397</v>
      </c>
      <c r="E7" s="439">
        <f t="shared" si="0"/>
        <v>858877</v>
      </c>
      <c r="F7" s="439">
        <f t="shared" si="0"/>
        <v>416772</v>
      </c>
      <c r="G7" s="439">
        <f t="shared" si="0"/>
        <v>660305</v>
      </c>
      <c r="H7" s="439">
        <f t="shared" si="0"/>
        <v>323194</v>
      </c>
      <c r="I7" s="439">
        <f t="shared" si="0"/>
        <v>379618</v>
      </c>
      <c r="J7" s="439">
        <f t="shared" si="0"/>
        <v>187823</v>
      </c>
      <c r="K7" s="920">
        <f t="shared" si="0"/>
        <v>292321</v>
      </c>
      <c r="L7" s="439">
        <f t="shared" si="0"/>
        <v>145023</v>
      </c>
      <c r="M7" s="439">
        <f t="shared" si="0"/>
        <v>3104521</v>
      </c>
      <c r="N7" s="752">
        <f t="shared" si="0"/>
        <v>1521209</v>
      </c>
      <c r="O7" s="424"/>
      <c r="P7" s="751" t="s">
        <v>58</v>
      </c>
      <c r="Q7" s="439">
        <f t="shared" ref="Q7:AB7" si="1">SUM(Q9:Q14)</f>
        <v>129179</v>
      </c>
      <c r="R7" s="439">
        <f t="shared" si="1"/>
        <v>61374</v>
      </c>
      <c r="S7" s="439">
        <f t="shared" si="1"/>
        <v>256007</v>
      </c>
      <c r="T7" s="439">
        <f t="shared" si="1"/>
        <v>119080</v>
      </c>
      <c r="U7" s="439">
        <f t="shared" si="1"/>
        <v>177824</v>
      </c>
      <c r="V7" s="439">
        <f t="shared" si="1"/>
        <v>84194</v>
      </c>
      <c r="W7" s="439">
        <f t="shared" si="1"/>
        <v>29053</v>
      </c>
      <c r="X7" s="439">
        <f t="shared" si="1"/>
        <v>14248</v>
      </c>
      <c r="Y7" s="439">
        <f t="shared" si="1"/>
        <v>62580</v>
      </c>
      <c r="Z7" s="439">
        <f t="shared" si="1"/>
        <v>31392</v>
      </c>
      <c r="AA7" s="424">
        <f t="shared" si="1"/>
        <v>654643</v>
      </c>
      <c r="AB7" s="523">
        <f t="shared" si="1"/>
        <v>310288</v>
      </c>
      <c r="AC7" s="595"/>
      <c r="AD7" s="751" t="s">
        <v>58</v>
      </c>
      <c r="AE7" s="445">
        <f t="shared" ref="AE7:AW7" si="2">SUM(AE9:AE14)</f>
        <v>19859</v>
      </c>
      <c r="AF7" s="445">
        <f t="shared" si="2"/>
        <v>20097</v>
      </c>
      <c r="AG7" s="445">
        <f t="shared" si="2"/>
        <v>18751</v>
      </c>
      <c r="AH7" s="445">
        <f t="shared" si="2"/>
        <v>14511</v>
      </c>
      <c r="AI7" s="445">
        <f t="shared" si="2"/>
        <v>12610</v>
      </c>
      <c r="AJ7" s="445">
        <f t="shared" si="2"/>
        <v>85828</v>
      </c>
      <c r="AK7" s="445">
        <f t="shared" si="2"/>
        <v>47040</v>
      </c>
      <c r="AL7" s="445">
        <f t="shared" si="2"/>
        <v>6473</v>
      </c>
      <c r="AM7" s="445">
        <f t="shared" si="2"/>
        <v>53513</v>
      </c>
      <c r="AN7" s="445">
        <f t="shared" si="2"/>
        <v>28186</v>
      </c>
      <c r="AO7" s="445">
        <f t="shared" si="2"/>
        <v>23061</v>
      </c>
      <c r="AP7" s="445">
        <f t="shared" si="2"/>
        <v>7678</v>
      </c>
      <c r="AQ7" s="445">
        <f t="shared" si="2"/>
        <v>619</v>
      </c>
      <c r="AR7" s="445">
        <f t="shared" si="2"/>
        <v>154</v>
      </c>
      <c r="AS7" s="445">
        <f t="shared" si="2"/>
        <v>59698</v>
      </c>
      <c r="AT7" s="445">
        <f t="shared" si="2"/>
        <v>1735</v>
      </c>
      <c r="AU7" s="445">
        <f t="shared" si="2"/>
        <v>18884</v>
      </c>
      <c r="AV7" s="404">
        <f t="shared" si="2"/>
        <v>17622</v>
      </c>
      <c r="AW7" s="780">
        <f t="shared" si="2"/>
        <v>1262</v>
      </c>
      <c r="AY7" s="504">
        <f>M7/AS7</f>
        <v>52.003768970484771</v>
      </c>
      <c r="BA7" s="460"/>
    </row>
    <row r="8" spans="1:54" s="242" customFormat="1" ht="6.75" customHeight="1">
      <c r="B8" s="514"/>
      <c r="C8" s="440"/>
      <c r="D8" s="440"/>
      <c r="E8" s="440"/>
      <c r="F8" s="440"/>
      <c r="G8" s="440"/>
      <c r="H8" s="440"/>
      <c r="I8" s="440"/>
      <c r="J8" s="440"/>
      <c r="K8" s="440"/>
      <c r="L8" s="440"/>
      <c r="M8" s="439"/>
      <c r="N8" s="752"/>
      <c r="O8" s="424"/>
      <c r="P8" s="514"/>
      <c r="Q8" s="440"/>
      <c r="R8" s="440"/>
      <c r="S8" s="440"/>
      <c r="T8" s="440"/>
      <c r="U8" s="440"/>
      <c r="V8" s="440"/>
      <c r="W8" s="440"/>
      <c r="X8" s="440"/>
      <c r="Y8" s="440"/>
      <c r="Z8" s="440"/>
      <c r="AA8" s="424"/>
      <c r="AB8" s="523"/>
      <c r="AC8" s="424"/>
      <c r="AD8" s="514"/>
      <c r="AF8" s="239"/>
      <c r="AH8" s="239"/>
      <c r="AJ8" s="239"/>
      <c r="AK8" s="239"/>
      <c r="AM8" s="239"/>
      <c r="AO8" s="239"/>
      <c r="AP8" s="239"/>
      <c r="AQ8" s="239"/>
      <c r="AS8" s="239"/>
      <c r="AT8" s="325"/>
      <c r="AU8" s="325"/>
      <c r="AV8" s="239"/>
      <c r="AW8" s="767"/>
      <c r="AY8" s="504"/>
      <c r="BA8" s="460"/>
      <c r="BB8" s="332"/>
    </row>
    <row r="9" spans="1:54" s="242" customFormat="1" ht="14.25" customHeight="1">
      <c r="B9" s="753" t="s">
        <v>60</v>
      </c>
      <c r="C9" s="440">
        <f>+C55</f>
        <v>153644</v>
      </c>
      <c r="D9" s="440">
        <f t="shared" ref="D9:L9" si="3">+D55</f>
        <v>73908</v>
      </c>
      <c r="E9" s="440">
        <f t="shared" si="3"/>
        <v>158342</v>
      </c>
      <c r="F9" s="440">
        <f t="shared" si="3"/>
        <v>74501</v>
      </c>
      <c r="G9" s="440">
        <f t="shared" si="3"/>
        <v>156447</v>
      </c>
      <c r="H9" s="440">
        <f t="shared" si="3"/>
        <v>74399</v>
      </c>
      <c r="I9" s="440">
        <f t="shared" si="3"/>
        <v>101496</v>
      </c>
      <c r="J9" s="440">
        <f t="shared" si="3"/>
        <v>49867</v>
      </c>
      <c r="K9" s="440">
        <f t="shared" si="3"/>
        <v>81566</v>
      </c>
      <c r="L9" s="440">
        <f t="shared" si="3"/>
        <v>41093</v>
      </c>
      <c r="M9" s="439">
        <f t="shared" ref="M9:N14" si="4">+C9+E9++G9+I9+K9</f>
        <v>651495</v>
      </c>
      <c r="N9" s="752">
        <f t="shared" si="4"/>
        <v>313768</v>
      </c>
      <c r="O9" s="424"/>
      <c r="P9" s="753" t="s">
        <v>60</v>
      </c>
      <c r="Q9" s="440">
        <f t="shared" ref="Q9:Z9" si="5">+Q55</f>
        <v>15320</v>
      </c>
      <c r="R9" s="440">
        <f t="shared" si="5"/>
        <v>6877</v>
      </c>
      <c r="S9" s="440">
        <f t="shared" si="5"/>
        <v>43270</v>
      </c>
      <c r="T9" s="440">
        <f t="shared" si="5"/>
        <v>18609</v>
      </c>
      <c r="U9" s="440">
        <f t="shared" si="5"/>
        <v>40486</v>
      </c>
      <c r="V9" s="440">
        <f t="shared" si="5"/>
        <v>18292</v>
      </c>
      <c r="W9" s="440">
        <f t="shared" si="5"/>
        <v>6521</v>
      </c>
      <c r="X9" s="440">
        <f t="shared" si="5"/>
        <v>3073</v>
      </c>
      <c r="Y9" s="440">
        <f t="shared" si="5"/>
        <v>14690</v>
      </c>
      <c r="Z9" s="440">
        <f t="shared" si="5"/>
        <v>7463</v>
      </c>
      <c r="AA9" s="424">
        <f t="shared" ref="AA9:AB14" si="6">+Q9+S9++U9+W9+Y9</f>
        <v>120287</v>
      </c>
      <c r="AB9" s="523">
        <f t="shared" si="6"/>
        <v>54314</v>
      </c>
      <c r="AC9" s="424"/>
      <c r="AD9" s="753" t="s">
        <v>60</v>
      </c>
      <c r="AE9" s="440">
        <f t="shared" ref="AE9:AW9" si="7">+AE55</f>
        <v>3790</v>
      </c>
      <c r="AF9" s="440">
        <f t="shared" si="7"/>
        <v>3912</v>
      </c>
      <c r="AG9" s="440">
        <f t="shared" si="7"/>
        <v>4003</v>
      </c>
      <c r="AH9" s="440">
        <f t="shared" si="7"/>
        <v>3545</v>
      </c>
      <c r="AI9" s="440">
        <f t="shared" si="7"/>
        <v>3400</v>
      </c>
      <c r="AJ9" s="440">
        <f t="shared" si="7"/>
        <v>18650</v>
      </c>
      <c r="AK9" s="440">
        <f t="shared" si="7"/>
        <v>11232</v>
      </c>
      <c r="AL9" s="440">
        <f t="shared" si="7"/>
        <v>1016</v>
      </c>
      <c r="AM9" s="440">
        <f t="shared" si="7"/>
        <v>12248</v>
      </c>
      <c r="AN9" s="440">
        <f t="shared" si="7"/>
        <v>7044</v>
      </c>
      <c r="AO9" s="440">
        <f t="shared" si="7"/>
        <v>4968</v>
      </c>
      <c r="AP9" s="440">
        <f t="shared" si="7"/>
        <v>1544</v>
      </c>
      <c r="AQ9" s="440">
        <f t="shared" si="7"/>
        <v>177</v>
      </c>
      <c r="AR9" s="440">
        <f t="shared" si="7"/>
        <v>35</v>
      </c>
      <c r="AS9" s="440">
        <f t="shared" si="7"/>
        <v>13768</v>
      </c>
      <c r="AT9" s="440">
        <f t="shared" si="7"/>
        <v>498</v>
      </c>
      <c r="AU9" s="440">
        <f t="shared" si="7"/>
        <v>3384</v>
      </c>
      <c r="AV9" s="440">
        <f t="shared" si="7"/>
        <v>3313</v>
      </c>
      <c r="AW9" s="781">
        <f t="shared" si="7"/>
        <v>71</v>
      </c>
      <c r="AY9" s="504"/>
      <c r="BA9" s="460"/>
      <c r="BB9" s="332"/>
    </row>
    <row r="10" spans="1:54" s="242" customFormat="1" ht="14.25" customHeight="1">
      <c r="B10" s="753" t="s">
        <v>61</v>
      </c>
      <c r="C10" s="440">
        <f>+C87</f>
        <v>93808</v>
      </c>
      <c r="D10" s="440">
        <f t="shared" ref="D10:L10" si="8">+D87</f>
        <v>45410</v>
      </c>
      <c r="E10" s="440">
        <f t="shared" si="8"/>
        <v>71428</v>
      </c>
      <c r="F10" s="440">
        <f t="shared" si="8"/>
        <v>34693</v>
      </c>
      <c r="G10" s="440">
        <f t="shared" si="8"/>
        <v>61433</v>
      </c>
      <c r="H10" s="440">
        <f t="shared" si="8"/>
        <v>30152</v>
      </c>
      <c r="I10" s="440">
        <f t="shared" si="8"/>
        <v>40366</v>
      </c>
      <c r="J10" s="440">
        <f t="shared" si="8"/>
        <v>19916</v>
      </c>
      <c r="K10" s="440">
        <f t="shared" si="8"/>
        <v>29143</v>
      </c>
      <c r="L10" s="440">
        <f t="shared" si="8"/>
        <v>14306</v>
      </c>
      <c r="M10" s="439">
        <f t="shared" si="4"/>
        <v>296178</v>
      </c>
      <c r="N10" s="752">
        <f t="shared" si="4"/>
        <v>144477</v>
      </c>
      <c r="O10" s="424"/>
      <c r="P10" s="753" t="s">
        <v>61</v>
      </c>
      <c r="Q10" s="440">
        <f t="shared" ref="Q10:Z10" si="9">+Q87</f>
        <v>27172</v>
      </c>
      <c r="R10" s="440">
        <f t="shared" si="9"/>
        <v>12742</v>
      </c>
      <c r="S10" s="440">
        <f t="shared" si="9"/>
        <v>17309</v>
      </c>
      <c r="T10" s="440">
        <f t="shared" si="9"/>
        <v>8079</v>
      </c>
      <c r="U10" s="440">
        <f t="shared" si="9"/>
        <v>15340</v>
      </c>
      <c r="V10" s="440">
        <f t="shared" si="9"/>
        <v>7365</v>
      </c>
      <c r="W10" s="440">
        <f t="shared" si="9"/>
        <v>6502</v>
      </c>
      <c r="X10" s="440">
        <f t="shared" si="9"/>
        <v>3242</v>
      </c>
      <c r="Y10" s="440">
        <f t="shared" si="9"/>
        <v>6643</v>
      </c>
      <c r="Z10" s="440">
        <f t="shared" si="9"/>
        <v>3290</v>
      </c>
      <c r="AA10" s="424">
        <f t="shared" si="6"/>
        <v>72966</v>
      </c>
      <c r="AB10" s="523">
        <f t="shared" si="6"/>
        <v>34718</v>
      </c>
      <c r="AC10" s="424"/>
      <c r="AD10" s="753" t="s">
        <v>61</v>
      </c>
      <c r="AE10" s="440">
        <f t="shared" ref="AE10:AW10" si="10">+AE87</f>
        <v>1662</v>
      </c>
      <c r="AF10" s="440">
        <f t="shared" si="10"/>
        <v>1633</v>
      </c>
      <c r="AG10" s="440">
        <f t="shared" si="10"/>
        <v>1574</v>
      </c>
      <c r="AH10" s="440">
        <f t="shared" si="10"/>
        <v>1351</v>
      </c>
      <c r="AI10" s="440">
        <f t="shared" si="10"/>
        <v>1157</v>
      </c>
      <c r="AJ10" s="440">
        <f t="shared" si="10"/>
        <v>7377</v>
      </c>
      <c r="AK10" s="440">
        <f t="shared" si="10"/>
        <v>3844</v>
      </c>
      <c r="AL10" s="440">
        <f t="shared" si="10"/>
        <v>652</v>
      </c>
      <c r="AM10" s="440">
        <f t="shared" si="10"/>
        <v>4496</v>
      </c>
      <c r="AN10" s="440">
        <f t="shared" si="10"/>
        <v>1784</v>
      </c>
      <c r="AO10" s="440">
        <f t="shared" si="10"/>
        <v>1992</v>
      </c>
      <c r="AP10" s="440">
        <f t="shared" si="10"/>
        <v>816</v>
      </c>
      <c r="AQ10" s="440">
        <f t="shared" si="10"/>
        <v>119</v>
      </c>
      <c r="AR10" s="440">
        <f t="shared" si="10"/>
        <v>67</v>
      </c>
      <c r="AS10" s="440">
        <f t="shared" si="10"/>
        <v>4778</v>
      </c>
      <c r="AT10" s="440">
        <f t="shared" si="10"/>
        <v>109</v>
      </c>
      <c r="AU10" s="440">
        <f t="shared" si="10"/>
        <v>1528</v>
      </c>
      <c r="AV10" s="440">
        <f t="shared" si="10"/>
        <v>1466</v>
      </c>
      <c r="AW10" s="781">
        <f t="shared" si="10"/>
        <v>62</v>
      </c>
      <c r="AY10" s="504"/>
      <c r="BA10" s="460"/>
      <c r="BB10" s="332"/>
    </row>
    <row r="11" spans="1:54" s="242" customFormat="1" ht="14.25" customHeight="1">
      <c r="B11" s="753" t="s">
        <v>62</v>
      </c>
      <c r="C11" s="440">
        <f>+C109</f>
        <v>247768</v>
      </c>
      <c r="D11" s="440">
        <f t="shared" ref="D11:L11" si="11">+D109</f>
        <v>120412</v>
      </c>
      <c r="E11" s="440">
        <f t="shared" si="11"/>
        <v>215527</v>
      </c>
      <c r="F11" s="440">
        <f t="shared" si="11"/>
        <v>103406</v>
      </c>
      <c r="G11" s="440">
        <f t="shared" si="11"/>
        <v>143657</v>
      </c>
      <c r="H11" s="440">
        <f t="shared" si="11"/>
        <v>69407</v>
      </c>
      <c r="I11" s="440">
        <f t="shared" si="11"/>
        <v>77111</v>
      </c>
      <c r="J11" s="440">
        <f t="shared" si="11"/>
        <v>37277</v>
      </c>
      <c r="K11" s="440">
        <f t="shared" si="11"/>
        <v>53543</v>
      </c>
      <c r="L11" s="440">
        <f t="shared" si="11"/>
        <v>25850</v>
      </c>
      <c r="M11" s="439">
        <f t="shared" si="4"/>
        <v>737606</v>
      </c>
      <c r="N11" s="752">
        <f t="shared" si="4"/>
        <v>356352</v>
      </c>
      <c r="O11" s="424"/>
      <c r="P11" s="753" t="s">
        <v>62</v>
      </c>
      <c r="Q11" s="440">
        <f t="shared" ref="Q11:Z11" si="12">+Q109</f>
        <v>29914</v>
      </c>
      <c r="R11" s="440">
        <f t="shared" si="12"/>
        <v>14112</v>
      </c>
      <c r="S11" s="440">
        <f t="shared" si="12"/>
        <v>64011</v>
      </c>
      <c r="T11" s="440">
        <f t="shared" si="12"/>
        <v>29590</v>
      </c>
      <c r="U11" s="440">
        <f t="shared" si="12"/>
        <v>37924</v>
      </c>
      <c r="V11" s="440">
        <f t="shared" si="12"/>
        <v>17889</v>
      </c>
      <c r="W11" s="440">
        <f t="shared" si="12"/>
        <v>5248</v>
      </c>
      <c r="X11" s="440">
        <f t="shared" si="12"/>
        <v>2440</v>
      </c>
      <c r="Y11" s="440">
        <f t="shared" si="12"/>
        <v>9432</v>
      </c>
      <c r="Z11" s="440">
        <f t="shared" si="12"/>
        <v>4557</v>
      </c>
      <c r="AA11" s="424">
        <f t="shared" si="6"/>
        <v>146529</v>
      </c>
      <c r="AB11" s="523">
        <f t="shared" si="6"/>
        <v>68588</v>
      </c>
      <c r="AC11" s="424"/>
      <c r="AD11" s="786" t="s">
        <v>62</v>
      </c>
      <c r="AE11" s="440">
        <f t="shared" ref="AE11:AW11" si="13">+AE109</f>
        <v>5154</v>
      </c>
      <c r="AF11" s="440">
        <f t="shared" si="13"/>
        <v>5148</v>
      </c>
      <c r="AG11" s="440">
        <f t="shared" si="13"/>
        <v>4622</v>
      </c>
      <c r="AH11" s="440">
        <f t="shared" si="13"/>
        <v>3331</v>
      </c>
      <c r="AI11" s="440">
        <f t="shared" si="13"/>
        <v>2749</v>
      </c>
      <c r="AJ11" s="440">
        <f t="shared" si="13"/>
        <v>21004</v>
      </c>
      <c r="AK11" s="440">
        <f t="shared" si="13"/>
        <v>12013</v>
      </c>
      <c r="AL11" s="440">
        <f t="shared" si="13"/>
        <v>1907</v>
      </c>
      <c r="AM11" s="440">
        <f t="shared" si="13"/>
        <v>13920</v>
      </c>
      <c r="AN11" s="440">
        <f t="shared" si="13"/>
        <v>7301</v>
      </c>
      <c r="AO11" s="440">
        <f t="shared" si="13"/>
        <v>5849</v>
      </c>
      <c r="AP11" s="440">
        <f t="shared" si="13"/>
        <v>1869</v>
      </c>
      <c r="AQ11" s="440">
        <f t="shared" si="13"/>
        <v>25</v>
      </c>
      <c r="AR11" s="440">
        <f t="shared" si="13"/>
        <v>5</v>
      </c>
      <c r="AS11" s="440">
        <f t="shared" si="13"/>
        <v>15049</v>
      </c>
      <c r="AT11" s="440">
        <f t="shared" si="13"/>
        <v>345</v>
      </c>
      <c r="AU11" s="440">
        <f t="shared" si="13"/>
        <v>5009</v>
      </c>
      <c r="AV11" s="440">
        <f t="shared" si="13"/>
        <v>4598</v>
      </c>
      <c r="AW11" s="781">
        <f t="shared" si="13"/>
        <v>411</v>
      </c>
      <c r="AY11" s="504"/>
      <c r="BA11" s="460"/>
      <c r="BB11" s="332"/>
    </row>
    <row r="12" spans="1:54" s="242" customFormat="1" ht="14.25" customHeight="1">
      <c r="B12" s="753" t="s">
        <v>63</v>
      </c>
      <c r="C12" s="440">
        <f>+C145</f>
        <v>127387</v>
      </c>
      <c r="D12" s="440">
        <f t="shared" ref="D12:L12" si="14">+D145</f>
        <v>62378</v>
      </c>
      <c r="E12" s="440">
        <f t="shared" si="14"/>
        <v>119202</v>
      </c>
      <c r="F12" s="440">
        <f t="shared" si="14"/>
        <v>58225</v>
      </c>
      <c r="G12" s="440">
        <f t="shared" si="14"/>
        <v>91396</v>
      </c>
      <c r="H12" s="440">
        <f t="shared" si="14"/>
        <v>45250</v>
      </c>
      <c r="I12" s="440">
        <f t="shared" si="14"/>
        <v>52164</v>
      </c>
      <c r="J12" s="440">
        <f t="shared" si="14"/>
        <v>25385</v>
      </c>
      <c r="K12" s="440">
        <f t="shared" si="14"/>
        <v>37690</v>
      </c>
      <c r="L12" s="440">
        <f t="shared" si="14"/>
        <v>18123</v>
      </c>
      <c r="M12" s="439">
        <f t="shared" si="4"/>
        <v>427839</v>
      </c>
      <c r="N12" s="752">
        <f t="shared" si="4"/>
        <v>209361</v>
      </c>
      <c r="O12" s="424"/>
      <c r="P12" s="753" t="s">
        <v>63</v>
      </c>
      <c r="Q12" s="440">
        <f t="shared" ref="Q12:Z12" si="15">+Q145</f>
        <v>21567</v>
      </c>
      <c r="R12" s="440">
        <f t="shared" si="15"/>
        <v>10379</v>
      </c>
      <c r="S12" s="440">
        <f t="shared" si="15"/>
        <v>37721</v>
      </c>
      <c r="T12" s="440">
        <f t="shared" si="15"/>
        <v>18228</v>
      </c>
      <c r="U12" s="440">
        <f t="shared" si="15"/>
        <v>24871</v>
      </c>
      <c r="V12" s="440">
        <f t="shared" si="15"/>
        <v>12039</v>
      </c>
      <c r="W12" s="440">
        <f t="shared" si="15"/>
        <v>4745</v>
      </c>
      <c r="X12" s="440">
        <f t="shared" si="15"/>
        <v>2366</v>
      </c>
      <c r="Y12" s="440">
        <f t="shared" si="15"/>
        <v>7692</v>
      </c>
      <c r="Z12" s="440">
        <f t="shared" si="15"/>
        <v>3752</v>
      </c>
      <c r="AA12" s="424">
        <f t="shared" si="6"/>
        <v>96596</v>
      </c>
      <c r="AB12" s="523">
        <f t="shared" si="6"/>
        <v>46764</v>
      </c>
      <c r="AC12" s="424"/>
      <c r="AD12" s="753" t="s">
        <v>63</v>
      </c>
      <c r="AE12" s="440">
        <f t="shared" ref="AE12:AW12" si="16">+AE145</f>
        <v>2857</v>
      </c>
      <c r="AF12" s="440">
        <f t="shared" si="16"/>
        <v>2919</v>
      </c>
      <c r="AG12" s="440">
        <f t="shared" si="16"/>
        <v>2712</v>
      </c>
      <c r="AH12" s="440">
        <f t="shared" si="16"/>
        <v>2244</v>
      </c>
      <c r="AI12" s="440">
        <f t="shared" si="16"/>
        <v>1864</v>
      </c>
      <c r="AJ12" s="440">
        <f t="shared" si="16"/>
        <v>12596</v>
      </c>
      <c r="AK12" s="440">
        <f t="shared" si="16"/>
        <v>6058</v>
      </c>
      <c r="AL12" s="440">
        <f t="shared" si="16"/>
        <v>858</v>
      </c>
      <c r="AM12" s="440">
        <f t="shared" si="16"/>
        <v>6916</v>
      </c>
      <c r="AN12" s="440">
        <f t="shared" si="16"/>
        <v>3220</v>
      </c>
      <c r="AO12" s="440">
        <f t="shared" si="16"/>
        <v>3236</v>
      </c>
      <c r="AP12" s="440">
        <f t="shared" si="16"/>
        <v>1174</v>
      </c>
      <c r="AQ12" s="440">
        <f t="shared" si="16"/>
        <v>109</v>
      </c>
      <c r="AR12" s="440">
        <f t="shared" si="16"/>
        <v>6</v>
      </c>
      <c r="AS12" s="440">
        <f t="shared" si="16"/>
        <v>7745</v>
      </c>
      <c r="AT12" s="440">
        <f t="shared" si="16"/>
        <v>128</v>
      </c>
      <c r="AU12" s="440">
        <f t="shared" si="16"/>
        <v>2760</v>
      </c>
      <c r="AV12" s="440">
        <f t="shared" si="16"/>
        <v>2599</v>
      </c>
      <c r="AW12" s="781">
        <f t="shared" si="16"/>
        <v>161</v>
      </c>
      <c r="AY12" s="504"/>
      <c r="BA12" s="460"/>
      <c r="BB12" s="332"/>
    </row>
    <row r="13" spans="1:54" s="242" customFormat="1" ht="14.25" customHeight="1">
      <c r="B13" s="753" t="s">
        <v>64</v>
      </c>
      <c r="C13" s="440">
        <f>+C179</f>
        <v>153246</v>
      </c>
      <c r="D13" s="440">
        <f t="shared" ref="D13:L13" si="17">+D179</f>
        <v>75202</v>
      </c>
      <c r="E13" s="440">
        <f t="shared" si="17"/>
        <v>198568</v>
      </c>
      <c r="F13" s="440">
        <f t="shared" si="17"/>
        <v>95615</v>
      </c>
      <c r="G13" s="440">
        <f t="shared" si="17"/>
        <v>143983</v>
      </c>
      <c r="H13" s="440">
        <f t="shared" si="17"/>
        <v>70537</v>
      </c>
      <c r="I13" s="440">
        <f t="shared" si="17"/>
        <v>73292</v>
      </c>
      <c r="J13" s="440">
        <f t="shared" si="17"/>
        <v>36934</v>
      </c>
      <c r="K13" s="440">
        <f t="shared" si="17"/>
        <v>67964</v>
      </c>
      <c r="L13" s="440">
        <f t="shared" si="17"/>
        <v>34172</v>
      </c>
      <c r="M13" s="439">
        <f t="shared" si="4"/>
        <v>637053</v>
      </c>
      <c r="N13" s="752">
        <f t="shared" si="4"/>
        <v>312460</v>
      </c>
      <c r="O13" s="424"/>
      <c r="P13" s="753" t="s">
        <v>64</v>
      </c>
      <c r="Q13" s="440">
        <f t="shared" ref="Q13:Z13" si="18">+Q179</f>
        <v>11673</v>
      </c>
      <c r="R13" s="440">
        <f t="shared" si="18"/>
        <v>5393</v>
      </c>
      <c r="S13" s="440">
        <f t="shared" si="18"/>
        <v>70277</v>
      </c>
      <c r="T13" s="440">
        <f t="shared" si="18"/>
        <v>32425</v>
      </c>
      <c r="U13" s="440">
        <f t="shared" si="18"/>
        <v>44770</v>
      </c>
      <c r="V13" s="440">
        <f t="shared" si="18"/>
        <v>21210</v>
      </c>
      <c r="W13" s="440">
        <f t="shared" si="18"/>
        <v>3023</v>
      </c>
      <c r="X13" s="440">
        <f t="shared" si="18"/>
        <v>1538</v>
      </c>
      <c r="Y13" s="440">
        <f t="shared" si="18"/>
        <v>20930</v>
      </c>
      <c r="Z13" s="440">
        <f t="shared" si="18"/>
        <v>10682</v>
      </c>
      <c r="AA13" s="424">
        <f t="shared" si="6"/>
        <v>150673</v>
      </c>
      <c r="AB13" s="523">
        <f t="shared" si="6"/>
        <v>71248</v>
      </c>
      <c r="AC13" s="424"/>
      <c r="AD13" s="753" t="s">
        <v>64</v>
      </c>
      <c r="AE13" s="440">
        <f t="shared" ref="AE13:AW13" si="19">+AE179</f>
        <v>3658</v>
      </c>
      <c r="AF13" s="440">
        <f t="shared" si="19"/>
        <v>4008</v>
      </c>
      <c r="AG13" s="440">
        <f t="shared" si="19"/>
        <v>3731</v>
      </c>
      <c r="AH13" s="440">
        <f t="shared" si="19"/>
        <v>2522</v>
      </c>
      <c r="AI13" s="440">
        <f t="shared" si="19"/>
        <v>2340</v>
      </c>
      <c r="AJ13" s="440">
        <f t="shared" si="19"/>
        <v>16259</v>
      </c>
      <c r="AK13" s="440">
        <f t="shared" si="19"/>
        <v>9495</v>
      </c>
      <c r="AL13" s="440">
        <f t="shared" si="19"/>
        <v>1319</v>
      </c>
      <c r="AM13" s="440">
        <f t="shared" si="19"/>
        <v>10814</v>
      </c>
      <c r="AN13" s="440">
        <f t="shared" si="19"/>
        <v>5383</v>
      </c>
      <c r="AO13" s="440">
        <f t="shared" si="19"/>
        <v>4615</v>
      </c>
      <c r="AP13" s="440">
        <f t="shared" si="19"/>
        <v>1484</v>
      </c>
      <c r="AQ13" s="440">
        <f t="shared" si="19"/>
        <v>135</v>
      </c>
      <c r="AR13" s="440">
        <f t="shared" si="19"/>
        <v>15</v>
      </c>
      <c r="AS13" s="440">
        <f t="shared" si="19"/>
        <v>11632</v>
      </c>
      <c r="AT13" s="440">
        <f t="shared" si="19"/>
        <v>282</v>
      </c>
      <c r="AU13" s="440">
        <f t="shared" si="19"/>
        <v>3508</v>
      </c>
      <c r="AV13" s="440">
        <f t="shared" si="19"/>
        <v>3359</v>
      </c>
      <c r="AW13" s="781">
        <f t="shared" si="19"/>
        <v>149</v>
      </c>
      <c r="AY13" s="504"/>
      <c r="BA13" s="460"/>
      <c r="BB13" s="332"/>
    </row>
    <row r="14" spans="1:54" s="242" customFormat="1" ht="14.25" customHeight="1" thickBot="1">
      <c r="B14" s="754" t="s">
        <v>65</v>
      </c>
      <c r="C14" s="546">
        <f>+C210</f>
        <v>137547</v>
      </c>
      <c r="D14" s="546">
        <f t="shared" ref="D14:L14" si="20">+D210</f>
        <v>71087</v>
      </c>
      <c r="E14" s="546">
        <f t="shared" si="20"/>
        <v>95810</v>
      </c>
      <c r="F14" s="546">
        <f t="shared" si="20"/>
        <v>50332</v>
      </c>
      <c r="G14" s="546">
        <f t="shared" si="20"/>
        <v>63389</v>
      </c>
      <c r="H14" s="546">
        <f t="shared" si="20"/>
        <v>33449</v>
      </c>
      <c r="I14" s="546">
        <f t="shared" si="20"/>
        <v>35189</v>
      </c>
      <c r="J14" s="546">
        <f t="shared" si="20"/>
        <v>18444</v>
      </c>
      <c r="K14" s="546">
        <f t="shared" si="20"/>
        <v>22415</v>
      </c>
      <c r="L14" s="546">
        <f t="shared" si="20"/>
        <v>11479</v>
      </c>
      <c r="M14" s="755">
        <f t="shared" si="4"/>
        <v>354350</v>
      </c>
      <c r="N14" s="756">
        <f t="shared" si="4"/>
        <v>184791</v>
      </c>
      <c r="O14" s="424"/>
      <c r="P14" s="754" t="s">
        <v>65</v>
      </c>
      <c r="Q14" s="546">
        <f t="shared" ref="Q14:Z14" si="21">+Q210</f>
        <v>23533</v>
      </c>
      <c r="R14" s="546">
        <f t="shared" si="21"/>
        <v>11871</v>
      </c>
      <c r="S14" s="546">
        <f t="shared" si="21"/>
        <v>23419</v>
      </c>
      <c r="T14" s="546">
        <f t="shared" si="21"/>
        <v>12149</v>
      </c>
      <c r="U14" s="546">
        <f t="shared" si="21"/>
        <v>14433</v>
      </c>
      <c r="V14" s="546">
        <f t="shared" si="21"/>
        <v>7399</v>
      </c>
      <c r="W14" s="546">
        <f t="shared" si="21"/>
        <v>3014</v>
      </c>
      <c r="X14" s="546">
        <f t="shared" si="21"/>
        <v>1589</v>
      </c>
      <c r="Y14" s="546">
        <f t="shared" si="21"/>
        <v>3193</v>
      </c>
      <c r="Z14" s="546">
        <f t="shared" si="21"/>
        <v>1648</v>
      </c>
      <c r="AA14" s="768">
        <f t="shared" si="6"/>
        <v>67592</v>
      </c>
      <c r="AB14" s="756">
        <f t="shared" si="6"/>
        <v>34656</v>
      </c>
      <c r="AC14" s="424"/>
      <c r="AD14" s="754" t="s">
        <v>65</v>
      </c>
      <c r="AE14" s="546">
        <f t="shared" ref="AE14:AW14" si="22">+AE210</f>
        <v>2738</v>
      </c>
      <c r="AF14" s="546">
        <f t="shared" si="22"/>
        <v>2477</v>
      </c>
      <c r="AG14" s="546">
        <f t="shared" si="22"/>
        <v>2109</v>
      </c>
      <c r="AH14" s="546">
        <f t="shared" si="22"/>
        <v>1518</v>
      </c>
      <c r="AI14" s="546">
        <f t="shared" si="22"/>
        <v>1100</v>
      </c>
      <c r="AJ14" s="546">
        <f t="shared" si="22"/>
        <v>9942</v>
      </c>
      <c r="AK14" s="546">
        <f t="shared" si="22"/>
        <v>4398</v>
      </c>
      <c r="AL14" s="546">
        <f t="shared" si="22"/>
        <v>721</v>
      </c>
      <c r="AM14" s="546">
        <f t="shared" si="22"/>
        <v>5119</v>
      </c>
      <c r="AN14" s="546">
        <f t="shared" si="22"/>
        <v>3454</v>
      </c>
      <c r="AO14" s="546">
        <f t="shared" si="22"/>
        <v>2401</v>
      </c>
      <c r="AP14" s="546">
        <f t="shared" si="22"/>
        <v>791</v>
      </c>
      <c r="AQ14" s="546">
        <f t="shared" si="22"/>
        <v>54</v>
      </c>
      <c r="AR14" s="546">
        <f t="shared" si="22"/>
        <v>26</v>
      </c>
      <c r="AS14" s="546">
        <f t="shared" si="22"/>
        <v>6726</v>
      </c>
      <c r="AT14" s="546">
        <f t="shared" si="22"/>
        <v>373</v>
      </c>
      <c r="AU14" s="546">
        <f t="shared" si="22"/>
        <v>2695</v>
      </c>
      <c r="AV14" s="546">
        <f t="shared" si="22"/>
        <v>2287</v>
      </c>
      <c r="AW14" s="547">
        <f t="shared" si="22"/>
        <v>408</v>
      </c>
      <c r="AY14" s="504"/>
      <c r="BA14" s="460"/>
      <c r="BB14" s="333"/>
    </row>
    <row r="15" spans="1:54" s="193" customFormat="1" ht="7.5" customHeight="1">
      <c r="O15" s="232"/>
      <c r="AE15" s="563"/>
      <c r="BB15" s="336"/>
    </row>
    <row r="16" spans="1:54" s="193" customFormat="1" ht="9.75" customHeight="1">
      <c r="B16" s="736" t="s">
        <v>451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35"/>
      <c r="P16" s="736" t="s">
        <v>457</v>
      </c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736" t="s">
        <v>459</v>
      </c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31"/>
      <c r="AW16" s="231"/>
    </row>
    <row r="17" spans="1:54" s="193" customFormat="1" ht="5.25" customHeight="1" thickBot="1">
      <c r="B17" s="234"/>
      <c r="C17" s="234"/>
      <c r="D17" s="234"/>
      <c r="E17" s="234"/>
      <c r="F17" s="234"/>
      <c r="G17" s="234"/>
      <c r="H17" s="234"/>
      <c r="I17" s="234"/>
      <c r="J17" s="234"/>
      <c r="K17" s="202"/>
      <c r="L17" s="202"/>
      <c r="M17" s="234"/>
      <c r="N17" s="234"/>
      <c r="O17" s="234"/>
      <c r="P17" s="234"/>
      <c r="Q17" s="202"/>
      <c r="R17" s="202"/>
      <c r="S17" s="202"/>
      <c r="T17" s="202"/>
      <c r="U17" s="202"/>
      <c r="V17" s="202"/>
      <c r="W17" s="202"/>
      <c r="X17" s="202"/>
      <c r="Y17" s="234"/>
      <c r="Z17" s="232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34"/>
      <c r="AR17" s="234"/>
      <c r="AS17" s="234"/>
      <c r="AT17" s="234"/>
      <c r="AU17" s="234"/>
    </row>
    <row r="18" spans="1:54" s="191" customFormat="1" ht="15" customHeight="1">
      <c r="B18" s="757"/>
      <c r="C18" s="744" t="s">
        <v>272</v>
      </c>
      <c r="D18" s="745"/>
      <c r="E18" s="744" t="s">
        <v>273</v>
      </c>
      <c r="F18" s="745"/>
      <c r="G18" s="744" t="s">
        <v>274</v>
      </c>
      <c r="H18" s="745"/>
      <c r="I18" s="744" t="s">
        <v>275</v>
      </c>
      <c r="J18" s="745"/>
      <c r="K18" s="744" t="s">
        <v>276</v>
      </c>
      <c r="L18" s="745"/>
      <c r="M18" s="746" t="s">
        <v>67</v>
      </c>
      <c r="N18" s="758"/>
      <c r="O18" s="194"/>
      <c r="P18" s="757"/>
      <c r="Q18" s="765" t="s">
        <v>272</v>
      </c>
      <c r="R18" s="745"/>
      <c r="S18" s="744" t="s">
        <v>273</v>
      </c>
      <c r="T18" s="745"/>
      <c r="U18" s="744" t="s">
        <v>274</v>
      </c>
      <c r="V18" s="745"/>
      <c r="W18" s="744" t="s">
        <v>275</v>
      </c>
      <c r="X18" s="745"/>
      <c r="Y18" s="744" t="s">
        <v>276</v>
      </c>
      <c r="Z18" s="745"/>
      <c r="AA18" s="746" t="s">
        <v>57</v>
      </c>
      <c r="AB18" s="766"/>
      <c r="AC18" s="194"/>
      <c r="AD18" s="769"/>
      <c r="AE18" s="770" t="s">
        <v>69</v>
      </c>
      <c r="AF18" s="770"/>
      <c r="AG18" s="770"/>
      <c r="AH18" s="770"/>
      <c r="AI18" s="770"/>
      <c r="AJ18" s="745"/>
      <c r="AK18" s="771" t="s">
        <v>70</v>
      </c>
      <c r="AL18" s="770"/>
      <c r="AM18" s="745"/>
      <c r="AN18" s="771" t="s">
        <v>71</v>
      </c>
      <c r="AO18" s="772"/>
      <c r="AP18" s="772"/>
      <c r="AQ18" s="772"/>
      <c r="AR18" s="772"/>
      <c r="AS18" s="773"/>
      <c r="AT18" s="774"/>
      <c r="AU18" s="771" t="s">
        <v>72</v>
      </c>
      <c r="AV18" s="770"/>
      <c r="AW18" s="775"/>
    </row>
    <row r="19" spans="1:54" s="184" customFormat="1" ht="30" customHeight="1">
      <c r="B19" s="728" t="s">
        <v>288</v>
      </c>
      <c r="C19" s="182" t="s">
        <v>282</v>
      </c>
      <c r="D19" s="182" t="s">
        <v>269</v>
      </c>
      <c r="E19" s="182" t="s">
        <v>282</v>
      </c>
      <c r="F19" s="182" t="s">
        <v>269</v>
      </c>
      <c r="G19" s="182" t="s">
        <v>282</v>
      </c>
      <c r="H19" s="182" t="s">
        <v>269</v>
      </c>
      <c r="I19" s="182" t="s">
        <v>282</v>
      </c>
      <c r="J19" s="182" t="s">
        <v>269</v>
      </c>
      <c r="K19" s="182" t="s">
        <v>282</v>
      </c>
      <c r="L19" s="182" t="s">
        <v>269</v>
      </c>
      <c r="M19" s="182" t="s">
        <v>282</v>
      </c>
      <c r="N19" s="748" t="s">
        <v>269</v>
      </c>
      <c r="O19" s="183"/>
      <c r="P19" s="728" t="s">
        <v>288</v>
      </c>
      <c r="Q19" s="182" t="s">
        <v>282</v>
      </c>
      <c r="R19" s="182" t="s">
        <v>269</v>
      </c>
      <c r="S19" s="182" t="s">
        <v>282</v>
      </c>
      <c r="T19" s="182" t="s">
        <v>269</v>
      </c>
      <c r="U19" s="182" t="s">
        <v>282</v>
      </c>
      <c r="V19" s="182" t="s">
        <v>269</v>
      </c>
      <c r="W19" s="182" t="s">
        <v>282</v>
      </c>
      <c r="X19" s="182" t="s">
        <v>269</v>
      </c>
      <c r="Y19" s="182" t="s">
        <v>282</v>
      </c>
      <c r="Z19" s="182" t="s">
        <v>269</v>
      </c>
      <c r="AA19" s="182" t="s">
        <v>282</v>
      </c>
      <c r="AB19" s="748" t="s">
        <v>269</v>
      </c>
      <c r="AC19" s="183"/>
      <c r="AD19" s="776" t="s">
        <v>288</v>
      </c>
      <c r="AE19" s="31" t="s">
        <v>272</v>
      </c>
      <c r="AF19" s="31" t="s">
        <v>273</v>
      </c>
      <c r="AG19" s="31" t="s">
        <v>274</v>
      </c>
      <c r="AH19" s="31" t="s">
        <v>275</v>
      </c>
      <c r="AI19" s="31" t="s">
        <v>276</v>
      </c>
      <c r="AJ19" s="30" t="s">
        <v>57</v>
      </c>
      <c r="AK19" s="737" t="s">
        <v>73</v>
      </c>
      <c r="AL19" s="737" t="s">
        <v>74</v>
      </c>
      <c r="AM19" s="738" t="s">
        <v>75</v>
      </c>
      <c r="AN19" s="739" t="s">
        <v>76</v>
      </c>
      <c r="AO19" s="738" t="s">
        <v>268</v>
      </c>
      <c r="AP19" s="738" t="s">
        <v>270</v>
      </c>
      <c r="AQ19" s="740" t="s">
        <v>271</v>
      </c>
      <c r="AR19" s="740" t="s">
        <v>78</v>
      </c>
      <c r="AS19" s="740" t="s">
        <v>79</v>
      </c>
      <c r="AT19" s="738" t="s">
        <v>80</v>
      </c>
      <c r="AU19" s="741" t="s">
        <v>81</v>
      </c>
      <c r="AV19" s="742" t="s">
        <v>82</v>
      </c>
      <c r="AW19" s="777" t="s">
        <v>83</v>
      </c>
    </row>
    <row r="20" spans="1:54" s="193" customFormat="1" ht="7.5" customHeight="1">
      <c r="B20" s="759"/>
      <c r="C20" s="325"/>
      <c r="D20" s="325"/>
      <c r="E20" s="325"/>
      <c r="F20" s="325"/>
      <c r="G20" s="325"/>
      <c r="H20" s="325"/>
      <c r="I20" s="325"/>
      <c r="J20" s="325"/>
      <c r="K20" s="325"/>
      <c r="L20" s="325"/>
      <c r="M20" s="325"/>
      <c r="N20" s="750"/>
      <c r="O20" s="242"/>
      <c r="P20" s="759"/>
      <c r="Q20" s="325"/>
      <c r="R20" s="325"/>
      <c r="S20" s="325"/>
      <c r="T20" s="325"/>
      <c r="U20" s="325"/>
      <c r="V20" s="325"/>
      <c r="W20" s="325"/>
      <c r="X20" s="325"/>
      <c r="Y20" s="325"/>
      <c r="Z20" s="325"/>
      <c r="AA20" s="242"/>
      <c r="AB20" s="767"/>
      <c r="AC20" s="242"/>
      <c r="AD20" s="778"/>
      <c r="AE20" s="326"/>
      <c r="AF20" s="326"/>
      <c r="AG20" s="326"/>
      <c r="AH20" s="326"/>
      <c r="AI20" s="326"/>
      <c r="AJ20" s="327"/>
      <c r="AK20" s="328"/>
      <c r="AL20" s="329"/>
      <c r="AM20" s="330"/>
      <c r="AN20" s="329"/>
      <c r="AO20" s="329"/>
      <c r="AP20" s="331"/>
      <c r="AQ20" s="331"/>
      <c r="AR20" s="331"/>
      <c r="AS20" s="249"/>
      <c r="AT20" s="330"/>
      <c r="AU20" s="331"/>
      <c r="AV20" s="244"/>
      <c r="AW20" s="779"/>
    </row>
    <row r="21" spans="1:54" s="193" customFormat="1" ht="12" customHeight="1">
      <c r="B21" s="751" t="s">
        <v>58</v>
      </c>
      <c r="C21" s="439">
        <f t="shared" ref="C21:N21" si="23">SUM(C23:C44)</f>
        <v>913400</v>
      </c>
      <c r="D21" s="439">
        <f t="shared" si="23"/>
        <v>448397</v>
      </c>
      <c r="E21" s="439">
        <f t="shared" si="23"/>
        <v>858877</v>
      </c>
      <c r="F21" s="439">
        <f t="shared" si="23"/>
        <v>416772</v>
      </c>
      <c r="G21" s="439">
        <f t="shared" si="23"/>
        <v>660305</v>
      </c>
      <c r="H21" s="439">
        <f t="shared" si="23"/>
        <v>323194</v>
      </c>
      <c r="I21" s="439">
        <f t="shared" si="23"/>
        <v>379618</v>
      </c>
      <c r="J21" s="439">
        <f t="shared" si="23"/>
        <v>187823</v>
      </c>
      <c r="K21" s="439">
        <f t="shared" si="23"/>
        <v>292321</v>
      </c>
      <c r="L21" s="439">
        <f t="shared" si="23"/>
        <v>145023</v>
      </c>
      <c r="M21" s="439">
        <f t="shared" si="23"/>
        <v>3104521</v>
      </c>
      <c r="N21" s="752">
        <f t="shared" si="23"/>
        <v>1511989</v>
      </c>
      <c r="O21" s="78"/>
      <c r="P21" s="751" t="s">
        <v>58</v>
      </c>
      <c r="Q21" s="439">
        <f t="shared" ref="Q21:AB21" si="24">SUM(Q23:Q44)</f>
        <v>129179</v>
      </c>
      <c r="R21" s="439">
        <f t="shared" si="24"/>
        <v>61374</v>
      </c>
      <c r="S21" s="439">
        <f t="shared" si="24"/>
        <v>256007</v>
      </c>
      <c r="T21" s="439">
        <f t="shared" si="24"/>
        <v>119080</v>
      </c>
      <c r="U21" s="439">
        <f t="shared" si="24"/>
        <v>177824</v>
      </c>
      <c r="V21" s="439">
        <f t="shared" si="24"/>
        <v>84194</v>
      </c>
      <c r="W21" s="439">
        <f t="shared" si="24"/>
        <v>29053</v>
      </c>
      <c r="X21" s="439">
        <f t="shared" si="24"/>
        <v>14248</v>
      </c>
      <c r="Y21" s="439">
        <f t="shared" si="24"/>
        <v>62580</v>
      </c>
      <c r="Z21" s="439">
        <f t="shared" si="24"/>
        <v>31392</v>
      </c>
      <c r="AA21" s="424">
        <f t="shared" si="24"/>
        <v>654643</v>
      </c>
      <c r="AB21" s="523">
        <f t="shared" si="24"/>
        <v>310288</v>
      </c>
      <c r="AC21" s="78"/>
      <c r="AD21" s="751" t="s">
        <v>58</v>
      </c>
      <c r="AE21" s="445">
        <f t="shared" ref="AE21:AW21" si="25">SUM(AE23:AE44)</f>
        <v>19859</v>
      </c>
      <c r="AF21" s="445">
        <f t="shared" si="25"/>
        <v>20097</v>
      </c>
      <c r="AG21" s="445">
        <f t="shared" si="25"/>
        <v>18751</v>
      </c>
      <c r="AH21" s="445">
        <f t="shared" si="25"/>
        <v>14511</v>
      </c>
      <c r="AI21" s="445">
        <f t="shared" si="25"/>
        <v>12610</v>
      </c>
      <c r="AJ21" s="445">
        <f t="shared" si="25"/>
        <v>85828</v>
      </c>
      <c r="AK21" s="445">
        <f t="shared" si="25"/>
        <v>47040</v>
      </c>
      <c r="AL21" s="445">
        <f t="shared" si="25"/>
        <v>6473</v>
      </c>
      <c r="AM21" s="445">
        <f t="shared" si="25"/>
        <v>53513</v>
      </c>
      <c r="AN21" s="445">
        <f t="shared" si="25"/>
        <v>28186</v>
      </c>
      <c r="AO21" s="445">
        <f t="shared" si="25"/>
        <v>23061</v>
      </c>
      <c r="AP21" s="445">
        <f t="shared" si="25"/>
        <v>7678</v>
      </c>
      <c r="AQ21" s="445">
        <f t="shared" si="25"/>
        <v>619</v>
      </c>
      <c r="AR21" s="445">
        <f t="shared" si="25"/>
        <v>154</v>
      </c>
      <c r="AS21" s="445">
        <f t="shared" si="25"/>
        <v>59698</v>
      </c>
      <c r="AT21" s="445">
        <f t="shared" si="25"/>
        <v>1735</v>
      </c>
      <c r="AU21" s="445">
        <f t="shared" si="25"/>
        <v>18884</v>
      </c>
      <c r="AV21" s="404">
        <f t="shared" si="25"/>
        <v>17622</v>
      </c>
      <c r="AW21" s="780">
        <f t="shared" si="25"/>
        <v>1262</v>
      </c>
      <c r="AY21" s="313"/>
      <c r="BA21" s="226"/>
    </row>
    <row r="22" spans="1:54" s="193" customFormat="1" ht="7.5" customHeight="1">
      <c r="B22" s="514"/>
      <c r="C22" s="440"/>
      <c r="D22" s="440"/>
      <c r="E22" s="440"/>
      <c r="F22" s="440"/>
      <c r="G22" s="440"/>
      <c r="H22" s="440"/>
      <c r="I22" s="440"/>
      <c r="J22" s="440"/>
      <c r="K22" s="440"/>
      <c r="L22" s="440"/>
      <c r="M22" s="439"/>
      <c r="N22" s="752"/>
      <c r="O22" s="78"/>
      <c r="P22" s="759"/>
      <c r="Q22" s="440"/>
      <c r="R22" s="440"/>
      <c r="S22" s="440"/>
      <c r="T22" s="440"/>
      <c r="U22" s="440"/>
      <c r="V22" s="440"/>
      <c r="W22" s="440"/>
      <c r="X22" s="440"/>
      <c r="Y22" s="440"/>
      <c r="Z22" s="440"/>
      <c r="AA22" s="424"/>
      <c r="AB22" s="523"/>
      <c r="AC22" s="78"/>
      <c r="AD22" s="514"/>
      <c r="AE22" s="242"/>
      <c r="AF22" s="239"/>
      <c r="AG22" s="242"/>
      <c r="AH22" s="239"/>
      <c r="AI22" s="242"/>
      <c r="AJ22" s="239"/>
      <c r="AK22" s="239"/>
      <c r="AL22" s="242"/>
      <c r="AM22" s="239"/>
      <c r="AN22" s="242"/>
      <c r="AO22" s="239"/>
      <c r="AP22" s="239"/>
      <c r="AQ22" s="239"/>
      <c r="AR22" s="242"/>
      <c r="AS22" s="239"/>
      <c r="AT22" s="325"/>
      <c r="AU22" s="325"/>
      <c r="AV22" s="239"/>
      <c r="AW22" s="767"/>
      <c r="AY22" s="313"/>
      <c r="BA22" s="226"/>
      <c r="BB22" s="332"/>
    </row>
    <row r="23" spans="1:54" s="193" customFormat="1" ht="12.75" customHeight="1">
      <c r="B23" s="753" t="s">
        <v>115</v>
      </c>
      <c r="C23" s="593">
        <f>+C57+C58+C59+C60+C61+C62+C63+C64</f>
        <v>55908</v>
      </c>
      <c r="D23" s="593">
        <f t="shared" ref="D23:L23" si="26">+D57+D58+D59+D60+D61+D62+D63+D64</f>
        <v>26704</v>
      </c>
      <c r="E23" s="593">
        <f t="shared" si="26"/>
        <v>61783</v>
      </c>
      <c r="F23" s="593">
        <f t="shared" si="26"/>
        <v>28632</v>
      </c>
      <c r="G23" s="593">
        <f t="shared" si="26"/>
        <v>67023</v>
      </c>
      <c r="H23" s="593">
        <f t="shared" si="26"/>
        <v>31431</v>
      </c>
      <c r="I23" s="593">
        <f t="shared" si="26"/>
        <v>46788</v>
      </c>
      <c r="J23" s="593">
        <f t="shared" si="26"/>
        <v>22858</v>
      </c>
      <c r="K23" s="593">
        <f t="shared" si="26"/>
        <v>40922</v>
      </c>
      <c r="L23" s="593">
        <f t="shared" si="26"/>
        <v>20629</v>
      </c>
      <c r="M23" s="439">
        <f>+C23+E23+G23+I23+K23</f>
        <v>272424</v>
      </c>
      <c r="N23" s="752">
        <f>+D23+F23+H23+J23+L23</f>
        <v>130254</v>
      </c>
      <c r="P23" s="753" t="s">
        <v>115</v>
      </c>
      <c r="Q23" s="440">
        <f>+Q57+Q58+Q59+Q60+Q61+Q62+Q63+Q64</f>
        <v>3912</v>
      </c>
      <c r="R23" s="440">
        <f t="shared" ref="R23:Z23" si="27">+R57+R58+R59+R60+R61+R62+R63+R64</f>
        <v>1694</v>
      </c>
      <c r="S23" s="440">
        <f t="shared" si="27"/>
        <v>16488</v>
      </c>
      <c r="T23" s="440">
        <f t="shared" si="27"/>
        <v>6906</v>
      </c>
      <c r="U23" s="440">
        <f t="shared" si="27"/>
        <v>17887</v>
      </c>
      <c r="V23" s="440">
        <f t="shared" si="27"/>
        <v>7919</v>
      </c>
      <c r="W23" s="440">
        <f t="shared" si="27"/>
        <v>2603</v>
      </c>
      <c r="X23" s="440">
        <f t="shared" si="27"/>
        <v>1229</v>
      </c>
      <c r="Y23" s="440">
        <f t="shared" si="27"/>
        <v>7847</v>
      </c>
      <c r="Z23" s="440">
        <f t="shared" si="27"/>
        <v>3938</v>
      </c>
      <c r="AA23" s="439">
        <f>+Q23+S23+U23+W23+Y23</f>
        <v>48737</v>
      </c>
      <c r="AB23" s="752">
        <f>+R23+T23+V23+X23+Z23</f>
        <v>21686</v>
      </c>
      <c r="AD23" s="753" t="s">
        <v>115</v>
      </c>
      <c r="AE23" s="440">
        <f t="shared" ref="AE23:AW23" si="28">+AE57+AE58+AE59+AE60+AE61+AE62+AE63+AE64</f>
        <v>1586</v>
      </c>
      <c r="AF23" s="440">
        <f t="shared" si="28"/>
        <v>1644</v>
      </c>
      <c r="AG23" s="440">
        <f t="shared" si="28"/>
        <v>1746</v>
      </c>
      <c r="AH23" s="440">
        <f t="shared" si="28"/>
        <v>1523</v>
      </c>
      <c r="AI23" s="440">
        <f t="shared" si="28"/>
        <v>1501</v>
      </c>
      <c r="AJ23" s="440">
        <f t="shared" si="28"/>
        <v>8000</v>
      </c>
      <c r="AK23" s="440">
        <f t="shared" si="28"/>
        <v>5169</v>
      </c>
      <c r="AL23" s="440">
        <f t="shared" si="28"/>
        <v>315</v>
      </c>
      <c r="AM23" s="440">
        <f t="shared" si="28"/>
        <v>5484</v>
      </c>
      <c r="AN23" s="440">
        <f t="shared" si="28"/>
        <v>3812</v>
      </c>
      <c r="AO23" s="440">
        <f t="shared" si="28"/>
        <v>1764</v>
      </c>
      <c r="AP23" s="440">
        <f t="shared" si="28"/>
        <v>633</v>
      </c>
      <c r="AQ23" s="440">
        <f t="shared" si="28"/>
        <v>63</v>
      </c>
      <c r="AR23" s="440">
        <f t="shared" si="28"/>
        <v>20</v>
      </c>
      <c r="AS23" s="440">
        <f t="shared" si="28"/>
        <v>6292</v>
      </c>
      <c r="AT23" s="440">
        <f t="shared" si="28"/>
        <v>341</v>
      </c>
      <c r="AU23" s="440">
        <f t="shared" si="28"/>
        <v>1374</v>
      </c>
      <c r="AV23" s="440">
        <f t="shared" si="28"/>
        <v>1339</v>
      </c>
      <c r="AW23" s="781">
        <f t="shared" si="28"/>
        <v>35</v>
      </c>
      <c r="AY23" s="313"/>
      <c r="BA23" s="226"/>
      <c r="BB23" s="332"/>
    </row>
    <row r="24" spans="1:54" s="193" customFormat="1" ht="12" customHeight="1">
      <c r="A24" s="80"/>
      <c r="B24" s="753" t="s">
        <v>124</v>
      </c>
      <c r="C24" s="593">
        <f>+C65+C66</f>
        <v>17559</v>
      </c>
      <c r="D24" s="593">
        <f t="shared" ref="D24:L24" si="29">+D65+D66</f>
        <v>8637</v>
      </c>
      <c r="E24" s="593">
        <f t="shared" si="29"/>
        <v>15145</v>
      </c>
      <c r="F24" s="593">
        <f t="shared" si="29"/>
        <v>7349</v>
      </c>
      <c r="G24" s="593">
        <f t="shared" si="29"/>
        <v>13152</v>
      </c>
      <c r="H24" s="593">
        <f t="shared" si="29"/>
        <v>6404</v>
      </c>
      <c r="I24" s="593">
        <f t="shared" si="29"/>
        <v>8663</v>
      </c>
      <c r="J24" s="593">
        <f t="shared" si="29"/>
        <v>4243</v>
      </c>
      <c r="K24" s="593">
        <f t="shared" si="29"/>
        <v>5482</v>
      </c>
      <c r="L24" s="593">
        <f t="shared" si="29"/>
        <v>2745</v>
      </c>
      <c r="M24" s="439">
        <f t="shared" ref="M24:N44" si="30">+C24+E24+G24+I24+K24</f>
        <v>60001</v>
      </c>
      <c r="N24" s="752">
        <f t="shared" si="30"/>
        <v>29378</v>
      </c>
      <c r="P24" s="753" t="s">
        <v>124</v>
      </c>
      <c r="Q24" s="440">
        <f>+Q65+Q66</f>
        <v>2789</v>
      </c>
      <c r="R24" s="440">
        <f t="shared" ref="R24:Z24" si="31">+R65+R66</f>
        <v>1323</v>
      </c>
      <c r="S24" s="440">
        <f t="shared" si="31"/>
        <v>3626</v>
      </c>
      <c r="T24" s="440">
        <f t="shared" si="31"/>
        <v>1642</v>
      </c>
      <c r="U24" s="440">
        <f t="shared" si="31"/>
        <v>2931</v>
      </c>
      <c r="V24" s="440">
        <f t="shared" si="31"/>
        <v>1299</v>
      </c>
      <c r="W24" s="440">
        <f t="shared" si="31"/>
        <v>885</v>
      </c>
      <c r="X24" s="440">
        <f t="shared" si="31"/>
        <v>403</v>
      </c>
      <c r="Y24" s="440">
        <f t="shared" si="31"/>
        <v>949</v>
      </c>
      <c r="Z24" s="440">
        <f t="shared" si="31"/>
        <v>494</v>
      </c>
      <c r="AA24" s="439">
        <f t="shared" ref="AA24:AA44" si="32">+Q24+S24+U24+W24+Y24</f>
        <v>11180</v>
      </c>
      <c r="AB24" s="752">
        <f t="shared" ref="AB24:AB44" si="33">+R24+T24+V24+X24+Z24</f>
        <v>5161</v>
      </c>
      <c r="AD24" s="753" t="s">
        <v>124</v>
      </c>
      <c r="AE24" s="440">
        <f t="shared" ref="AE24:AW24" si="34">+AE65+AE66</f>
        <v>422</v>
      </c>
      <c r="AF24" s="440">
        <f t="shared" si="34"/>
        <v>421</v>
      </c>
      <c r="AG24" s="440">
        <f t="shared" si="34"/>
        <v>409</v>
      </c>
      <c r="AH24" s="440">
        <f t="shared" si="34"/>
        <v>358</v>
      </c>
      <c r="AI24" s="440">
        <f t="shared" si="34"/>
        <v>307</v>
      </c>
      <c r="AJ24" s="440">
        <f t="shared" si="34"/>
        <v>1917</v>
      </c>
      <c r="AK24" s="440">
        <f t="shared" si="34"/>
        <v>910</v>
      </c>
      <c r="AL24" s="440">
        <f t="shared" si="34"/>
        <v>133</v>
      </c>
      <c r="AM24" s="440">
        <f t="shared" si="34"/>
        <v>1043</v>
      </c>
      <c r="AN24" s="440">
        <f t="shared" si="34"/>
        <v>360</v>
      </c>
      <c r="AO24" s="440">
        <f t="shared" si="34"/>
        <v>672</v>
      </c>
      <c r="AP24" s="440">
        <f t="shared" si="34"/>
        <v>183</v>
      </c>
      <c r="AQ24" s="440">
        <f t="shared" si="34"/>
        <v>4</v>
      </c>
      <c r="AR24" s="440">
        <f t="shared" si="34"/>
        <v>0</v>
      </c>
      <c r="AS24" s="440">
        <f t="shared" si="34"/>
        <v>1219</v>
      </c>
      <c r="AT24" s="440">
        <f t="shared" si="34"/>
        <v>8</v>
      </c>
      <c r="AU24" s="440">
        <f t="shared" si="34"/>
        <v>393</v>
      </c>
      <c r="AV24" s="440">
        <f t="shared" si="34"/>
        <v>385</v>
      </c>
      <c r="AW24" s="781">
        <f t="shared" si="34"/>
        <v>8</v>
      </c>
      <c r="AY24" s="313"/>
      <c r="BA24" s="226"/>
      <c r="BB24" s="332"/>
    </row>
    <row r="25" spans="1:54" s="193" customFormat="1" ht="12.75" customHeight="1">
      <c r="B25" s="753" t="s">
        <v>125</v>
      </c>
      <c r="C25" s="593">
        <f>+C67+C68+C69</f>
        <v>23551</v>
      </c>
      <c r="D25" s="593">
        <f t="shared" ref="D25:L25" si="35">+D67+D68+D69</f>
        <v>11453</v>
      </c>
      <c r="E25" s="593">
        <f t="shared" si="35"/>
        <v>27445</v>
      </c>
      <c r="F25" s="593">
        <f t="shared" si="35"/>
        <v>12817</v>
      </c>
      <c r="G25" s="593">
        <f t="shared" si="35"/>
        <v>25549</v>
      </c>
      <c r="H25" s="593">
        <f t="shared" si="35"/>
        <v>12387</v>
      </c>
      <c r="I25" s="593">
        <f t="shared" si="35"/>
        <v>14770</v>
      </c>
      <c r="J25" s="593">
        <f t="shared" si="35"/>
        <v>7405</v>
      </c>
      <c r="K25" s="593">
        <f t="shared" si="35"/>
        <v>10966</v>
      </c>
      <c r="L25" s="593">
        <f t="shared" si="35"/>
        <v>5767</v>
      </c>
      <c r="M25" s="439">
        <f t="shared" si="30"/>
        <v>102281</v>
      </c>
      <c r="N25" s="752">
        <f t="shared" si="30"/>
        <v>49829</v>
      </c>
      <c r="P25" s="753" t="s">
        <v>125</v>
      </c>
      <c r="Q25" s="440">
        <f>+Q67+Q68+Q69</f>
        <v>2020</v>
      </c>
      <c r="R25" s="440">
        <f t="shared" ref="R25:Z25" si="36">+R67+R68+R69</f>
        <v>900</v>
      </c>
      <c r="S25" s="440">
        <f t="shared" si="36"/>
        <v>8503</v>
      </c>
      <c r="T25" s="440">
        <f t="shared" si="36"/>
        <v>3642</v>
      </c>
      <c r="U25" s="440">
        <f t="shared" si="36"/>
        <v>6954</v>
      </c>
      <c r="V25" s="440">
        <f t="shared" si="36"/>
        <v>3243</v>
      </c>
      <c r="W25" s="440">
        <f t="shared" si="36"/>
        <v>734</v>
      </c>
      <c r="X25" s="440">
        <f t="shared" si="36"/>
        <v>368</v>
      </c>
      <c r="Y25" s="440">
        <f t="shared" si="36"/>
        <v>1912</v>
      </c>
      <c r="Z25" s="440">
        <f t="shared" si="36"/>
        <v>1008</v>
      </c>
      <c r="AA25" s="439">
        <f t="shared" si="32"/>
        <v>20123</v>
      </c>
      <c r="AB25" s="752">
        <f t="shared" si="33"/>
        <v>9161</v>
      </c>
      <c r="AD25" s="753" t="s">
        <v>125</v>
      </c>
      <c r="AE25" s="440">
        <f t="shared" ref="AE25:AW25" si="37">+AE67+AE68+AE69</f>
        <v>578</v>
      </c>
      <c r="AF25" s="440">
        <f t="shared" si="37"/>
        <v>629</v>
      </c>
      <c r="AG25" s="440">
        <f t="shared" si="37"/>
        <v>619</v>
      </c>
      <c r="AH25" s="440">
        <f t="shared" si="37"/>
        <v>555</v>
      </c>
      <c r="AI25" s="440">
        <f t="shared" si="37"/>
        <v>531</v>
      </c>
      <c r="AJ25" s="440">
        <f t="shared" si="37"/>
        <v>2912</v>
      </c>
      <c r="AK25" s="440">
        <f t="shared" si="37"/>
        <v>1689</v>
      </c>
      <c r="AL25" s="440">
        <f t="shared" si="37"/>
        <v>156</v>
      </c>
      <c r="AM25" s="440">
        <f t="shared" si="37"/>
        <v>1845</v>
      </c>
      <c r="AN25" s="440">
        <f t="shared" si="37"/>
        <v>867</v>
      </c>
      <c r="AO25" s="440">
        <f t="shared" si="37"/>
        <v>867</v>
      </c>
      <c r="AP25" s="440">
        <f t="shared" si="37"/>
        <v>285</v>
      </c>
      <c r="AQ25" s="440">
        <f t="shared" si="37"/>
        <v>40</v>
      </c>
      <c r="AR25" s="440">
        <f t="shared" si="37"/>
        <v>2</v>
      </c>
      <c r="AS25" s="440">
        <f t="shared" si="37"/>
        <v>2061</v>
      </c>
      <c r="AT25" s="440">
        <f t="shared" si="37"/>
        <v>21</v>
      </c>
      <c r="AU25" s="440">
        <f t="shared" si="37"/>
        <v>541</v>
      </c>
      <c r="AV25" s="440">
        <f t="shared" si="37"/>
        <v>533</v>
      </c>
      <c r="AW25" s="781">
        <f t="shared" si="37"/>
        <v>8</v>
      </c>
      <c r="AY25" s="313"/>
      <c r="BA25" s="226"/>
      <c r="BB25" s="332"/>
    </row>
    <row r="26" spans="1:54" s="193" customFormat="1" ht="12.75" customHeight="1">
      <c r="B26" s="753" t="s">
        <v>129</v>
      </c>
      <c r="C26" s="593">
        <f>+C70+C71+C72+C73+C74+C75</f>
        <v>56626</v>
      </c>
      <c r="D26" s="593">
        <f t="shared" ref="D26:L26" si="38">+D70+D71+D72+D73+D74+D75</f>
        <v>27114</v>
      </c>
      <c r="E26" s="593">
        <f t="shared" si="38"/>
        <v>53969</v>
      </c>
      <c r="F26" s="593">
        <f t="shared" si="38"/>
        <v>25703</v>
      </c>
      <c r="G26" s="593">
        <f t="shared" si="38"/>
        <v>50723</v>
      </c>
      <c r="H26" s="593">
        <f t="shared" si="38"/>
        <v>24177</v>
      </c>
      <c r="I26" s="593">
        <f t="shared" si="38"/>
        <v>31275</v>
      </c>
      <c r="J26" s="593">
        <f t="shared" si="38"/>
        <v>15361</v>
      </c>
      <c r="K26" s="593">
        <f t="shared" si="38"/>
        <v>24196</v>
      </c>
      <c r="L26" s="593">
        <f t="shared" si="38"/>
        <v>11952</v>
      </c>
      <c r="M26" s="439">
        <f t="shared" si="30"/>
        <v>216789</v>
      </c>
      <c r="N26" s="752">
        <f t="shared" si="30"/>
        <v>104307</v>
      </c>
      <c r="P26" s="753" t="s">
        <v>129</v>
      </c>
      <c r="Q26" s="440">
        <f>+Q70+Q71+Q72+Q73+Q74+Q75</f>
        <v>6599</v>
      </c>
      <c r="R26" s="440">
        <f t="shared" ref="R26:Z26" si="39">+R70+R71+R72+R73+R74+R75</f>
        <v>2960</v>
      </c>
      <c r="S26" s="440">
        <f t="shared" si="39"/>
        <v>14653</v>
      </c>
      <c r="T26" s="440">
        <f t="shared" si="39"/>
        <v>6419</v>
      </c>
      <c r="U26" s="440">
        <f t="shared" si="39"/>
        <v>12714</v>
      </c>
      <c r="V26" s="440">
        <f t="shared" si="39"/>
        <v>5831</v>
      </c>
      <c r="W26" s="440">
        <f t="shared" si="39"/>
        <v>2299</v>
      </c>
      <c r="X26" s="440">
        <f t="shared" si="39"/>
        <v>1073</v>
      </c>
      <c r="Y26" s="440">
        <f t="shared" si="39"/>
        <v>3982</v>
      </c>
      <c r="Z26" s="440">
        <f t="shared" si="39"/>
        <v>2023</v>
      </c>
      <c r="AA26" s="439">
        <f t="shared" si="32"/>
        <v>40247</v>
      </c>
      <c r="AB26" s="752">
        <f t="shared" si="33"/>
        <v>18306</v>
      </c>
      <c r="AD26" s="753" t="s">
        <v>129</v>
      </c>
      <c r="AE26" s="440">
        <f t="shared" ref="AE26:AW26" si="40">+AE70+AE71+AE72+AE73+AE74+AE75</f>
        <v>1204</v>
      </c>
      <c r="AF26" s="440">
        <f t="shared" si="40"/>
        <v>1218</v>
      </c>
      <c r="AG26" s="440">
        <f t="shared" si="40"/>
        <v>1229</v>
      </c>
      <c r="AH26" s="440">
        <f t="shared" si="40"/>
        <v>1109</v>
      </c>
      <c r="AI26" s="440">
        <f t="shared" si="40"/>
        <v>1061</v>
      </c>
      <c r="AJ26" s="440">
        <f t="shared" si="40"/>
        <v>5821</v>
      </c>
      <c r="AK26" s="440">
        <f t="shared" si="40"/>
        <v>3464</v>
      </c>
      <c r="AL26" s="440">
        <f t="shared" si="40"/>
        <v>412</v>
      </c>
      <c r="AM26" s="440">
        <f t="shared" si="40"/>
        <v>3876</v>
      </c>
      <c r="AN26" s="440">
        <f t="shared" si="40"/>
        <v>2005</v>
      </c>
      <c r="AO26" s="440">
        <f t="shared" si="40"/>
        <v>1665</v>
      </c>
      <c r="AP26" s="440">
        <f t="shared" si="40"/>
        <v>443</v>
      </c>
      <c r="AQ26" s="440">
        <f t="shared" si="40"/>
        <v>70</v>
      </c>
      <c r="AR26" s="440">
        <f t="shared" si="40"/>
        <v>13</v>
      </c>
      <c r="AS26" s="440">
        <f t="shared" si="40"/>
        <v>4196</v>
      </c>
      <c r="AT26" s="440">
        <f t="shared" si="40"/>
        <v>128</v>
      </c>
      <c r="AU26" s="440">
        <f t="shared" si="40"/>
        <v>1076</v>
      </c>
      <c r="AV26" s="440">
        <f t="shared" si="40"/>
        <v>1056</v>
      </c>
      <c r="AW26" s="781">
        <f t="shared" si="40"/>
        <v>20</v>
      </c>
      <c r="AY26" s="313"/>
      <c r="BA26" s="226"/>
      <c r="BB26" s="332"/>
    </row>
    <row r="27" spans="1:54" s="193" customFormat="1" ht="12.75" customHeight="1">
      <c r="B27" s="760" t="s">
        <v>137</v>
      </c>
      <c r="C27" s="593">
        <f t="shared" ref="C27:L27" si="41">+C89+C90+C91+C92+C93</f>
        <v>27345</v>
      </c>
      <c r="D27" s="593">
        <f t="shared" si="41"/>
        <v>13293</v>
      </c>
      <c r="E27" s="593">
        <f t="shared" si="41"/>
        <v>22960</v>
      </c>
      <c r="F27" s="593">
        <f t="shared" si="41"/>
        <v>11256</v>
      </c>
      <c r="G27" s="593">
        <f t="shared" si="41"/>
        <v>19671</v>
      </c>
      <c r="H27" s="593">
        <f t="shared" si="41"/>
        <v>9926</v>
      </c>
      <c r="I27" s="593">
        <f t="shared" si="41"/>
        <v>13755</v>
      </c>
      <c r="J27" s="593">
        <f t="shared" si="41"/>
        <v>7011</v>
      </c>
      <c r="K27" s="593">
        <f t="shared" si="41"/>
        <v>9689</v>
      </c>
      <c r="L27" s="593">
        <f t="shared" si="41"/>
        <v>5083</v>
      </c>
      <c r="M27" s="439">
        <f t="shared" si="30"/>
        <v>93420</v>
      </c>
      <c r="N27" s="752">
        <f t="shared" si="30"/>
        <v>46569</v>
      </c>
      <c r="P27" s="760" t="s">
        <v>137</v>
      </c>
      <c r="Q27" s="440">
        <f t="shared" ref="Q27:Z27" si="42">+Q89+Q90+Q91+Q92+Q93</f>
        <v>5754</v>
      </c>
      <c r="R27" s="440">
        <f t="shared" si="42"/>
        <v>2655</v>
      </c>
      <c r="S27" s="440">
        <f t="shared" si="42"/>
        <v>5882</v>
      </c>
      <c r="T27" s="440">
        <f t="shared" si="42"/>
        <v>2749</v>
      </c>
      <c r="U27" s="440">
        <f t="shared" si="42"/>
        <v>4812</v>
      </c>
      <c r="V27" s="440">
        <f t="shared" si="42"/>
        <v>2308</v>
      </c>
      <c r="W27" s="440">
        <f t="shared" si="42"/>
        <v>1842</v>
      </c>
      <c r="X27" s="440">
        <f t="shared" si="42"/>
        <v>921</v>
      </c>
      <c r="Y27" s="440">
        <f t="shared" si="42"/>
        <v>2117</v>
      </c>
      <c r="Z27" s="440">
        <f t="shared" si="42"/>
        <v>1128</v>
      </c>
      <c r="AA27" s="439">
        <f t="shared" si="32"/>
        <v>20407</v>
      </c>
      <c r="AB27" s="752">
        <f t="shared" si="33"/>
        <v>9761</v>
      </c>
      <c r="AD27" s="760" t="s">
        <v>137</v>
      </c>
      <c r="AE27" s="440">
        <f t="shared" ref="AE27:AW27" si="43">+AE89+AE90+AE91+AE92+AE93</f>
        <v>570</v>
      </c>
      <c r="AF27" s="440">
        <f t="shared" si="43"/>
        <v>581</v>
      </c>
      <c r="AG27" s="440">
        <f t="shared" si="43"/>
        <v>558</v>
      </c>
      <c r="AH27" s="440">
        <f t="shared" si="43"/>
        <v>476</v>
      </c>
      <c r="AI27" s="440">
        <f t="shared" si="43"/>
        <v>415</v>
      </c>
      <c r="AJ27" s="440">
        <f t="shared" si="43"/>
        <v>2600</v>
      </c>
      <c r="AK27" s="440">
        <f t="shared" si="43"/>
        <v>1477</v>
      </c>
      <c r="AL27" s="440">
        <f t="shared" si="43"/>
        <v>144</v>
      </c>
      <c r="AM27" s="440">
        <f t="shared" si="43"/>
        <v>1621</v>
      </c>
      <c r="AN27" s="440">
        <f t="shared" si="43"/>
        <v>738</v>
      </c>
      <c r="AO27" s="440">
        <f t="shared" si="43"/>
        <v>610</v>
      </c>
      <c r="AP27" s="440">
        <f t="shared" si="43"/>
        <v>294</v>
      </c>
      <c r="AQ27" s="440">
        <f t="shared" si="43"/>
        <v>60</v>
      </c>
      <c r="AR27" s="440">
        <f t="shared" si="43"/>
        <v>30</v>
      </c>
      <c r="AS27" s="440">
        <f t="shared" si="43"/>
        <v>1732</v>
      </c>
      <c r="AT27" s="440">
        <f t="shared" si="43"/>
        <v>45</v>
      </c>
      <c r="AU27" s="440">
        <f t="shared" si="43"/>
        <v>551</v>
      </c>
      <c r="AV27" s="440">
        <f t="shared" si="43"/>
        <v>531</v>
      </c>
      <c r="AW27" s="781">
        <f t="shared" si="43"/>
        <v>20</v>
      </c>
      <c r="AY27" s="313"/>
      <c r="BA27" s="226"/>
      <c r="BB27" s="332"/>
    </row>
    <row r="28" spans="1:54" s="193" customFormat="1" ht="12.75" customHeight="1">
      <c r="A28" s="80"/>
      <c r="B28" s="760" t="s">
        <v>143</v>
      </c>
      <c r="C28" s="593">
        <f>+C94+C95+C96+C97</f>
        <v>66463</v>
      </c>
      <c r="D28" s="593">
        <f t="shared" ref="D28:L28" si="44">+D94+D95+D96+D97</f>
        <v>32117</v>
      </c>
      <c r="E28" s="593">
        <f t="shared" si="44"/>
        <v>48468</v>
      </c>
      <c r="F28" s="593">
        <f t="shared" si="44"/>
        <v>23437</v>
      </c>
      <c r="G28" s="593">
        <f t="shared" si="44"/>
        <v>41762</v>
      </c>
      <c r="H28" s="593">
        <f t="shared" si="44"/>
        <v>20226</v>
      </c>
      <c r="I28" s="593">
        <f t="shared" si="44"/>
        <v>26611</v>
      </c>
      <c r="J28" s="593">
        <f t="shared" si="44"/>
        <v>12905</v>
      </c>
      <c r="K28" s="593">
        <f t="shared" si="44"/>
        <v>19454</v>
      </c>
      <c r="L28" s="593">
        <f t="shared" si="44"/>
        <v>9223</v>
      </c>
      <c r="M28" s="439">
        <f t="shared" si="30"/>
        <v>202758</v>
      </c>
      <c r="N28" s="752">
        <f t="shared" si="30"/>
        <v>97908</v>
      </c>
      <c r="P28" s="760" t="s">
        <v>143</v>
      </c>
      <c r="Q28" s="440">
        <f>+Q94+Q95+Q96+Q97</f>
        <v>21418</v>
      </c>
      <c r="R28" s="440">
        <f t="shared" ref="R28:Z28" si="45">+R94+R95+R96+R97</f>
        <v>10087</v>
      </c>
      <c r="S28" s="440">
        <f t="shared" si="45"/>
        <v>11427</v>
      </c>
      <c r="T28" s="440">
        <f t="shared" si="45"/>
        <v>5330</v>
      </c>
      <c r="U28" s="440">
        <f t="shared" si="45"/>
        <v>10528</v>
      </c>
      <c r="V28" s="440">
        <f t="shared" si="45"/>
        <v>5057</v>
      </c>
      <c r="W28" s="440">
        <f t="shared" si="45"/>
        <v>4660</v>
      </c>
      <c r="X28" s="440">
        <f t="shared" si="45"/>
        <v>2321</v>
      </c>
      <c r="Y28" s="440">
        <f t="shared" si="45"/>
        <v>4526</v>
      </c>
      <c r="Z28" s="440">
        <f t="shared" si="45"/>
        <v>2162</v>
      </c>
      <c r="AA28" s="439">
        <f t="shared" si="32"/>
        <v>52559</v>
      </c>
      <c r="AB28" s="752">
        <f t="shared" si="33"/>
        <v>24957</v>
      </c>
      <c r="AD28" s="760" t="s">
        <v>143</v>
      </c>
      <c r="AE28" s="440">
        <f t="shared" ref="AE28:AW28" si="46">+AE94+AE95+AE96+AE97</f>
        <v>1092</v>
      </c>
      <c r="AF28" s="440">
        <f t="shared" si="46"/>
        <v>1052</v>
      </c>
      <c r="AG28" s="440">
        <f t="shared" si="46"/>
        <v>1016</v>
      </c>
      <c r="AH28" s="440">
        <f t="shared" si="46"/>
        <v>875</v>
      </c>
      <c r="AI28" s="440">
        <f t="shared" si="46"/>
        <v>742</v>
      </c>
      <c r="AJ28" s="440">
        <f t="shared" si="46"/>
        <v>4777</v>
      </c>
      <c r="AK28" s="440">
        <f t="shared" si="46"/>
        <v>2367</v>
      </c>
      <c r="AL28" s="440">
        <f t="shared" si="46"/>
        <v>508</v>
      </c>
      <c r="AM28" s="440">
        <f t="shared" si="46"/>
        <v>2875</v>
      </c>
      <c r="AN28" s="440">
        <f t="shared" si="46"/>
        <v>1046</v>
      </c>
      <c r="AO28" s="440">
        <f t="shared" si="46"/>
        <v>1382</v>
      </c>
      <c r="AP28" s="440">
        <f t="shared" si="46"/>
        <v>522</v>
      </c>
      <c r="AQ28" s="440">
        <f t="shared" si="46"/>
        <v>59</v>
      </c>
      <c r="AR28" s="440">
        <f t="shared" si="46"/>
        <v>37</v>
      </c>
      <c r="AS28" s="440">
        <f t="shared" si="46"/>
        <v>3046</v>
      </c>
      <c r="AT28" s="440">
        <f t="shared" si="46"/>
        <v>64</v>
      </c>
      <c r="AU28" s="440">
        <f t="shared" si="46"/>
        <v>977</v>
      </c>
      <c r="AV28" s="440">
        <f t="shared" si="46"/>
        <v>935</v>
      </c>
      <c r="AW28" s="781">
        <f t="shared" si="46"/>
        <v>42</v>
      </c>
      <c r="AY28" s="313"/>
      <c r="BA28" s="226"/>
      <c r="BB28" s="332"/>
    </row>
    <row r="29" spans="1:54" s="193" customFormat="1" ht="12.75" customHeight="1">
      <c r="B29" s="760" t="s">
        <v>148</v>
      </c>
      <c r="C29" s="593">
        <f>+C111+C112+C113+C114</f>
        <v>39171</v>
      </c>
      <c r="D29" s="593">
        <f t="shared" ref="D29:L29" si="47">+D111+D112+D113+D114</f>
        <v>18579</v>
      </c>
      <c r="E29" s="593">
        <f t="shared" si="47"/>
        <v>33932</v>
      </c>
      <c r="F29" s="593">
        <f t="shared" si="47"/>
        <v>16371</v>
      </c>
      <c r="G29" s="593">
        <f t="shared" si="47"/>
        <v>27909</v>
      </c>
      <c r="H29" s="593">
        <f t="shared" si="47"/>
        <v>13673</v>
      </c>
      <c r="I29" s="593">
        <f t="shared" si="47"/>
        <v>18188</v>
      </c>
      <c r="J29" s="593">
        <f t="shared" si="47"/>
        <v>9151</v>
      </c>
      <c r="K29" s="593">
        <f t="shared" si="47"/>
        <v>12298</v>
      </c>
      <c r="L29" s="593">
        <f t="shared" si="47"/>
        <v>6273</v>
      </c>
      <c r="M29" s="439">
        <f t="shared" si="30"/>
        <v>131498</v>
      </c>
      <c r="N29" s="752">
        <f t="shared" si="30"/>
        <v>64047</v>
      </c>
      <c r="P29" s="760" t="s">
        <v>148</v>
      </c>
      <c r="Q29" s="440">
        <f>+Q111+Q112+Q113+Q114</f>
        <v>7644</v>
      </c>
      <c r="R29" s="440">
        <f t="shared" ref="R29:Z29" si="48">+R111+R112+R113+R114</f>
        <v>3368</v>
      </c>
      <c r="S29" s="440">
        <f t="shared" si="48"/>
        <v>10285</v>
      </c>
      <c r="T29" s="440">
        <f t="shared" si="48"/>
        <v>4685</v>
      </c>
      <c r="U29" s="440">
        <f t="shared" si="48"/>
        <v>7503</v>
      </c>
      <c r="V29" s="440">
        <f t="shared" si="48"/>
        <v>3480</v>
      </c>
      <c r="W29" s="440">
        <f t="shared" si="48"/>
        <v>2024</v>
      </c>
      <c r="X29" s="440">
        <f t="shared" si="48"/>
        <v>949</v>
      </c>
      <c r="Y29" s="440">
        <f t="shared" si="48"/>
        <v>1888</v>
      </c>
      <c r="Z29" s="440">
        <f t="shared" si="48"/>
        <v>989</v>
      </c>
      <c r="AA29" s="439">
        <f t="shared" si="32"/>
        <v>29344</v>
      </c>
      <c r="AB29" s="752">
        <f t="shared" si="33"/>
        <v>13471</v>
      </c>
      <c r="AD29" s="760" t="s">
        <v>148</v>
      </c>
      <c r="AE29" s="440">
        <f t="shared" ref="AE29:AW29" si="49">+AE111+AE112+AE113+AE114</f>
        <v>1000</v>
      </c>
      <c r="AF29" s="440">
        <f t="shared" si="49"/>
        <v>998</v>
      </c>
      <c r="AG29" s="440">
        <f t="shared" si="49"/>
        <v>949</v>
      </c>
      <c r="AH29" s="440">
        <f t="shared" si="49"/>
        <v>816</v>
      </c>
      <c r="AI29" s="440">
        <f t="shared" si="49"/>
        <v>722</v>
      </c>
      <c r="AJ29" s="440">
        <f t="shared" si="49"/>
        <v>4485</v>
      </c>
      <c r="AK29" s="440">
        <f t="shared" si="49"/>
        <v>3066</v>
      </c>
      <c r="AL29" s="440">
        <f t="shared" si="49"/>
        <v>289</v>
      </c>
      <c r="AM29" s="440">
        <f t="shared" si="49"/>
        <v>3355</v>
      </c>
      <c r="AN29" s="440">
        <f t="shared" si="49"/>
        <v>1848</v>
      </c>
      <c r="AO29" s="440">
        <f t="shared" si="49"/>
        <v>1174</v>
      </c>
      <c r="AP29" s="440">
        <f t="shared" si="49"/>
        <v>451</v>
      </c>
      <c r="AQ29" s="440">
        <f t="shared" si="49"/>
        <v>3</v>
      </c>
      <c r="AR29" s="440">
        <f t="shared" si="49"/>
        <v>1</v>
      </c>
      <c r="AS29" s="440">
        <f t="shared" si="49"/>
        <v>3477</v>
      </c>
      <c r="AT29" s="440">
        <f t="shared" si="49"/>
        <v>68</v>
      </c>
      <c r="AU29" s="440">
        <f t="shared" si="49"/>
        <v>907</v>
      </c>
      <c r="AV29" s="440">
        <f t="shared" si="49"/>
        <v>886</v>
      </c>
      <c r="AW29" s="781">
        <f t="shared" si="49"/>
        <v>21</v>
      </c>
      <c r="AY29" s="313"/>
      <c r="BA29" s="226"/>
      <c r="BB29" s="332"/>
    </row>
    <row r="30" spans="1:54" s="193" customFormat="1" ht="12.75" customHeight="1">
      <c r="A30" s="80"/>
      <c r="B30" s="760" t="s">
        <v>153</v>
      </c>
      <c r="C30" s="593">
        <f>+C115+C116+C117+C118+C119</f>
        <v>57326</v>
      </c>
      <c r="D30" s="593">
        <f t="shared" ref="D30:L30" si="50">+D115+D116+D117+D118+D119</f>
        <v>28102</v>
      </c>
      <c r="E30" s="593">
        <f t="shared" si="50"/>
        <v>42855</v>
      </c>
      <c r="F30" s="593">
        <f t="shared" si="50"/>
        <v>20431</v>
      </c>
      <c r="G30" s="593">
        <f t="shared" si="50"/>
        <v>23639</v>
      </c>
      <c r="H30" s="593">
        <f t="shared" si="50"/>
        <v>10864</v>
      </c>
      <c r="I30" s="593">
        <f t="shared" si="50"/>
        <v>10892</v>
      </c>
      <c r="J30" s="593">
        <f t="shared" si="50"/>
        <v>4756</v>
      </c>
      <c r="K30" s="593">
        <f t="shared" si="50"/>
        <v>7331</v>
      </c>
      <c r="L30" s="593">
        <f t="shared" si="50"/>
        <v>2945</v>
      </c>
      <c r="M30" s="439">
        <f t="shared" si="30"/>
        <v>142043</v>
      </c>
      <c r="N30" s="752">
        <f t="shared" si="30"/>
        <v>67098</v>
      </c>
      <c r="P30" s="760" t="s">
        <v>153</v>
      </c>
      <c r="Q30" s="440">
        <f>+Q115+Q116+Q117+Q118+Q119</f>
        <v>2267</v>
      </c>
      <c r="R30" s="440">
        <f t="shared" ref="R30:Z30" si="51">+R115+R116+R117+R118+R119</f>
        <v>1076</v>
      </c>
      <c r="S30" s="440">
        <f t="shared" si="51"/>
        <v>11883</v>
      </c>
      <c r="T30" s="440">
        <f t="shared" si="51"/>
        <v>5678</v>
      </c>
      <c r="U30" s="440">
        <f t="shared" si="51"/>
        <v>5652</v>
      </c>
      <c r="V30" s="440">
        <f t="shared" si="51"/>
        <v>2605</v>
      </c>
      <c r="W30" s="440">
        <f t="shared" si="51"/>
        <v>403</v>
      </c>
      <c r="X30" s="440">
        <f t="shared" si="51"/>
        <v>161</v>
      </c>
      <c r="Y30" s="440">
        <f t="shared" si="51"/>
        <v>1351</v>
      </c>
      <c r="Z30" s="440">
        <f t="shared" si="51"/>
        <v>525</v>
      </c>
      <c r="AA30" s="439">
        <f t="shared" si="32"/>
        <v>21556</v>
      </c>
      <c r="AB30" s="752">
        <f t="shared" si="33"/>
        <v>10045</v>
      </c>
      <c r="AD30" s="760" t="s">
        <v>153</v>
      </c>
      <c r="AE30" s="440">
        <f t="shared" ref="AE30:AW30" si="52">+AE115+AE116+AE117+AE118+AE119</f>
        <v>953</v>
      </c>
      <c r="AF30" s="440">
        <f t="shared" si="52"/>
        <v>910</v>
      </c>
      <c r="AG30" s="440">
        <f t="shared" si="52"/>
        <v>775</v>
      </c>
      <c r="AH30" s="440">
        <f t="shared" si="52"/>
        <v>491</v>
      </c>
      <c r="AI30" s="440">
        <f t="shared" si="52"/>
        <v>388</v>
      </c>
      <c r="AJ30" s="440">
        <f t="shared" si="52"/>
        <v>3517</v>
      </c>
      <c r="AK30" s="440">
        <f t="shared" si="52"/>
        <v>1651</v>
      </c>
      <c r="AL30" s="440">
        <f t="shared" si="52"/>
        <v>520</v>
      </c>
      <c r="AM30" s="440">
        <f t="shared" si="52"/>
        <v>2171</v>
      </c>
      <c r="AN30" s="440">
        <f t="shared" si="52"/>
        <v>946</v>
      </c>
      <c r="AO30" s="440">
        <f t="shared" si="52"/>
        <v>1238</v>
      </c>
      <c r="AP30" s="440">
        <f t="shared" si="52"/>
        <v>210</v>
      </c>
      <c r="AQ30" s="440">
        <f t="shared" si="52"/>
        <v>4</v>
      </c>
      <c r="AR30" s="440">
        <f t="shared" si="52"/>
        <v>0</v>
      </c>
      <c r="AS30" s="440">
        <f t="shared" si="52"/>
        <v>2398</v>
      </c>
      <c r="AT30" s="440">
        <f t="shared" si="52"/>
        <v>19</v>
      </c>
      <c r="AU30" s="440">
        <f t="shared" si="52"/>
        <v>930</v>
      </c>
      <c r="AV30" s="440">
        <f t="shared" si="52"/>
        <v>832</v>
      </c>
      <c r="AW30" s="781">
        <f t="shared" si="52"/>
        <v>98</v>
      </c>
      <c r="AY30" s="313"/>
      <c r="BA30" s="226"/>
      <c r="BB30" s="332"/>
    </row>
    <row r="31" spans="1:54" s="193" customFormat="1" ht="12.75" customHeight="1">
      <c r="B31" s="760" t="s">
        <v>159</v>
      </c>
      <c r="C31" s="593">
        <f>+C120+C121+C122+C123+C124</f>
        <v>45556</v>
      </c>
      <c r="D31" s="593">
        <f t="shared" ref="D31:L31" si="53">+D120+D121+D122+D123+D124</f>
        <v>21871</v>
      </c>
      <c r="E31" s="593">
        <f t="shared" si="53"/>
        <v>50785</v>
      </c>
      <c r="F31" s="593">
        <f t="shared" si="53"/>
        <v>24182</v>
      </c>
      <c r="G31" s="593">
        <f t="shared" si="53"/>
        <v>41320</v>
      </c>
      <c r="H31" s="593">
        <f t="shared" si="53"/>
        <v>20782</v>
      </c>
      <c r="I31" s="593">
        <f t="shared" si="53"/>
        <v>23656</v>
      </c>
      <c r="J31" s="593">
        <f t="shared" si="53"/>
        <v>12137</v>
      </c>
      <c r="K31" s="593">
        <f t="shared" si="53"/>
        <v>16918</v>
      </c>
      <c r="L31" s="593">
        <f t="shared" si="53"/>
        <v>8944</v>
      </c>
      <c r="M31" s="439">
        <f t="shared" si="30"/>
        <v>178235</v>
      </c>
      <c r="N31" s="752">
        <f t="shared" si="30"/>
        <v>87916</v>
      </c>
      <c r="P31" s="760" t="s">
        <v>159</v>
      </c>
      <c r="Q31" s="440">
        <f>+Q120+Q121+Q122+Q123+Q124</f>
        <v>4166</v>
      </c>
      <c r="R31" s="440">
        <f t="shared" ref="R31:Z31" si="54">+R120+R121+R122+R123+R124</f>
        <v>1922</v>
      </c>
      <c r="S31" s="440">
        <f t="shared" si="54"/>
        <v>16690</v>
      </c>
      <c r="T31" s="440">
        <f t="shared" si="54"/>
        <v>7450</v>
      </c>
      <c r="U31" s="440">
        <f t="shared" si="54"/>
        <v>11237</v>
      </c>
      <c r="V31" s="440">
        <f t="shared" si="54"/>
        <v>5502</v>
      </c>
      <c r="W31" s="440">
        <f t="shared" si="54"/>
        <v>1092</v>
      </c>
      <c r="X31" s="440">
        <f t="shared" si="54"/>
        <v>538</v>
      </c>
      <c r="Y31" s="440">
        <f t="shared" si="54"/>
        <v>2375</v>
      </c>
      <c r="Z31" s="440">
        <f t="shared" si="54"/>
        <v>1292</v>
      </c>
      <c r="AA31" s="439">
        <f t="shared" si="32"/>
        <v>35560</v>
      </c>
      <c r="AB31" s="752">
        <f t="shared" si="33"/>
        <v>16704</v>
      </c>
      <c r="AD31" s="760" t="s">
        <v>159</v>
      </c>
      <c r="AE31" s="440">
        <f t="shared" ref="AE31:AW31" si="55">+AE120+AE121+AE122+AE123+AE124</f>
        <v>1086</v>
      </c>
      <c r="AF31" s="440">
        <f t="shared" si="55"/>
        <v>1185</v>
      </c>
      <c r="AG31" s="440">
        <f t="shared" si="55"/>
        <v>1118</v>
      </c>
      <c r="AH31" s="440">
        <f t="shared" si="55"/>
        <v>869</v>
      </c>
      <c r="AI31" s="440">
        <f t="shared" si="55"/>
        <v>751</v>
      </c>
      <c r="AJ31" s="440">
        <f t="shared" si="55"/>
        <v>5009</v>
      </c>
      <c r="AK31" s="440">
        <f t="shared" si="55"/>
        <v>3211</v>
      </c>
      <c r="AL31" s="440">
        <f t="shared" si="55"/>
        <v>446</v>
      </c>
      <c r="AM31" s="440">
        <f t="shared" si="55"/>
        <v>3657</v>
      </c>
      <c r="AN31" s="440">
        <f t="shared" si="55"/>
        <v>2035</v>
      </c>
      <c r="AO31" s="440">
        <f t="shared" si="55"/>
        <v>1289</v>
      </c>
      <c r="AP31" s="440">
        <f t="shared" si="55"/>
        <v>706</v>
      </c>
      <c r="AQ31" s="440">
        <f t="shared" si="55"/>
        <v>1</v>
      </c>
      <c r="AR31" s="440">
        <f t="shared" si="55"/>
        <v>2</v>
      </c>
      <c r="AS31" s="440">
        <f t="shared" si="55"/>
        <v>4033</v>
      </c>
      <c r="AT31" s="440">
        <f t="shared" si="55"/>
        <v>192</v>
      </c>
      <c r="AU31" s="440">
        <f t="shared" si="55"/>
        <v>977</v>
      </c>
      <c r="AV31" s="440">
        <f t="shared" si="55"/>
        <v>934</v>
      </c>
      <c r="AW31" s="781">
        <f t="shared" si="55"/>
        <v>43</v>
      </c>
      <c r="AY31" s="313"/>
      <c r="BA31" s="226"/>
      <c r="BB31" s="332"/>
    </row>
    <row r="32" spans="1:54" s="193" customFormat="1" ht="12.75" customHeight="1">
      <c r="B32" s="760" t="s">
        <v>165</v>
      </c>
      <c r="C32" s="593">
        <f>+C125+C126+C127</f>
        <v>11701</v>
      </c>
      <c r="D32" s="593">
        <f t="shared" ref="D32:L32" si="56">+D125+D126+D127</f>
        <v>5602</v>
      </c>
      <c r="E32" s="593">
        <f t="shared" si="56"/>
        <v>9606</v>
      </c>
      <c r="F32" s="593">
        <f t="shared" si="56"/>
        <v>4550</v>
      </c>
      <c r="G32" s="593">
        <f t="shared" si="56"/>
        <v>7349</v>
      </c>
      <c r="H32" s="593">
        <f t="shared" si="56"/>
        <v>3516</v>
      </c>
      <c r="I32" s="593">
        <f t="shared" si="56"/>
        <v>3596</v>
      </c>
      <c r="J32" s="593">
        <f t="shared" si="56"/>
        <v>1639</v>
      </c>
      <c r="K32" s="593">
        <f t="shared" si="56"/>
        <v>2124</v>
      </c>
      <c r="L32" s="593">
        <f t="shared" si="56"/>
        <v>961</v>
      </c>
      <c r="M32" s="439">
        <f t="shared" si="30"/>
        <v>34376</v>
      </c>
      <c r="N32" s="752">
        <f t="shared" si="30"/>
        <v>16268</v>
      </c>
      <c r="P32" s="760" t="s">
        <v>165</v>
      </c>
      <c r="Q32" s="440">
        <f>+Q125+Q126+Q127</f>
        <v>1981</v>
      </c>
      <c r="R32" s="440">
        <f t="shared" ref="R32:Z32" si="57">+R125+R126+R127</f>
        <v>946</v>
      </c>
      <c r="S32" s="440">
        <f t="shared" si="57"/>
        <v>3135</v>
      </c>
      <c r="T32" s="440">
        <f t="shared" si="57"/>
        <v>1436</v>
      </c>
      <c r="U32" s="440">
        <f t="shared" si="57"/>
        <v>2172</v>
      </c>
      <c r="V32" s="440">
        <f t="shared" si="57"/>
        <v>1024</v>
      </c>
      <c r="W32" s="440">
        <f t="shared" si="57"/>
        <v>405</v>
      </c>
      <c r="X32" s="440">
        <f t="shared" si="57"/>
        <v>173</v>
      </c>
      <c r="Y32" s="440">
        <f t="shared" si="57"/>
        <v>301</v>
      </c>
      <c r="Z32" s="440">
        <f t="shared" si="57"/>
        <v>151</v>
      </c>
      <c r="AA32" s="439">
        <f t="shared" si="32"/>
        <v>7994</v>
      </c>
      <c r="AB32" s="752">
        <f t="shared" si="33"/>
        <v>3730</v>
      </c>
      <c r="AD32" s="760" t="s">
        <v>165</v>
      </c>
      <c r="AE32" s="440">
        <f t="shared" ref="AE32:AW32" si="58">+AE125+AE126+AE127</f>
        <v>350</v>
      </c>
      <c r="AF32" s="440">
        <f t="shared" si="58"/>
        <v>340</v>
      </c>
      <c r="AG32" s="440">
        <f t="shared" si="58"/>
        <v>308</v>
      </c>
      <c r="AH32" s="440">
        <f t="shared" si="58"/>
        <v>198</v>
      </c>
      <c r="AI32" s="440">
        <f t="shared" si="58"/>
        <v>127</v>
      </c>
      <c r="AJ32" s="440">
        <f t="shared" si="58"/>
        <v>1323</v>
      </c>
      <c r="AK32" s="440">
        <f t="shared" si="58"/>
        <v>648</v>
      </c>
      <c r="AL32" s="440">
        <f t="shared" si="58"/>
        <v>83</v>
      </c>
      <c r="AM32" s="440">
        <f t="shared" si="58"/>
        <v>731</v>
      </c>
      <c r="AN32" s="440">
        <f t="shared" si="58"/>
        <v>424</v>
      </c>
      <c r="AO32" s="440">
        <f t="shared" si="58"/>
        <v>301</v>
      </c>
      <c r="AP32" s="440">
        <f t="shared" si="58"/>
        <v>93</v>
      </c>
      <c r="AQ32" s="440">
        <f t="shared" si="58"/>
        <v>3</v>
      </c>
      <c r="AR32" s="440">
        <f t="shared" si="58"/>
        <v>0</v>
      </c>
      <c r="AS32" s="440">
        <f t="shared" si="58"/>
        <v>821</v>
      </c>
      <c r="AT32" s="440">
        <f t="shared" si="58"/>
        <v>21</v>
      </c>
      <c r="AU32" s="440">
        <f t="shared" si="58"/>
        <v>441</v>
      </c>
      <c r="AV32" s="440">
        <f t="shared" si="58"/>
        <v>323</v>
      </c>
      <c r="AW32" s="781">
        <f t="shared" si="58"/>
        <v>118</v>
      </c>
      <c r="AY32" s="313"/>
      <c r="BA32" s="226"/>
      <c r="BB32" s="332"/>
    </row>
    <row r="33" spans="1:54" s="193" customFormat="1" ht="12.75" customHeight="1">
      <c r="B33" s="760" t="s">
        <v>169</v>
      </c>
      <c r="C33" s="593">
        <f>+C128+C129+C130+C131+C132+C133</f>
        <v>94014</v>
      </c>
      <c r="D33" s="593">
        <f t="shared" ref="D33:L33" si="59">+D128+D129+D130+D131+D132+D133</f>
        <v>46258</v>
      </c>
      <c r="E33" s="593">
        <f t="shared" si="59"/>
        <v>78349</v>
      </c>
      <c r="F33" s="593">
        <f t="shared" si="59"/>
        <v>37872</v>
      </c>
      <c r="G33" s="593">
        <f t="shared" si="59"/>
        <v>43440</v>
      </c>
      <c r="H33" s="593">
        <f t="shared" si="59"/>
        <v>20572</v>
      </c>
      <c r="I33" s="593">
        <f t="shared" si="59"/>
        <v>20779</v>
      </c>
      <c r="J33" s="593">
        <f t="shared" si="59"/>
        <v>9594</v>
      </c>
      <c r="K33" s="593">
        <f t="shared" si="59"/>
        <v>14872</v>
      </c>
      <c r="L33" s="593">
        <f t="shared" si="59"/>
        <v>6727</v>
      </c>
      <c r="M33" s="439">
        <f t="shared" si="30"/>
        <v>251454</v>
      </c>
      <c r="N33" s="752">
        <f t="shared" si="30"/>
        <v>121023</v>
      </c>
      <c r="P33" s="760" t="s">
        <v>169</v>
      </c>
      <c r="Q33" s="440">
        <f>+Q128+Q129+Q130+Q131+Q132+Q133</f>
        <v>13856</v>
      </c>
      <c r="R33" s="440">
        <f t="shared" ref="R33:Z33" si="60">+R128+R129+R130+R131+R132+R133</f>
        <v>6800</v>
      </c>
      <c r="S33" s="440">
        <f t="shared" si="60"/>
        <v>22018</v>
      </c>
      <c r="T33" s="440">
        <f t="shared" si="60"/>
        <v>10341</v>
      </c>
      <c r="U33" s="440">
        <f t="shared" si="60"/>
        <v>11360</v>
      </c>
      <c r="V33" s="440">
        <f t="shared" si="60"/>
        <v>5278</v>
      </c>
      <c r="W33" s="440">
        <f t="shared" si="60"/>
        <v>1324</v>
      </c>
      <c r="X33" s="440">
        <f t="shared" si="60"/>
        <v>619</v>
      </c>
      <c r="Y33" s="440">
        <f t="shared" si="60"/>
        <v>3517</v>
      </c>
      <c r="Z33" s="440">
        <f t="shared" si="60"/>
        <v>1600</v>
      </c>
      <c r="AA33" s="439">
        <f t="shared" si="32"/>
        <v>52075</v>
      </c>
      <c r="AB33" s="752">
        <f t="shared" si="33"/>
        <v>24638</v>
      </c>
      <c r="AD33" s="760" t="s">
        <v>169</v>
      </c>
      <c r="AE33" s="440">
        <f t="shared" ref="AE33:AW33" si="61">+AE128+AE129+AE130+AE131+AE132+AE133</f>
        <v>1765</v>
      </c>
      <c r="AF33" s="440">
        <f t="shared" si="61"/>
        <v>1715</v>
      </c>
      <c r="AG33" s="440">
        <f t="shared" si="61"/>
        <v>1472</v>
      </c>
      <c r="AH33" s="440">
        <f t="shared" si="61"/>
        <v>957</v>
      </c>
      <c r="AI33" s="440">
        <f t="shared" si="61"/>
        <v>761</v>
      </c>
      <c r="AJ33" s="440">
        <f t="shared" si="61"/>
        <v>6670</v>
      </c>
      <c r="AK33" s="440">
        <f t="shared" si="61"/>
        <v>3437</v>
      </c>
      <c r="AL33" s="440">
        <f t="shared" si="61"/>
        <v>569</v>
      </c>
      <c r="AM33" s="440">
        <f t="shared" si="61"/>
        <v>4006</v>
      </c>
      <c r="AN33" s="440">
        <f t="shared" si="61"/>
        <v>2048</v>
      </c>
      <c r="AO33" s="440">
        <f t="shared" si="61"/>
        <v>1847</v>
      </c>
      <c r="AP33" s="440">
        <f t="shared" si="61"/>
        <v>409</v>
      </c>
      <c r="AQ33" s="440">
        <f t="shared" si="61"/>
        <v>14</v>
      </c>
      <c r="AR33" s="440">
        <f t="shared" si="61"/>
        <v>2</v>
      </c>
      <c r="AS33" s="440">
        <f t="shared" si="61"/>
        <v>4320</v>
      </c>
      <c r="AT33" s="440">
        <f t="shared" si="61"/>
        <v>45</v>
      </c>
      <c r="AU33" s="440">
        <f t="shared" si="61"/>
        <v>1754</v>
      </c>
      <c r="AV33" s="440">
        <f t="shared" si="61"/>
        <v>1623</v>
      </c>
      <c r="AW33" s="781">
        <f t="shared" si="61"/>
        <v>131</v>
      </c>
      <c r="AY33" s="313"/>
      <c r="BA33" s="226"/>
      <c r="BB33" s="332"/>
    </row>
    <row r="34" spans="1:54" s="193" customFormat="1" ht="12.75" customHeight="1">
      <c r="B34" s="760" t="s">
        <v>177</v>
      </c>
      <c r="C34" s="593">
        <f>+C147+C148+C149</f>
        <v>13252</v>
      </c>
      <c r="D34" s="593">
        <f t="shared" ref="D34:L34" si="62">+D147+D148+D149</f>
        <v>6472</v>
      </c>
      <c r="E34" s="593">
        <f t="shared" si="62"/>
        <v>13054</v>
      </c>
      <c r="F34" s="593">
        <f t="shared" si="62"/>
        <v>6357</v>
      </c>
      <c r="G34" s="593">
        <f t="shared" si="62"/>
        <v>10203</v>
      </c>
      <c r="H34" s="593">
        <f t="shared" si="62"/>
        <v>5093</v>
      </c>
      <c r="I34" s="593">
        <f t="shared" si="62"/>
        <v>5583</v>
      </c>
      <c r="J34" s="593">
        <f t="shared" si="62"/>
        <v>2826</v>
      </c>
      <c r="K34" s="593">
        <f t="shared" si="62"/>
        <v>3086</v>
      </c>
      <c r="L34" s="593">
        <f t="shared" si="62"/>
        <v>1565</v>
      </c>
      <c r="M34" s="439">
        <f t="shared" si="30"/>
        <v>45178</v>
      </c>
      <c r="N34" s="752">
        <f t="shared" si="30"/>
        <v>22313</v>
      </c>
      <c r="P34" s="760" t="s">
        <v>177</v>
      </c>
      <c r="Q34" s="440">
        <f>+Q147+Q148+Q149</f>
        <v>2513</v>
      </c>
      <c r="R34" s="440">
        <f t="shared" ref="R34:Z34" si="63">+R147+R148+R149</f>
        <v>1198</v>
      </c>
      <c r="S34" s="440">
        <f t="shared" si="63"/>
        <v>4287</v>
      </c>
      <c r="T34" s="440">
        <f t="shared" si="63"/>
        <v>2049</v>
      </c>
      <c r="U34" s="440">
        <f t="shared" si="63"/>
        <v>2914</v>
      </c>
      <c r="V34" s="440">
        <f t="shared" si="63"/>
        <v>1436</v>
      </c>
      <c r="W34" s="440">
        <f t="shared" si="63"/>
        <v>403</v>
      </c>
      <c r="X34" s="440">
        <f t="shared" si="63"/>
        <v>190</v>
      </c>
      <c r="Y34" s="440">
        <f t="shared" si="63"/>
        <v>620</v>
      </c>
      <c r="Z34" s="440">
        <f t="shared" si="63"/>
        <v>332</v>
      </c>
      <c r="AA34" s="439">
        <f t="shared" si="32"/>
        <v>10737</v>
      </c>
      <c r="AB34" s="752">
        <f t="shared" si="33"/>
        <v>5205</v>
      </c>
      <c r="AD34" s="760" t="s">
        <v>177</v>
      </c>
      <c r="AE34" s="440">
        <f t="shared" ref="AE34:AW34" si="64">+AE147+AE148+AE149</f>
        <v>359</v>
      </c>
      <c r="AF34" s="440">
        <f t="shared" si="64"/>
        <v>370</v>
      </c>
      <c r="AG34" s="440">
        <f t="shared" si="64"/>
        <v>336</v>
      </c>
      <c r="AH34" s="440">
        <f t="shared" si="64"/>
        <v>256</v>
      </c>
      <c r="AI34" s="440">
        <f t="shared" si="64"/>
        <v>198</v>
      </c>
      <c r="AJ34" s="440">
        <f t="shared" si="64"/>
        <v>1519</v>
      </c>
      <c r="AK34" s="440">
        <f t="shared" si="64"/>
        <v>724</v>
      </c>
      <c r="AL34" s="440">
        <f t="shared" si="64"/>
        <v>99</v>
      </c>
      <c r="AM34" s="440">
        <f t="shared" si="64"/>
        <v>823</v>
      </c>
      <c r="AN34" s="440">
        <f t="shared" si="64"/>
        <v>352</v>
      </c>
      <c r="AO34" s="440">
        <f t="shared" si="64"/>
        <v>386</v>
      </c>
      <c r="AP34" s="440">
        <f t="shared" si="64"/>
        <v>158</v>
      </c>
      <c r="AQ34" s="440">
        <f t="shared" si="64"/>
        <v>2</v>
      </c>
      <c r="AR34" s="440">
        <f t="shared" si="64"/>
        <v>0</v>
      </c>
      <c r="AS34" s="440">
        <f t="shared" si="64"/>
        <v>898</v>
      </c>
      <c r="AT34" s="440">
        <f t="shared" si="64"/>
        <v>12</v>
      </c>
      <c r="AU34" s="440">
        <f t="shared" si="64"/>
        <v>379</v>
      </c>
      <c r="AV34" s="440">
        <f t="shared" si="64"/>
        <v>338</v>
      </c>
      <c r="AW34" s="781">
        <f t="shared" si="64"/>
        <v>41</v>
      </c>
      <c r="AY34" s="313"/>
      <c r="BA34" s="226"/>
      <c r="BB34" s="332"/>
    </row>
    <row r="35" spans="1:54" s="193" customFormat="1" ht="12.75" customHeight="1">
      <c r="A35" s="80"/>
      <c r="B35" s="760" t="s">
        <v>248</v>
      </c>
      <c r="C35" s="593">
        <f>+C150+C151+C152+C153+C154+C155</f>
        <v>25987</v>
      </c>
      <c r="D35" s="593">
        <f t="shared" ref="D35:L35" si="65">+D150+D151+D152+D153+D154+D155</f>
        <v>12741</v>
      </c>
      <c r="E35" s="593">
        <f t="shared" si="65"/>
        <v>24388</v>
      </c>
      <c r="F35" s="593">
        <f t="shared" si="65"/>
        <v>12104</v>
      </c>
      <c r="G35" s="593">
        <f t="shared" si="65"/>
        <v>18609</v>
      </c>
      <c r="H35" s="593">
        <f t="shared" si="65"/>
        <v>9220</v>
      </c>
      <c r="I35" s="593">
        <f t="shared" si="65"/>
        <v>11106</v>
      </c>
      <c r="J35" s="593">
        <f t="shared" si="65"/>
        <v>5450</v>
      </c>
      <c r="K35" s="593">
        <f t="shared" si="65"/>
        <v>8058</v>
      </c>
      <c r="L35" s="593">
        <f t="shared" si="65"/>
        <v>3961</v>
      </c>
      <c r="M35" s="439">
        <f t="shared" si="30"/>
        <v>88148</v>
      </c>
      <c r="N35" s="752">
        <f>+D35+F35+A1+J35+L35</f>
        <v>34256</v>
      </c>
      <c r="P35" s="760" t="s">
        <v>248</v>
      </c>
      <c r="Q35" s="440">
        <f>+Q150+Q151+Q152+Q153+Q154+Q155</f>
        <v>3520</v>
      </c>
      <c r="R35" s="440">
        <f t="shared" ref="R35:Z35" si="66">+R150+R151+R152+R153+R154+R155</f>
        <v>1679</v>
      </c>
      <c r="S35" s="440">
        <f t="shared" si="66"/>
        <v>7127</v>
      </c>
      <c r="T35" s="440">
        <f t="shared" si="66"/>
        <v>3477</v>
      </c>
      <c r="U35" s="440">
        <f t="shared" si="66"/>
        <v>4487</v>
      </c>
      <c r="V35" s="440">
        <f t="shared" si="66"/>
        <v>2163</v>
      </c>
      <c r="W35" s="440">
        <f t="shared" si="66"/>
        <v>978</v>
      </c>
      <c r="X35" s="440">
        <f t="shared" si="66"/>
        <v>448</v>
      </c>
      <c r="Y35" s="440">
        <f t="shared" si="66"/>
        <v>1680</v>
      </c>
      <c r="Z35" s="440">
        <f t="shared" si="66"/>
        <v>810</v>
      </c>
      <c r="AA35" s="439">
        <f t="shared" si="32"/>
        <v>17792</v>
      </c>
      <c r="AB35" s="752">
        <f t="shared" si="33"/>
        <v>8577</v>
      </c>
      <c r="AD35" s="760" t="s">
        <v>248</v>
      </c>
      <c r="AE35" s="440">
        <f t="shared" ref="AE35:AW35" si="67">+AE150+AE151+AE152+AE153+AE154+AE155</f>
        <v>557</v>
      </c>
      <c r="AF35" s="440">
        <f t="shared" si="67"/>
        <v>586</v>
      </c>
      <c r="AG35" s="440">
        <f t="shared" si="67"/>
        <v>526</v>
      </c>
      <c r="AH35" s="440">
        <f t="shared" si="67"/>
        <v>409</v>
      </c>
      <c r="AI35" s="440">
        <f t="shared" si="67"/>
        <v>317</v>
      </c>
      <c r="AJ35" s="440">
        <f t="shared" si="67"/>
        <v>2395</v>
      </c>
      <c r="AK35" s="440">
        <f t="shared" si="67"/>
        <v>1163</v>
      </c>
      <c r="AL35" s="440">
        <f t="shared" si="67"/>
        <v>164</v>
      </c>
      <c r="AM35" s="440">
        <f t="shared" si="67"/>
        <v>1327</v>
      </c>
      <c r="AN35" s="440">
        <f t="shared" si="67"/>
        <v>873</v>
      </c>
      <c r="AO35" s="440">
        <f t="shared" si="67"/>
        <v>585</v>
      </c>
      <c r="AP35" s="440">
        <f t="shared" si="67"/>
        <v>179</v>
      </c>
      <c r="AQ35" s="440">
        <f t="shared" si="67"/>
        <v>31</v>
      </c>
      <c r="AR35" s="440">
        <f t="shared" si="67"/>
        <v>1</v>
      </c>
      <c r="AS35" s="440">
        <f t="shared" si="67"/>
        <v>1669</v>
      </c>
      <c r="AT35" s="440">
        <f t="shared" si="67"/>
        <v>55</v>
      </c>
      <c r="AU35" s="440">
        <f t="shared" si="67"/>
        <v>506</v>
      </c>
      <c r="AV35" s="440">
        <f t="shared" si="67"/>
        <v>471</v>
      </c>
      <c r="AW35" s="781">
        <f t="shared" si="67"/>
        <v>35</v>
      </c>
      <c r="AY35" s="313"/>
      <c r="BA35" s="226"/>
      <c r="BB35" s="332"/>
    </row>
    <row r="36" spans="1:54" s="193" customFormat="1" ht="12.75" customHeight="1">
      <c r="B36" s="760" t="s">
        <v>187</v>
      </c>
      <c r="C36" s="593">
        <f>+C156+C157+C158+C159+C160</f>
        <v>10771</v>
      </c>
      <c r="D36" s="593">
        <f t="shared" ref="D36:L36" si="68">+D156+D157+D158+D159+D160</f>
        <v>5320</v>
      </c>
      <c r="E36" s="593">
        <f t="shared" si="68"/>
        <v>6456</v>
      </c>
      <c r="F36" s="593">
        <f t="shared" si="68"/>
        <v>3142</v>
      </c>
      <c r="G36" s="593">
        <f t="shared" si="68"/>
        <v>4232</v>
      </c>
      <c r="H36" s="593">
        <f t="shared" si="68"/>
        <v>2135</v>
      </c>
      <c r="I36" s="593">
        <f t="shared" si="68"/>
        <v>2146</v>
      </c>
      <c r="J36" s="593">
        <f t="shared" si="68"/>
        <v>1044</v>
      </c>
      <c r="K36" s="593">
        <f t="shared" si="68"/>
        <v>1267</v>
      </c>
      <c r="L36" s="593">
        <f t="shared" si="68"/>
        <v>615</v>
      </c>
      <c r="M36" s="439">
        <f t="shared" si="30"/>
        <v>24872</v>
      </c>
      <c r="N36" s="752">
        <f t="shared" si="30"/>
        <v>12256</v>
      </c>
      <c r="P36" s="760" t="s">
        <v>187</v>
      </c>
      <c r="Q36" s="440">
        <f>+Q156+Q157+Q158+Q159+Q160</f>
        <v>1906</v>
      </c>
      <c r="R36" s="440">
        <f t="shared" ref="R36:Z36" si="69">+R156+R157+R158+R159+R160</f>
        <v>913</v>
      </c>
      <c r="S36" s="440">
        <f t="shared" si="69"/>
        <v>1474</v>
      </c>
      <c r="T36" s="440">
        <f t="shared" si="69"/>
        <v>699</v>
      </c>
      <c r="U36" s="440">
        <f t="shared" si="69"/>
        <v>894</v>
      </c>
      <c r="V36" s="440">
        <f t="shared" si="69"/>
        <v>443</v>
      </c>
      <c r="W36" s="440">
        <f t="shared" si="69"/>
        <v>202</v>
      </c>
      <c r="X36" s="440">
        <f t="shared" si="69"/>
        <v>101</v>
      </c>
      <c r="Y36" s="440">
        <f t="shared" si="69"/>
        <v>234</v>
      </c>
      <c r="Z36" s="440">
        <f t="shared" si="69"/>
        <v>112</v>
      </c>
      <c r="AA36" s="439">
        <f t="shared" si="32"/>
        <v>4710</v>
      </c>
      <c r="AB36" s="752">
        <f t="shared" si="33"/>
        <v>2268</v>
      </c>
      <c r="AD36" s="760" t="s">
        <v>187</v>
      </c>
      <c r="AE36" s="440">
        <f t="shared" ref="AE36:AW36" si="70">+AE156+AE157+AE158+AE159+AE160</f>
        <v>213</v>
      </c>
      <c r="AF36" s="440">
        <f t="shared" si="70"/>
        <v>186</v>
      </c>
      <c r="AG36" s="440">
        <f t="shared" si="70"/>
        <v>167</v>
      </c>
      <c r="AH36" s="440">
        <f t="shared" si="70"/>
        <v>137</v>
      </c>
      <c r="AI36" s="440">
        <f t="shared" si="70"/>
        <v>102</v>
      </c>
      <c r="AJ36" s="440">
        <f t="shared" si="70"/>
        <v>805</v>
      </c>
      <c r="AK36" s="440">
        <f t="shared" si="70"/>
        <v>306</v>
      </c>
      <c r="AL36" s="440">
        <f t="shared" si="70"/>
        <v>75</v>
      </c>
      <c r="AM36" s="440">
        <f t="shared" si="70"/>
        <v>381</v>
      </c>
      <c r="AN36" s="440">
        <f t="shared" si="70"/>
        <v>246</v>
      </c>
      <c r="AO36" s="440">
        <f t="shared" si="70"/>
        <v>110</v>
      </c>
      <c r="AP36" s="440">
        <f t="shared" si="70"/>
        <v>59</v>
      </c>
      <c r="AQ36" s="440">
        <f t="shared" si="70"/>
        <v>1</v>
      </c>
      <c r="AR36" s="440">
        <f t="shared" si="70"/>
        <v>3</v>
      </c>
      <c r="AS36" s="440">
        <f t="shared" si="70"/>
        <v>419</v>
      </c>
      <c r="AT36" s="440">
        <f t="shared" si="70"/>
        <v>6</v>
      </c>
      <c r="AU36" s="440">
        <f t="shared" si="70"/>
        <v>244</v>
      </c>
      <c r="AV36" s="440">
        <f t="shared" si="70"/>
        <v>187</v>
      </c>
      <c r="AW36" s="781">
        <f t="shared" si="70"/>
        <v>57</v>
      </c>
      <c r="AY36" s="313"/>
      <c r="BA36" s="226"/>
      <c r="BB36" s="332"/>
    </row>
    <row r="37" spans="1:54" s="193" customFormat="1" ht="12.75" customHeight="1">
      <c r="B37" s="760" t="s">
        <v>193</v>
      </c>
      <c r="C37" s="593">
        <f>+C161+C162+C163+C164+C165+C166+C167</f>
        <v>77377</v>
      </c>
      <c r="D37" s="593">
        <f t="shared" ref="D37:L37" si="71">+D161+D162+D163+D164+D165+D166+D167</f>
        <v>37845</v>
      </c>
      <c r="E37" s="593">
        <f t="shared" si="71"/>
        <v>75304</v>
      </c>
      <c r="F37" s="593">
        <f t="shared" si="71"/>
        <v>36622</v>
      </c>
      <c r="G37" s="593">
        <f t="shared" si="71"/>
        <v>58352</v>
      </c>
      <c r="H37" s="593">
        <f t="shared" si="71"/>
        <v>28802</v>
      </c>
      <c r="I37" s="593">
        <f t="shared" si="71"/>
        <v>33329</v>
      </c>
      <c r="J37" s="593">
        <f t="shared" si="71"/>
        <v>16065</v>
      </c>
      <c r="K37" s="593">
        <f t="shared" si="71"/>
        <v>25279</v>
      </c>
      <c r="L37" s="593">
        <f t="shared" si="71"/>
        <v>11982</v>
      </c>
      <c r="M37" s="439">
        <f t="shared" si="30"/>
        <v>269641</v>
      </c>
      <c r="N37" s="752">
        <f t="shared" si="30"/>
        <v>131316</v>
      </c>
      <c r="P37" s="760" t="s">
        <v>193</v>
      </c>
      <c r="Q37" s="440">
        <f>+Q161+Q162+Q163+Q164+Q165+Q166+Q167</f>
        <v>13628</v>
      </c>
      <c r="R37" s="440">
        <f t="shared" ref="R37:Z37" si="72">+R161+R162+R163+R164+R165+R166+R167</f>
        <v>6589</v>
      </c>
      <c r="S37" s="440">
        <f t="shared" si="72"/>
        <v>24833</v>
      </c>
      <c r="T37" s="440">
        <f t="shared" si="72"/>
        <v>12003</v>
      </c>
      <c r="U37" s="440">
        <f t="shared" si="72"/>
        <v>16576</v>
      </c>
      <c r="V37" s="440">
        <f t="shared" si="72"/>
        <v>7997</v>
      </c>
      <c r="W37" s="440">
        <f t="shared" si="72"/>
        <v>3162</v>
      </c>
      <c r="X37" s="440">
        <f t="shared" si="72"/>
        <v>1627</v>
      </c>
      <c r="Y37" s="440">
        <f t="shared" si="72"/>
        <v>5158</v>
      </c>
      <c r="Z37" s="440">
        <f t="shared" si="72"/>
        <v>2498</v>
      </c>
      <c r="AA37" s="439">
        <f t="shared" si="32"/>
        <v>63357</v>
      </c>
      <c r="AB37" s="752">
        <f t="shared" si="33"/>
        <v>30714</v>
      </c>
      <c r="AD37" s="760" t="s">
        <v>193</v>
      </c>
      <c r="AE37" s="440">
        <f t="shared" ref="AE37:AW37" si="73">+AE161+AE162+AE163+AE164+AE165+AE166+AE167</f>
        <v>1728</v>
      </c>
      <c r="AF37" s="440">
        <f t="shared" si="73"/>
        <v>1777</v>
      </c>
      <c r="AG37" s="440">
        <f t="shared" si="73"/>
        <v>1683</v>
      </c>
      <c r="AH37" s="440">
        <f t="shared" si="73"/>
        <v>1442</v>
      </c>
      <c r="AI37" s="440">
        <f t="shared" si="73"/>
        <v>1247</v>
      </c>
      <c r="AJ37" s="440">
        <f t="shared" si="73"/>
        <v>7877</v>
      </c>
      <c r="AK37" s="440">
        <f t="shared" si="73"/>
        <v>3865</v>
      </c>
      <c r="AL37" s="440">
        <f t="shared" si="73"/>
        <v>520</v>
      </c>
      <c r="AM37" s="440">
        <f t="shared" si="73"/>
        <v>4385</v>
      </c>
      <c r="AN37" s="440">
        <f t="shared" si="73"/>
        <v>1749</v>
      </c>
      <c r="AO37" s="440">
        <f t="shared" si="73"/>
        <v>2155</v>
      </c>
      <c r="AP37" s="440">
        <f t="shared" si="73"/>
        <v>778</v>
      </c>
      <c r="AQ37" s="440">
        <f t="shared" si="73"/>
        <v>75</v>
      </c>
      <c r="AR37" s="440">
        <f t="shared" si="73"/>
        <v>2</v>
      </c>
      <c r="AS37" s="440">
        <f t="shared" si="73"/>
        <v>4759</v>
      </c>
      <c r="AT37" s="440">
        <f t="shared" si="73"/>
        <v>55</v>
      </c>
      <c r="AU37" s="440">
        <f t="shared" si="73"/>
        <v>1631</v>
      </c>
      <c r="AV37" s="440">
        <f t="shared" si="73"/>
        <v>1603</v>
      </c>
      <c r="AW37" s="781">
        <f t="shared" si="73"/>
        <v>28</v>
      </c>
      <c r="AY37" s="313"/>
      <c r="BA37" s="226"/>
      <c r="BB37" s="332"/>
    </row>
    <row r="38" spans="1:54" s="193" customFormat="1" ht="12.75" customHeight="1">
      <c r="B38" s="760" t="s">
        <v>201</v>
      </c>
      <c r="C38" s="593">
        <f>+C181+C182+C183+C184+C185</f>
        <v>39305</v>
      </c>
      <c r="D38" s="593">
        <f t="shared" ref="D38:L38" si="74">+D181+D182+D183+D184+D185</f>
        <v>19215</v>
      </c>
      <c r="E38" s="593">
        <f t="shared" si="74"/>
        <v>48838</v>
      </c>
      <c r="F38" s="593">
        <f t="shared" si="74"/>
        <v>23355</v>
      </c>
      <c r="G38" s="593">
        <f t="shared" si="74"/>
        <v>39658</v>
      </c>
      <c r="H38" s="593">
        <f t="shared" si="74"/>
        <v>19484</v>
      </c>
      <c r="I38" s="593">
        <f t="shared" si="74"/>
        <v>24146</v>
      </c>
      <c r="J38" s="593">
        <f t="shared" si="74"/>
        <v>12200</v>
      </c>
      <c r="K38" s="593">
        <f t="shared" si="74"/>
        <v>20988</v>
      </c>
      <c r="L38" s="593">
        <f t="shared" si="74"/>
        <v>10800</v>
      </c>
      <c r="M38" s="439">
        <f t="shared" si="30"/>
        <v>172935</v>
      </c>
      <c r="N38" s="752">
        <f t="shared" si="30"/>
        <v>85054</v>
      </c>
      <c r="P38" s="760" t="s">
        <v>201</v>
      </c>
      <c r="Q38" s="440">
        <f>+Q181+Q182+Q183+Q184+Q185</f>
        <v>5632</v>
      </c>
      <c r="R38" s="440">
        <f t="shared" ref="R38:Z38" si="75">+R181+R182+R183+R184+R185</f>
        <v>2580</v>
      </c>
      <c r="S38" s="440">
        <f t="shared" si="75"/>
        <v>15273</v>
      </c>
      <c r="T38" s="440">
        <f t="shared" si="75"/>
        <v>6801</v>
      </c>
      <c r="U38" s="440">
        <f t="shared" si="75"/>
        <v>9785</v>
      </c>
      <c r="V38" s="440">
        <f t="shared" si="75"/>
        <v>4529</v>
      </c>
      <c r="W38" s="440">
        <f t="shared" si="75"/>
        <v>1966</v>
      </c>
      <c r="X38" s="440">
        <f t="shared" si="75"/>
        <v>1021</v>
      </c>
      <c r="Y38" s="440">
        <f t="shared" si="75"/>
        <v>6115</v>
      </c>
      <c r="Z38" s="440">
        <f t="shared" si="75"/>
        <v>3220</v>
      </c>
      <c r="AA38" s="439">
        <f t="shared" si="32"/>
        <v>38771</v>
      </c>
      <c r="AB38" s="752">
        <f t="shared" si="33"/>
        <v>18151</v>
      </c>
      <c r="AD38" s="760" t="s">
        <v>201</v>
      </c>
      <c r="AE38" s="440">
        <f t="shared" ref="AE38:AW38" si="76">+AE181+AE182+AE183+AE184+AE185</f>
        <v>1063</v>
      </c>
      <c r="AF38" s="440">
        <f t="shared" si="76"/>
        <v>1135</v>
      </c>
      <c r="AG38" s="440">
        <f t="shared" si="76"/>
        <v>1092</v>
      </c>
      <c r="AH38" s="440">
        <f t="shared" si="76"/>
        <v>852</v>
      </c>
      <c r="AI38" s="440">
        <f t="shared" si="76"/>
        <v>770</v>
      </c>
      <c r="AJ38" s="440">
        <f t="shared" si="76"/>
        <v>4912</v>
      </c>
      <c r="AK38" s="440">
        <f t="shared" si="76"/>
        <v>2870</v>
      </c>
      <c r="AL38" s="440">
        <f t="shared" si="76"/>
        <v>363</v>
      </c>
      <c r="AM38" s="440">
        <f t="shared" si="76"/>
        <v>3233</v>
      </c>
      <c r="AN38" s="440">
        <f t="shared" si="76"/>
        <v>1853</v>
      </c>
      <c r="AO38" s="440">
        <f t="shared" si="76"/>
        <v>1055</v>
      </c>
      <c r="AP38" s="440">
        <f t="shared" si="76"/>
        <v>589</v>
      </c>
      <c r="AQ38" s="440">
        <f t="shared" si="76"/>
        <v>93</v>
      </c>
      <c r="AR38" s="440">
        <f t="shared" si="76"/>
        <v>11</v>
      </c>
      <c r="AS38" s="440">
        <f t="shared" si="76"/>
        <v>3601</v>
      </c>
      <c r="AT38" s="440">
        <f t="shared" si="76"/>
        <v>116</v>
      </c>
      <c r="AU38" s="440">
        <f t="shared" si="76"/>
        <v>1001</v>
      </c>
      <c r="AV38" s="440">
        <f t="shared" si="76"/>
        <v>959</v>
      </c>
      <c r="AW38" s="781">
        <f t="shared" si="76"/>
        <v>42</v>
      </c>
      <c r="AY38" s="313"/>
      <c r="BA38" s="226"/>
      <c r="BB38" s="332"/>
    </row>
    <row r="39" spans="1:54" s="193" customFormat="1" ht="12.75" customHeight="1">
      <c r="A39" s="80"/>
      <c r="B39" s="760" t="s">
        <v>207</v>
      </c>
      <c r="C39" s="593">
        <f>+C186+C187+C188+C189+C190+C191</f>
        <v>55619</v>
      </c>
      <c r="D39" s="593">
        <f t="shared" ref="D39:L39" si="77">+D186+D187+D188+D189+D190+D191</f>
        <v>27050</v>
      </c>
      <c r="E39" s="593">
        <f t="shared" si="77"/>
        <v>66963</v>
      </c>
      <c r="F39" s="593">
        <f t="shared" si="77"/>
        <v>32085</v>
      </c>
      <c r="G39" s="593">
        <f t="shared" si="77"/>
        <v>54622</v>
      </c>
      <c r="H39" s="593">
        <f t="shared" si="77"/>
        <v>26580</v>
      </c>
      <c r="I39" s="593">
        <f t="shared" si="77"/>
        <v>25375</v>
      </c>
      <c r="J39" s="593">
        <f t="shared" si="77"/>
        <v>12475</v>
      </c>
      <c r="K39" s="593">
        <f t="shared" si="77"/>
        <v>27935</v>
      </c>
      <c r="L39" s="593">
        <f t="shared" si="77"/>
        <v>13659</v>
      </c>
      <c r="M39" s="439">
        <f t="shared" si="30"/>
        <v>230514</v>
      </c>
      <c r="N39" s="752">
        <f t="shared" si="30"/>
        <v>111849</v>
      </c>
      <c r="P39" s="760" t="s">
        <v>207</v>
      </c>
      <c r="Q39" s="440">
        <f>+Q186+Q187+Q188+Q189+Q190+Q191</f>
        <v>2303</v>
      </c>
      <c r="R39" s="440">
        <f t="shared" ref="R39:Z39" si="78">+R186+R187+R188+R189+R190+R191</f>
        <v>1096</v>
      </c>
      <c r="S39" s="440">
        <f t="shared" si="78"/>
        <v>26845</v>
      </c>
      <c r="T39" s="440">
        <f t="shared" si="78"/>
        <v>12368</v>
      </c>
      <c r="U39" s="440">
        <f t="shared" si="78"/>
        <v>19937</v>
      </c>
      <c r="V39" s="440">
        <f t="shared" si="78"/>
        <v>9575</v>
      </c>
      <c r="W39" s="440">
        <f t="shared" si="78"/>
        <v>340</v>
      </c>
      <c r="X39" s="440">
        <f t="shared" si="78"/>
        <v>172</v>
      </c>
      <c r="Y39" s="440">
        <f t="shared" si="78"/>
        <v>9804</v>
      </c>
      <c r="Z39" s="440">
        <f t="shared" si="78"/>
        <v>4802</v>
      </c>
      <c r="AA39" s="439">
        <f t="shared" si="32"/>
        <v>59229</v>
      </c>
      <c r="AB39" s="752">
        <f t="shared" si="33"/>
        <v>28013</v>
      </c>
      <c r="AD39" s="760" t="s">
        <v>207</v>
      </c>
      <c r="AE39" s="440">
        <f t="shared" ref="AE39:AW39" si="79">+AE186+AE187+AE188+AE189+AE190+AE191</f>
        <v>1166</v>
      </c>
      <c r="AF39" s="440">
        <f t="shared" si="79"/>
        <v>1305</v>
      </c>
      <c r="AG39" s="440">
        <f t="shared" si="79"/>
        <v>1246</v>
      </c>
      <c r="AH39" s="440">
        <f t="shared" si="79"/>
        <v>844</v>
      </c>
      <c r="AI39" s="440">
        <f t="shared" si="79"/>
        <v>832</v>
      </c>
      <c r="AJ39" s="440">
        <f t="shared" si="79"/>
        <v>5393</v>
      </c>
      <c r="AK39" s="440">
        <f t="shared" si="79"/>
        <v>3042</v>
      </c>
      <c r="AL39" s="440">
        <f t="shared" si="79"/>
        <v>590</v>
      </c>
      <c r="AM39" s="440">
        <f t="shared" si="79"/>
        <v>3632</v>
      </c>
      <c r="AN39" s="440">
        <f t="shared" si="79"/>
        <v>1580</v>
      </c>
      <c r="AO39" s="440">
        <f t="shared" si="79"/>
        <v>1721</v>
      </c>
      <c r="AP39" s="440">
        <f t="shared" si="79"/>
        <v>608</v>
      </c>
      <c r="AQ39" s="440">
        <f t="shared" si="79"/>
        <v>8</v>
      </c>
      <c r="AR39" s="440">
        <f t="shared" si="79"/>
        <v>0</v>
      </c>
      <c r="AS39" s="440">
        <f t="shared" si="79"/>
        <v>3917</v>
      </c>
      <c r="AT39" s="440">
        <f t="shared" si="79"/>
        <v>82</v>
      </c>
      <c r="AU39" s="440">
        <f t="shared" si="79"/>
        <v>1116</v>
      </c>
      <c r="AV39" s="440">
        <f t="shared" si="79"/>
        <v>1072</v>
      </c>
      <c r="AW39" s="781">
        <f t="shared" si="79"/>
        <v>44</v>
      </c>
      <c r="AY39" s="313"/>
      <c r="BA39" s="226"/>
      <c r="BB39" s="332"/>
    </row>
    <row r="40" spans="1:54" s="193" customFormat="1" ht="12.75" customHeight="1">
      <c r="B40" s="760" t="s">
        <v>213</v>
      </c>
      <c r="C40" s="593">
        <f>C192+C193+C194+C195+C196+C197+C198</f>
        <v>58322</v>
      </c>
      <c r="D40" s="593">
        <f t="shared" ref="D40:L40" si="80">D192+D193+D194+D195+D196+D197+D198</f>
        <v>28937</v>
      </c>
      <c r="E40" s="593">
        <f t="shared" si="80"/>
        <v>82767</v>
      </c>
      <c r="F40" s="593">
        <f t="shared" si="80"/>
        <v>40175</v>
      </c>
      <c r="G40" s="593">
        <f t="shared" si="80"/>
        <v>49703</v>
      </c>
      <c r="H40" s="593">
        <f t="shared" si="80"/>
        <v>24473</v>
      </c>
      <c r="I40" s="593">
        <f t="shared" si="80"/>
        <v>23771</v>
      </c>
      <c r="J40" s="593">
        <f t="shared" si="80"/>
        <v>12259</v>
      </c>
      <c r="K40" s="593">
        <f t="shared" si="80"/>
        <v>19041</v>
      </c>
      <c r="L40" s="593">
        <f t="shared" si="80"/>
        <v>9713</v>
      </c>
      <c r="M40" s="439">
        <f t="shared" si="30"/>
        <v>233604</v>
      </c>
      <c r="N40" s="752">
        <f t="shared" si="30"/>
        <v>115557</v>
      </c>
      <c r="P40" s="760" t="s">
        <v>213</v>
      </c>
      <c r="Q40" s="440">
        <f>Q192+Q193+Q194+Q195+Q196+Q197+Q198</f>
        <v>3738</v>
      </c>
      <c r="R40" s="440">
        <f t="shared" ref="R40:Z40" si="81">R192+R193+R194+R195+R196+R197+R198</f>
        <v>1717</v>
      </c>
      <c r="S40" s="440">
        <f t="shared" si="81"/>
        <v>28159</v>
      </c>
      <c r="T40" s="440">
        <f t="shared" si="81"/>
        <v>13256</v>
      </c>
      <c r="U40" s="440">
        <f t="shared" si="81"/>
        <v>15048</v>
      </c>
      <c r="V40" s="440">
        <f t="shared" si="81"/>
        <v>7106</v>
      </c>
      <c r="W40" s="440">
        <f t="shared" si="81"/>
        <v>717</v>
      </c>
      <c r="X40" s="440">
        <f t="shared" si="81"/>
        <v>345</v>
      </c>
      <c r="Y40" s="440">
        <f t="shared" si="81"/>
        <v>5011</v>
      </c>
      <c r="Z40" s="440">
        <f t="shared" si="81"/>
        <v>2660</v>
      </c>
      <c r="AA40" s="439">
        <f t="shared" si="32"/>
        <v>52673</v>
      </c>
      <c r="AB40" s="752">
        <f t="shared" si="33"/>
        <v>25084</v>
      </c>
      <c r="AD40" s="760" t="s">
        <v>213</v>
      </c>
      <c r="AE40" s="440">
        <f t="shared" ref="AE40:AW40" si="82">AE192+AE193+AE194+AE195+AE196+AE197+AE198</f>
        <v>1429</v>
      </c>
      <c r="AF40" s="440">
        <f t="shared" si="82"/>
        <v>1568</v>
      </c>
      <c r="AG40" s="440">
        <f t="shared" si="82"/>
        <v>1393</v>
      </c>
      <c r="AH40" s="440">
        <f t="shared" si="82"/>
        <v>826</v>
      </c>
      <c r="AI40" s="440">
        <f t="shared" si="82"/>
        <v>738</v>
      </c>
      <c r="AJ40" s="440">
        <f t="shared" si="82"/>
        <v>5954</v>
      </c>
      <c r="AK40" s="440">
        <f t="shared" si="82"/>
        <v>3583</v>
      </c>
      <c r="AL40" s="440">
        <f t="shared" si="82"/>
        <v>366</v>
      </c>
      <c r="AM40" s="440">
        <f t="shared" si="82"/>
        <v>3949</v>
      </c>
      <c r="AN40" s="440">
        <f t="shared" si="82"/>
        <v>1950</v>
      </c>
      <c r="AO40" s="440">
        <f t="shared" si="82"/>
        <v>1839</v>
      </c>
      <c r="AP40" s="440">
        <f t="shared" si="82"/>
        <v>287</v>
      </c>
      <c r="AQ40" s="440">
        <f t="shared" si="82"/>
        <v>34</v>
      </c>
      <c r="AR40" s="440">
        <f t="shared" si="82"/>
        <v>4</v>
      </c>
      <c r="AS40" s="440">
        <f t="shared" si="82"/>
        <v>4114</v>
      </c>
      <c r="AT40" s="440">
        <f t="shared" si="82"/>
        <v>84</v>
      </c>
      <c r="AU40" s="440">
        <f t="shared" si="82"/>
        <v>1391</v>
      </c>
      <c r="AV40" s="440">
        <f t="shared" si="82"/>
        <v>1328</v>
      </c>
      <c r="AW40" s="781">
        <f t="shared" si="82"/>
        <v>63</v>
      </c>
      <c r="AY40" s="313"/>
      <c r="BA40" s="226"/>
      <c r="BB40" s="332"/>
    </row>
    <row r="41" spans="1:54" s="193" customFormat="1" ht="12.75" customHeight="1">
      <c r="B41" s="760" t="s">
        <v>221</v>
      </c>
      <c r="C41" s="593">
        <f>+C212+C213+C214+C215</f>
        <v>26778</v>
      </c>
      <c r="D41" s="593">
        <f t="shared" ref="D41:L41" si="83">+D212+D213+D214+D215</f>
        <v>14316</v>
      </c>
      <c r="E41" s="593">
        <f t="shared" si="83"/>
        <v>20356</v>
      </c>
      <c r="F41" s="593">
        <f t="shared" si="83"/>
        <v>10969</v>
      </c>
      <c r="G41" s="593">
        <f t="shared" si="83"/>
        <v>11917</v>
      </c>
      <c r="H41" s="593">
        <f t="shared" si="83"/>
        <v>6618</v>
      </c>
      <c r="I41" s="593">
        <f t="shared" si="83"/>
        <v>6907</v>
      </c>
      <c r="J41" s="593">
        <f t="shared" si="83"/>
        <v>3826</v>
      </c>
      <c r="K41" s="593">
        <f t="shared" si="83"/>
        <v>4665</v>
      </c>
      <c r="L41" s="593">
        <f t="shared" si="83"/>
        <v>2577</v>
      </c>
      <c r="M41" s="439">
        <f t="shared" si="30"/>
        <v>70623</v>
      </c>
      <c r="N41" s="752">
        <f t="shared" si="30"/>
        <v>38306</v>
      </c>
      <c r="P41" s="760" t="s">
        <v>221</v>
      </c>
      <c r="Q41" s="440">
        <f>+Q212+Q213+Q214+Q215</f>
        <v>1576</v>
      </c>
      <c r="R41" s="440">
        <f t="shared" ref="R41:Z41" si="84">+R212+R213+R214+R215</f>
        <v>820</v>
      </c>
      <c r="S41" s="440">
        <f t="shared" si="84"/>
        <v>3991</v>
      </c>
      <c r="T41" s="440">
        <f t="shared" si="84"/>
        <v>2102</v>
      </c>
      <c r="U41" s="440">
        <f t="shared" si="84"/>
        <v>2627</v>
      </c>
      <c r="V41" s="440">
        <f t="shared" si="84"/>
        <v>1402</v>
      </c>
      <c r="W41" s="440">
        <f t="shared" si="84"/>
        <v>265</v>
      </c>
      <c r="X41" s="440">
        <f t="shared" si="84"/>
        <v>140</v>
      </c>
      <c r="Y41" s="440">
        <f t="shared" si="84"/>
        <v>909</v>
      </c>
      <c r="Z41" s="440">
        <f t="shared" si="84"/>
        <v>502</v>
      </c>
      <c r="AA41" s="439">
        <f t="shared" si="32"/>
        <v>9368</v>
      </c>
      <c r="AB41" s="752">
        <f t="shared" si="33"/>
        <v>4966</v>
      </c>
      <c r="AD41" s="760" t="s">
        <v>221</v>
      </c>
      <c r="AE41" s="440">
        <f t="shared" ref="AE41:AW41" si="85">+AE212+AE213+AE214+AE215</f>
        <v>561</v>
      </c>
      <c r="AF41" s="440">
        <f t="shared" si="85"/>
        <v>492</v>
      </c>
      <c r="AG41" s="440">
        <f t="shared" si="85"/>
        <v>391</v>
      </c>
      <c r="AH41" s="440">
        <f t="shared" si="85"/>
        <v>267</v>
      </c>
      <c r="AI41" s="440">
        <f t="shared" si="85"/>
        <v>195</v>
      </c>
      <c r="AJ41" s="440">
        <f t="shared" si="85"/>
        <v>1906</v>
      </c>
      <c r="AK41" s="440">
        <f t="shared" si="85"/>
        <v>853</v>
      </c>
      <c r="AL41" s="440">
        <f t="shared" si="85"/>
        <v>135</v>
      </c>
      <c r="AM41" s="440">
        <f t="shared" si="85"/>
        <v>988</v>
      </c>
      <c r="AN41" s="440">
        <f t="shared" si="85"/>
        <v>514</v>
      </c>
      <c r="AO41" s="440">
        <f t="shared" si="85"/>
        <v>459</v>
      </c>
      <c r="AP41" s="440">
        <f t="shared" si="85"/>
        <v>185</v>
      </c>
      <c r="AQ41" s="440">
        <f t="shared" si="85"/>
        <v>7</v>
      </c>
      <c r="AR41" s="440">
        <f t="shared" si="85"/>
        <v>9</v>
      </c>
      <c r="AS41" s="440">
        <f t="shared" si="85"/>
        <v>1174</v>
      </c>
      <c r="AT41" s="440">
        <f t="shared" si="85"/>
        <v>23</v>
      </c>
      <c r="AU41" s="440">
        <f t="shared" si="85"/>
        <v>606</v>
      </c>
      <c r="AV41" s="440">
        <f t="shared" si="85"/>
        <v>517</v>
      </c>
      <c r="AW41" s="781">
        <f t="shared" si="85"/>
        <v>89</v>
      </c>
      <c r="AY41" s="313"/>
      <c r="BA41" s="226"/>
      <c r="BB41" s="332"/>
    </row>
    <row r="42" spans="1:54" s="193" customFormat="1" ht="12.75" customHeight="1">
      <c r="A42" s="80"/>
      <c r="B42" s="760" t="s">
        <v>226</v>
      </c>
      <c r="C42" s="593">
        <f>+C216+C217+C218</f>
        <v>28550</v>
      </c>
      <c r="D42" s="593">
        <f t="shared" ref="D42:L42" si="86">+D216+D217+D218</f>
        <v>14378</v>
      </c>
      <c r="E42" s="593">
        <f t="shared" si="86"/>
        <v>19734</v>
      </c>
      <c r="F42" s="593">
        <f t="shared" si="86"/>
        <v>10252</v>
      </c>
      <c r="G42" s="593">
        <f t="shared" si="86"/>
        <v>13463</v>
      </c>
      <c r="H42" s="593">
        <f t="shared" si="86"/>
        <v>6968</v>
      </c>
      <c r="I42" s="593">
        <f t="shared" si="86"/>
        <v>7215</v>
      </c>
      <c r="J42" s="593">
        <f t="shared" si="86"/>
        <v>3692</v>
      </c>
      <c r="K42" s="593">
        <f t="shared" si="86"/>
        <v>4427</v>
      </c>
      <c r="L42" s="593">
        <f t="shared" si="86"/>
        <v>2171</v>
      </c>
      <c r="M42" s="439">
        <f t="shared" si="30"/>
        <v>73389</v>
      </c>
      <c r="N42" s="752">
        <f t="shared" si="30"/>
        <v>37461</v>
      </c>
      <c r="O42" s="78"/>
      <c r="P42" s="760" t="s">
        <v>226</v>
      </c>
      <c r="Q42" s="440">
        <f>+Q216+Q217+Q218</f>
        <v>4901</v>
      </c>
      <c r="R42" s="440">
        <f t="shared" ref="R42:Z42" si="87">+R216+R217+R218</f>
        <v>2457</v>
      </c>
      <c r="S42" s="440">
        <f t="shared" si="87"/>
        <v>5905</v>
      </c>
      <c r="T42" s="440">
        <f t="shared" si="87"/>
        <v>2983</v>
      </c>
      <c r="U42" s="440">
        <f t="shared" si="87"/>
        <v>3488</v>
      </c>
      <c r="V42" s="440">
        <f t="shared" si="87"/>
        <v>1751</v>
      </c>
      <c r="W42" s="440">
        <f t="shared" si="87"/>
        <v>682</v>
      </c>
      <c r="X42" s="440">
        <f t="shared" si="87"/>
        <v>372</v>
      </c>
      <c r="Y42" s="440">
        <f t="shared" si="87"/>
        <v>685</v>
      </c>
      <c r="Z42" s="440">
        <f t="shared" si="87"/>
        <v>344</v>
      </c>
      <c r="AA42" s="439">
        <f t="shared" si="32"/>
        <v>15661</v>
      </c>
      <c r="AB42" s="752">
        <f t="shared" si="33"/>
        <v>7907</v>
      </c>
      <c r="AC42" s="78"/>
      <c r="AD42" s="760" t="s">
        <v>226</v>
      </c>
      <c r="AE42" s="440">
        <f t="shared" ref="AE42:AW42" si="88">+AE216+AE217+AE218</f>
        <v>550</v>
      </c>
      <c r="AF42" s="440">
        <f t="shared" si="88"/>
        <v>514</v>
      </c>
      <c r="AG42" s="440">
        <f t="shared" si="88"/>
        <v>443</v>
      </c>
      <c r="AH42" s="440">
        <f t="shared" si="88"/>
        <v>334</v>
      </c>
      <c r="AI42" s="440">
        <f t="shared" si="88"/>
        <v>242</v>
      </c>
      <c r="AJ42" s="440">
        <f t="shared" si="88"/>
        <v>2083</v>
      </c>
      <c r="AK42" s="440">
        <f t="shared" si="88"/>
        <v>931</v>
      </c>
      <c r="AL42" s="440">
        <f t="shared" si="88"/>
        <v>172</v>
      </c>
      <c r="AM42" s="440">
        <f t="shared" si="88"/>
        <v>1103</v>
      </c>
      <c r="AN42" s="440">
        <f t="shared" si="88"/>
        <v>744</v>
      </c>
      <c r="AO42" s="440">
        <f t="shared" si="88"/>
        <v>495</v>
      </c>
      <c r="AP42" s="440">
        <f t="shared" si="88"/>
        <v>130</v>
      </c>
      <c r="AQ42" s="440">
        <f t="shared" si="88"/>
        <v>10</v>
      </c>
      <c r="AR42" s="440">
        <f t="shared" si="88"/>
        <v>10</v>
      </c>
      <c r="AS42" s="440">
        <f t="shared" si="88"/>
        <v>1389</v>
      </c>
      <c r="AT42" s="440">
        <f t="shared" si="88"/>
        <v>59</v>
      </c>
      <c r="AU42" s="440">
        <f t="shared" si="88"/>
        <v>575</v>
      </c>
      <c r="AV42" s="440">
        <f t="shared" si="88"/>
        <v>485</v>
      </c>
      <c r="AW42" s="781">
        <f t="shared" si="88"/>
        <v>90</v>
      </c>
      <c r="AY42" s="313"/>
      <c r="BA42" s="226"/>
      <c r="BB42" s="332"/>
    </row>
    <row r="43" spans="1:54" s="193" customFormat="1" ht="12.75" customHeight="1">
      <c r="B43" s="760" t="s">
        <v>230</v>
      </c>
      <c r="C43" s="593">
        <f>+C219+C220+C221+C222+C223+C224+C225+C226+C227</f>
        <v>53451</v>
      </c>
      <c r="D43" s="593">
        <f t="shared" ref="D43:L43" si="89">+D219+D220+D221+D222+D223+D224+D225+D226+D227</f>
        <v>28083</v>
      </c>
      <c r="E43" s="593">
        <f t="shared" si="89"/>
        <v>36539</v>
      </c>
      <c r="F43" s="593">
        <f t="shared" si="89"/>
        <v>19513</v>
      </c>
      <c r="G43" s="593">
        <f t="shared" si="89"/>
        <v>25273</v>
      </c>
      <c r="H43" s="593">
        <f t="shared" si="89"/>
        <v>13420</v>
      </c>
      <c r="I43" s="593">
        <f t="shared" si="89"/>
        <v>14395</v>
      </c>
      <c r="J43" s="593">
        <f t="shared" si="89"/>
        <v>7523</v>
      </c>
      <c r="K43" s="593">
        <f t="shared" si="89"/>
        <v>8862</v>
      </c>
      <c r="L43" s="593">
        <f t="shared" si="89"/>
        <v>4526</v>
      </c>
      <c r="M43" s="439">
        <f t="shared" si="30"/>
        <v>138520</v>
      </c>
      <c r="N43" s="752">
        <f t="shared" si="30"/>
        <v>73065</v>
      </c>
      <c r="O43" s="78"/>
      <c r="P43" s="760" t="s">
        <v>230</v>
      </c>
      <c r="Q43" s="440">
        <f>+Q219+Q220+Q221+Q222+Q223+Q224+Q225+Q226+Q227</f>
        <v>10288</v>
      </c>
      <c r="R43" s="440">
        <f t="shared" ref="R43:Z43" si="90">+R219+R220+R221+R222+R223+R224+R225+R226+R227</f>
        <v>5214</v>
      </c>
      <c r="S43" s="440">
        <f t="shared" si="90"/>
        <v>7990</v>
      </c>
      <c r="T43" s="440">
        <f t="shared" si="90"/>
        <v>4335</v>
      </c>
      <c r="U43" s="440">
        <f t="shared" si="90"/>
        <v>5086</v>
      </c>
      <c r="V43" s="440">
        <f t="shared" si="90"/>
        <v>2644</v>
      </c>
      <c r="W43" s="440">
        <f t="shared" si="90"/>
        <v>1388</v>
      </c>
      <c r="X43" s="440">
        <f t="shared" si="90"/>
        <v>738</v>
      </c>
      <c r="Y43" s="440">
        <f t="shared" si="90"/>
        <v>750</v>
      </c>
      <c r="Z43" s="440">
        <f t="shared" si="90"/>
        <v>386</v>
      </c>
      <c r="AA43" s="439">
        <f t="shared" si="32"/>
        <v>25502</v>
      </c>
      <c r="AB43" s="752">
        <f t="shared" si="33"/>
        <v>13317</v>
      </c>
      <c r="AC43" s="78"/>
      <c r="AD43" s="760" t="s">
        <v>230</v>
      </c>
      <c r="AE43" s="440">
        <f t="shared" ref="AE43:AW43" si="91">+AE219+AE220+AE221+AE222+AE223+AE224+AE225+AE226+AE227</f>
        <v>1090</v>
      </c>
      <c r="AF43" s="440">
        <f t="shared" si="91"/>
        <v>961</v>
      </c>
      <c r="AG43" s="440">
        <f t="shared" si="91"/>
        <v>833</v>
      </c>
      <c r="AH43" s="440">
        <f t="shared" si="91"/>
        <v>620</v>
      </c>
      <c r="AI43" s="440">
        <f t="shared" si="91"/>
        <v>461</v>
      </c>
      <c r="AJ43" s="440">
        <f t="shared" si="91"/>
        <v>3965</v>
      </c>
      <c r="AK43" s="440">
        <f t="shared" si="91"/>
        <v>1753</v>
      </c>
      <c r="AL43" s="440">
        <f t="shared" si="91"/>
        <v>244</v>
      </c>
      <c r="AM43" s="440">
        <f t="shared" si="91"/>
        <v>1997</v>
      </c>
      <c r="AN43" s="440">
        <f t="shared" si="91"/>
        <v>1513</v>
      </c>
      <c r="AO43" s="440">
        <f t="shared" si="91"/>
        <v>917</v>
      </c>
      <c r="AP43" s="440">
        <f t="shared" si="91"/>
        <v>244</v>
      </c>
      <c r="AQ43" s="440">
        <f t="shared" si="91"/>
        <v>27</v>
      </c>
      <c r="AR43" s="440">
        <f t="shared" si="91"/>
        <v>3</v>
      </c>
      <c r="AS43" s="440">
        <f t="shared" si="91"/>
        <v>2704</v>
      </c>
      <c r="AT43" s="440">
        <f t="shared" si="91"/>
        <v>240</v>
      </c>
      <c r="AU43" s="440">
        <f t="shared" si="91"/>
        <v>1017</v>
      </c>
      <c r="AV43" s="440">
        <f t="shared" si="91"/>
        <v>856</v>
      </c>
      <c r="AW43" s="781">
        <f t="shared" si="91"/>
        <v>161</v>
      </c>
      <c r="AY43" s="313"/>
      <c r="BA43" s="226"/>
      <c r="BB43" s="332"/>
    </row>
    <row r="44" spans="1:54" s="193" customFormat="1" ht="12.75" customHeight="1" thickBot="1">
      <c r="B44" s="761" t="s">
        <v>240</v>
      </c>
      <c r="C44" s="762">
        <f>+C228+C229+C230+C231+C232</f>
        <v>28768</v>
      </c>
      <c r="D44" s="762">
        <f t="shared" ref="D44:L44" si="92">+D228+D229+D230+D231+D232</f>
        <v>14310</v>
      </c>
      <c r="E44" s="762">
        <f t="shared" si="92"/>
        <v>19181</v>
      </c>
      <c r="F44" s="762">
        <f t="shared" si="92"/>
        <v>9598</v>
      </c>
      <c r="G44" s="762">
        <f t="shared" si="92"/>
        <v>12736</v>
      </c>
      <c r="H44" s="762">
        <f t="shared" si="92"/>
        <v>6443</v>
      </c>
      <c r="I44" s="762">
        <f t="shared" si="92"/>
        <v>6672</v>
      </c>
      <c r="J44" s="762">
        <f t="shared" si="92"/>
        <v>3403</v>
      </c>
      <c r="K44" s="762">
        <f t="shared" si="92"/>
        <v>4461</v>
      </c>
      <c r="L44" s="762">
        <f t="shared" si="92"/>
        <v>2205</v>
      </c>
      <c r="M44" s="763">
        <f t="shared" si="30"/>
        <v>71818</v>
      </c>
      <c r="N44" s="764">
        <f t="shared" si="30"/>
        <v>35959</v>
      </c>
      <c r="O44" s="78"/>
      <c r="P44" s="761" t="s">
        <v>240</v>
      </c>
      <c r="Q44" s="546">
        <f>+Q228+Q229+Q230+Q231+Q232</f>
        <v>6768</v>
      </c>
      <c r="R44" s="546">
        <f t="shared" ref="R44:Z44" si="93">+R228+R229+R230+R231+R232</f>
        <v>3380</v>
      </c>
      <c r="S44" s="546">
        <f t="shared" si="93"/>
        <v>5533</v>
      </c>
      <c r="T44" s="546">
        <f t="shared" si="93"/>
        <v>2729</v>
      </c>
      <c r="U44" s="546">
        <f t="shared" si="93"/>
        <v>3232</v>
      </c>
      <c r="V44" s="546">
        <f t="shared" si="93"/>
        <v>1602</v>
      </c>
      <c r="W44" s="546">
        <f t="shared" si="93"/>
        <v>679</v>
      </c>
      <c r="X44" s="546">
        <f t="shared" si="93"/>
        <v>339</v>
      </c>
      <c r="Y44" s="546">
        <f t="shared" si="93"/>
        <v>849</v>
      </c>
      <c r="Z44" s="546">
        <f t="shared" si="93"/>
        <v>416</v>
      </c>
      <c r="AA44" s="763">
        <f t="shared" si="32"/>
        <v>17061</v>
      </c>
      <c r="AB44" s="764">
        <f t="shared" si="33"/>
        <v>8466</v>
      </c>
      <c r="AC44" s="78"/>
      <c r="AD44" s="761" t="s">
        <v>240</v>
      </c>
      <c r="AE44" s="546">
        <f t="shared" ref="AE44:AW44" si="94">+AE228+AE229+AE230+AE231+AE232</f>
        <v>537</v>
      </c>
      <c r="AF44" s="546">
        <f t="shared" si="94"/>
        <v>510</v>
      </c>
      <c r="AG44" s="546">
        <f t="shared" si="94"/>
        <v>442</v>
      </c>
      <c r="AH44" s="546">
        <f t="shared" si="94"/>
        <v>297</v>
      </c>
      <c r="AI44" s="546">
        <f t="shared" si="94"/>
        <v>202</v>
      </c>
      <c r="AJ44" s="546">
        <f t="shared" si="94"/>
        <v>1988</v>
      </c>
      <c r="AK44" s="546">
        <f t="shared" si="94"/>
        <v>861</v>
      </c>
      <c r="AL44" s="546">
        <f t="shared" si="94"/>
        <v>170</v>
      </c>
      <c r="AM44" s="546">
        <f t="shared" si="94"/>
        <v>1031</v>
      </c>
      <c r="AN44" s="546">
        <f t="shared" si="94"/>
        <v>683</v>
      </c>
      <c r="AO44" s="546">
        <f t="shared" si="94"/>
        <v>530</v>
      </c>
      <c r="AP44" s="546">
        <f t="shared" si="94"/>
        <v>232</v>
      </c>
      <c r="AQ44" s="546">
        <f t="shared" si="94"/>
        <v>10</v>
      </c>
      <c r="AR44" s="546">
        <f t="shared" si="94"/>
        <v>4</v>
      </c>
      <c r="AS44" s="546">
        <f t="shared" si="94"/>
        <v>1459</v>
      </c>
      <c r="AT44" s="546">
        <f t="shared" si="94"/>
        <v>51</v>
      </c>
      <c r="AU44" s="546">
        <f t="shared" si="94"/>
        <v>497</v>
      </c>
      <c r="AV44" s="546">
        <f t="shared" si="94"/>
        <v>429</v>
      </c>
      <c r="AW44" s="547">
        <f t="shared" si="94"/>
        <v>68</v>
      </c>
      <c r="AY44" s="313"/>
      <c r="BA44" s="226"/>
      <c r="BB44" s="333"/>
    </row>
    <row r="45" spans="1:54" s="193" customFormat="1" ht="10">
      <c r="A45" s="234"/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5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</row>
    <row r="46" spans="1:54">
      <c r="A46" s="211" t="s">
        <v>53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200"/>
      <c r="M46" s="200"/>
      <c r="N46" s="86"/>
      <c r="O46" s="211" t="s">
        <v>642</v>
      </c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200"/>
      <c r="AA46" s="200"/>
      <c r="AB46" s="86"/>
      <c r="AC46" s="211" t="s">
        <v>424</v>
      </c>
      <c r="AD46" s="337"/>
      <c r="AE46" s="337"/>
      <c r="AF46" s="337"/>
      <c r="AG46" s="337"/>
      <c r="AH46" s="337"/>
      <c r="AI46" s="337"/>
      <c r="AJ46" s="337"/>
      <c r="AK46" s="337"/>
      <c r="AL46" s="337"/>
      <c r="AM46" s="337"/>
      <c r="AN46" s="337"/>
      <c r="AO46" s="337"/>
      <c r="AP46" s="337"/>
      <c r="AQ46" s="337"/>
      <c r="AR46" s="337"/>
      <c r="AS46" s="337"/>
      <c r="AT46" s="337"/>
      <c r="AU46" s="211"/>
      <c r="AV46" s="337"/>
      <c r="AW46" s="337"/>
    </row>
    <row r="47" spans="1:54">
      <c r="A47" s="211" t="s">
        <v>111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200"/>
      <c r="M47" s="200"/>
      <c r="N47" s="86"/>
      <c r="O47" s="211" t="s">
        <v>111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200"/>
      <c r="AA47" s="200"/>
      <c r="AB47" s="86"/>
      <c r="AC47" s="211" t="s">
        <v>432</v>
      </c>
      <c r="AD47" s="337"/>
      <c r="AE47" s="337"/>
      <c r="AF47" s="337"/>
      <c r="AG47" s="337"/>
      <c r="AH47" s="337"/>
      <c r="AI47" s="337"/>
      <c r="AJ47" s="337"/>
      <c r="AK47" s="337"/>
      <c r="AL47" s="337"/>
      <c r="AM47" s="337"/>
      <c r="AN47" s="337"/>
      <c r="AO47" s="337"/>
      <c r="AP47" s="337"/>
      <c r="AQ47" s="337"/>
      <c r="AR47" s="337"/>
      <c r="AS47" s="337"/>
      <c r="AT47" s="337"/>
      <c r="AU47" s="211"/>
      <c r="AV47" s="337"/>
      <c r="AW47" s="337"/>
    </row>
    <row r="48" spans="1:54">
      <c r="A48" s="211" t="s">
        <v>281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200"/>
      <c r="M48" s="200"/>
      <c r="N48" s="86"/>
      <c r="O48" s="211" t="s">
        <v>281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200"/>
      <c r="AA48" s="200"/>
      <c r="AB48" s="86"/>
      <c r="AC48" s="211" t="s">
        <v>281</v>
      </c>
      <c r="AD48" s="337"/>
      <c r="AE48" s="337"/>
      <c r="AF48" s="337"/>
      <c r="AG48" s="337"/>
      <c r="AH48" s="337"/>
      <c r="AI48" s="337"/>
      <c r="AJ48" s="337"/>
      <c r="AK48" s="337"/>
      <c r="AL48" s="337"/>
      <c r="AM48" s="337"/>
      <c r="AN48" s="337"/>
      <c r="AO48" s="337"/>
      <c r="AP48" s="337"/>
      <c r="AQ48" s="337"/>
      <c r="AR48" s="337"/>
      <c r="AS48" s="337"/>
      <c r="AT48" s="337"/>
      <c r="AU48" s="211"/>
      <c r="AV48" s="337"/>
      <c r="AW48" s="337"/>
    </row>
    <row r="49" spans="1:49">
      <c r="A49" s="337"/>
      <c r="B49" s="211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200"/>
      <c r="N49" s="200"/>
      <c r="O49" s="337"/>
      <c r="P49" s="211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200"/>
      <c r="AB49" s="200"/>
      <c r="AC49" s="337"/>
      <c r="AD49" s="211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200"/>
      <c r="AP49" s="200"/>
      <c r="AQ49" s="337"/>
      <c r="AR49" s="337"/>
      <c r="AS49" s="337"/>
      <c r="AT49" s="337"/>
      <c r="AU49" s="337"/>
      <c r="AV49" s="337"/>
      <c r="AW49" s="337"/>
    </row>
    <row r="50" spans="1:49">
      <c r="A50" s="340" t="s">
        <v>112</v>
      </c>
      <c r="K50" s="338"/>
      <c r="M50" s="91"/>
      <c r="O50" s="340" t="s">
        <v>112</v>
      </c>
      <c r="Y50" s="338"/>
      <c r="AA50" s="91"/>
      <c r="AC50" s="340" t="s">
        <v>112</v>
      </c>
      <c r="AV50" s="339"/>
    </row>
    <row r="52" spans="1:49" ht="17.25" customHeight="1">
      <c r="A52" s="341"/>
      <c r="B52" s="322"/>
      <c r="C52" s="51" t="s">
        <v>272</v>
      </c>
      <c r="D52" s="52"/>
      <c r="E52" s="51" t="s">
        <v>273</v>
      </c>
      <c r="F52" s="52"/>
      <c r="G52" s="51" t="s">
        <v>274</v>
      </c>
      <c r="H52" s="52"/>
      <c r="I52" s="51" t="s">
        <v>275</v>
      </c>
      <c r="J52" s="52"/>
      <c r="K52" s="51" t="s">
        <v>276</v>
      </c>
      <c r="L52" s="52"/>
      <c r="M52" s="144" t="s">
        <v>57</v>
      </c>
      <c r="N52" s="146"/>
      <c r="O52" s="69"/>
      <c r="P52" s="322"/>
      <c r="Q52" s="51" t="s">
        <v>272</v>
      </c>
      <c r="R52" s="52"/>
      <c r="S52" s="51" t="s">
        <v>273</v>
      </c>
      <c r="T52" s="52"/>
      <c r="U52" s="51" t="s">
        <v>274</v>
      </c>
      <c r="V52" s="52"/>
      <c r="W52" s="51" t="s">
        <v>275</v>
      </c>
      <c r="X52" s="52"/>
      <c r="Y52" s="51" t="s">
        <v>276</v>
      </c>
      <c r="Z52" s="52"/>
      <c r="AA52" s="144" t="s">
        <v>57</v>
      </c>
      <c r="AB52" s="146"/>
      <c r="AC52" s="69"/>
      <c r="AD52" s="322"/>
      <c r="AE52" s="14" t="s">
        <v>88</v>
      </c>
      <c r="AF52" s="14"/>
      <c r="AG52" s="14"/>
      <c r="AH52" s="14"/>
      <c r="AI52" s="14"/>
      <c r="AJ52" s="15"/>
      <c r="AK52" s="13" t="s">
        <v>70</v>
      </c>
      <c r="AL52" s="14"/>
      <c r="AM52" s="15"/>
      <c r="AN52" s="13" t="s">
        <v>71</v>
      </c>
      <c r="AO52" s="39"/>
      <c r="AP52" s="39"/>
      <c r="AQ52" s="39"/>
      <c r="AR52" s="39"/>
      <c r="AS52" s="15"/>
      <c r="AT52" s="511"/>
      <c r="AU52" s="13" t="s">
        <v>72</v>
      </c>
      <c r="AV52" s="14"/>
      <c r="AW52" s="15"/>
    </row>
    <row r="53" spans="1:49" s="342" customFormat="1" ht="30.75" customHeight="1">
      <c r="A53" s="311" t="s">
        <v>113</v>
      </c>
      <c r="B53" s="34" t="s">
        <v>114</v>
      </c>
      <c r="C53" s="182" t="s">
        <v>282</v>
      </c>
      <c r="D53" s="182" t="s">
        <v>269</v>
      </c>
      <c r="E53" s="182" t="s">
        <v>282</v>
      </c>
      <c r="F53" s="182" t="s">
        <v>269</v>
      </c>
      <c r="G53" s="182" t="s">
        <v>282</v>
      </c>
      <c r="H53" s="182" t="s">
        <v>269</v>
      </c>
      <c r="I53" s="182" t="s">
        <v>282</v>
      </c>
      <c r="J53" s="182" t="s">
        <v>269</v>
      </c>
      <c r="K53" s="182" t="s">
        <v>282</v>
      </c>
      <c r="L53" s="182" t="s">
        <v>269</v>
      </c>
      <c r="M53" s="182" t="s">
        <v>282</v>
      </c>
      <c r="N53" s="182" t="s">
        <v>269</v>
      </c>
      <c r="O53" s="311" t="s">
        <v>113</v>
      </c>
      <c r="P53" s="34" t="s">
        <v>114</v>
      </c>
      <c r="Q53" s="182" t="s">
        <v>282</v>
      </c>
      <c r="R53" s="182" t="s">
        <v>269</v>
      </c>
      <c r="S53" s="182" t="s">
        <v>282</v>
      </c>
      <c r="T53" s="182" t="s">
        <v>269</v>
      </c>
      <c r="U53" s="182" t="s">
        <v>282</v>
      </c>
      <c r="V53" s="182" t="s">
        <v>269</v>
      </c>
      <c r="W53" s="182" t="s">
        <v>282</v>
      </c>
      <c r="X53" s="182" t="s">
        <v>269</v>
      </c>
      <c r="Y53" s="182" t="s">
        <v>282</v>
      </c>
      <c r="Z53" s="182" t="s">
        <v>269</v>
      </c>
      <c r="AA53" s="182" t="s">
        <v>282</v>
      </c>
      <c r="AB53" s="182" t="s">
        <v>269</v>
      </c>
      <c r="AC53" s="311" t="s">
        <v>113</v>
      </c>
      <c r="AD53" s="34" t="s">
        <v>114</v>
      </c>
      <c r="AE53" s="31" t="s">
        <v>272</v>
      </c>
      <c r="AF53" s="31" t="s">
        <v>273</v>
      </c>
      <c r="AG53" s="31" t="s">
        <v>274</v>
      </c>
      <c r="AH53" s="31" t="s">
        <v>275</v>
      </c>
      <c r="AI53" s="31" t="s">
        <v>276</v>
      </c>
      <c r="AJ53" s="30" t="s">
        <v>57</v>
      </c>
      <c r="AK53" s="737" t="s">
        <v>73</v>
      </c>
      <c r="AL53" s="737" t="s">
        <v>74</v>
      </c>
      <c r="AM53" s="738" t="s">
        <v>75</v>
      </c>
      <c r="AN53" s="739" t="s">
        <v>76</v>
      </c>
      <c r="AO53" s="738" t="s">
        <v>268</v>
      </c>
      <c r="AP53" s="738" t="s">
        <v>270</v>
      </c>
      <c r="AQ53" s="740" t="s">
        <v>271</v>
      </c>
      <c r="AR53" s="740" t="s">
        <v>78</v>
      </c>
      <c r="AS53" s="740" t="s">
        <v>79</v>
      </c>
      <c r="AT53" s="738" t="s">
        <v>80</v>
      </c>
      <c r="AU53" s="741" t="s">
        <v>81</v>
      </c>
      <c r="AV53" s="742" t="s">
        <v>82</v>
      </c>
      <c r="AW53" s="743" t="s">
        <v>83</v>
      </c>
    </row>
    <row r="54" spans="1:49" s="342" customFormat="1" ht="14.25" customHeight="1">
      <c r="A54" s="343"/>
      <c r="B54" s="344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345"/>
      <c r="N54" s="345"/>
      <c r="O54" s="143"/>
      <c r="P54" s="36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345"/>
      <c r="AB54" s="345"/>
      <c r="AC54" s="143"/>
      <c r="AD54" s="365"/>
      <c r="AE54" s="326"/>
      <c r="AF54" s="326"/>
      <c r="AG54" s="326"/>
      <c r="AH54" s="326"/>
      <c r="AI54" s="326"/>
      <c r="AJ54" s="346"/>
      <c r="AK54" s="347"/>
      <c r="AL54" s="347"/>
      <c r="AM54" s="346"/>
      <c r="AN54" s="348"/>
      <c r="AO54" s="349"/>
      <c r="AP54" s="349"/>
      <c r="AQ54" s="350"/>
      <c r="AR54" s="350"/>
      <c r="AS54" s="350"/>
      <c r="AT54" s="349"/>
      <c r="AU54" s="344"/>
      <c r="AV54" s="351"/>
      <c r="AW54" s="344"/>
    </row>
    <row r="55" spans="1:49">
      <c r="A55" s="352"/>
      <c r="B55" s="404" t="s">
        <v>58</v>
      </c>
      <c r="C55" s="402">
        <f t="shared" ref="C55:N55" si="95">SUM(C57:C75)</f>
        <v>153644</v>
      </c>
      <c r="D55" s="402">
        <f t="shared" si="95"/>
        <v>73908</v>
      </c>
      <c r="E55" s="402">
        <f t="shared" si="95"/>
        <v>158342</v>
      </c>
      <c r="F55" s="402">
        <f t="shared" si="95"/>
        <v>74501</v>
      </c>
      <c r="G55" s="402">
        <f t="shared" si="95"/>
        <v>156447</v>
      </c>
      <c r="H55" s="402">
        <f t="shared" si="95"/>
        <v>74399</v>
      </c>
      <c r="I55" s="402">
        <f t="shared" si="95"/>
        <v>101496</v>
      </c>
      <c r="J55" s="402">
        <f t="shared" si="95"/>
        <v>49867</v>
      </c>
      <c r="K55" s="402">
        <f t="shared" si="95"/>
        <v>81566</v>
      </c>
      <c r="L55" s="402">
        <f t="shared" si="95"/>
        <v>41093</v>
      </c>
      <c r="M55" s="402">
        <f t="shared" si="95"/>
        <v>651495</v>
      </c>
      <c r="N55" s="402">
        <f t="shared" si="95"/>
        <v>313768</v>
      </c>
      <c r="O55" s="156"/>
      <c r="P55" s="404" t="s">
        <v>58</v>
      </c>
      <c r="Q55" s="402">
        <f t="shared" ref="Q55:AB55" si="96">SUM(Q57:Q75)</f>
        <v>15320</v>
      </c>
      <c r="R55" s="402">
        <f t="shared" si="96"/>
        <v>6877</v>
      </c>
      <c r="S55" s="402">
        <f t="shared" si="96"/>
        <v>43270</v>
      </c>
      <c r="T55" s="402">
        <f t="shared" si="96"/>
        <v>18609</v>
      </c>
      <c r="U55" s="402">
        <f t="shared" si="96"/>
        <v>40486</v>
      </c>
      <c r="V55" s="402">
        <f t="shared" si="96"/>
        <v>18292</v>
      </c>
      <c r="W55" s="402">
        <f t="shared" si="96"/>
        <v>6521</v>
      </c>
      <c r="X55" s="402">
        <f t="shared" si="96"/>
        <v>3073</v>
      </c>
      <c r="Y55" s="402">
        <f t="shared" si="96"/>
        <v>14690</v>
      </c>
      <c r="Z55" s="402">
        <f t="shared" si="96"/>
        <v>7463</v>
      </c>
      <c r="AA55" s="402">
        <f t="shared" si="96"/>
        <v>120287</v>
      </c>
      <c r="AB55" s="402">
        <f t="shared" si="96"/>
        <v>54314</v>
      </c>
      <c r="AC55" s="156"/>
      <c r="AD55" s="404" t="s">
        <v>58</v>
      </c>
      <c r="AE55" s="400">
        <f t="shared" ref="AE55:AW55" si="97">SUM(AE57:AE75)</f>
        <v>3790</v>
      </c>
      <c r="AF55" s="400">
        <f t="shared" si="97"/>
        <v>3912</v>
      </c>
      <c r="AG55" s="400">
        <f t="shared" si="97"/>
        <v>4003</v>
      </c>
      <c r="AH55" s="400">
        <f t="shared" si="97"/>
        <v>3545</v>
      </c>
      <c r="AI55" s="400">
        <f t="shared" si="97"/>
        <v>3400</v>
      </c>
      <c r="AJ55" s="400">
        <f t="shared" si="97"/>
        <v>18650</v>
      </c>
      <c r="AK55" s="400">
        <f t="shared" si="97"/>
        <v>11232</v>
      </c>
      <c r="AL55" s="400">
        <f t="shared" si="97"/>
        <v>1016</v>
      </c>
      <c r="AM55" s="400">
        <f t="shared" si="97"/>
        <v>12248</v>
      </c>
      <c r="AN55" s="400">
        <f t="shared" si="97"/>
        <v>7044</v>
      </c>
      <c r="AO55" s="400">
        <f t="shared" si="97"/>
        <v>4968</v>
      </c>
      <c r="AP55" s="400">
        <f t="shared" si="97"/>
        <v>1544</v>
      </c>
      <c r="AQ55" s="400">
        <f t="shared" si="97"/>
        <v>177</v>
      </c>
      <c r="AR55" s="400">
        <f t="shared" si="97"/>
        <v>35</v>
      </c>
      <c r="AS55" s="400">
        <f t="shared" si="97"/>
        <v>13768</v>
      </c>
      <c r="AT55" s="400">
        <f t="shared" si="97"/>
        <v>498</v>
      </c>
      <c r="AU55" s="400">
        <f t="shared" si="97"/>
        <v>3384</v>
      </c>
      <c r="AV55" s="400">
        <f t="shared" si="97"/>
        <v>3313</v>
      </c>
      <c r="AW55" s="400">
        <f t="shared" si="97"/>
        <v>71</v>
      </c>
    </row>
    <row r="56" spans="1:49">
      <c r="A56" s="352"/>
      <c r="B56" s="404"/>
      <c r="C56" s="402"/>
      <c r="D56" s="402"/>
      <c r="E56" s="402"/>
      <c r="F56" s="402"/>
      <c r="G56" s="402"/>
      <c r="H56" s="402"/>
      <c r="I56" s="402"/>
      <c r="J56" s="402"/>
      <c r="K56" s="402"/>
      <c r="L56" s="402"/>
      <c r="M56" s="402"/>
      <c r="N56" s="402"/>
      <c r="O56" s="156"/>
      <c r="P56" s="404"/>
      <c r="Q56" s="402"/>
      <c r="R56" s="402"/>
      <c r="S56" s="402"/>
      <c r="T56" s="402"/>
      <c r="U56" s="402"/>
      <c r="V56" s="402"/>
      <c r="W56" s="402"/>
      <c r="X56" s="402"/>
      <c r="Y56" s="402"/>
      <c r="Z56" s="402"/>
      <c r="AA56" s="402"/>
      <c r="AB56" s="402"/>
      <c r="AC56" s="156"/>
      <c r="AD56" s="404"/>
      <c r="AE56" s="353"/>
      <c r="AF56" s="353"/>
      <c r="AG56" s="353"/>
      <c r="AH56" s="353"/>
      <c r="AI56" s="353"/>
      <c r="AJ56" s="353"/>
      <c r="AK56" s="353"/>
      <c r="AL56" s="353"/>
      <c r="AM56" s="353"/>
      <c r="AN56" s="353"/>
      <c r="AO56" s="353"/>
      <c r="AP56" s="353"/>
      <c r="AQ56" s="353"/>
      <c r="AR56" s="353"/>
      <c r="AS56" s="353"/>
      <c r="AT56" s="353"/>
      <c r="AU56" s="353"/>
      <c r="AV56" s="353"/>
      <c r="AW56" s="353"/>
    </row>
    <row r="57" spans="1:49" s="408" customFormat="1" ht="18" customHeight="1">
      <c r="A57" s="703" t="s">
        <v>115</v>
      </c>
      <c r="B57" s="703" t="s">
        <v>116</v>
      </c>
      <c r="C57" s="396">
        <v>7185</v>
      </c>
      <c r="D57" s="396">
        <v>3415</v>
      </c>
      <c r="E57" s="396">
        <v>8095</v>
      </c>
      <c r="F57" s="396">
        <v>3685</v>
      </c>
      <c r="G57" s="396">
        <v>9105</v>
      </c>
      <c r="H57" s="396">
        <v>4273</v>
      </c>
      <c r="I57" s="396">
        <v>6352</v>
      </c>
      <c r="J57" s="396">
        <v>3044</v>
      </c>
      <c r="K57" s="396">
        <v>5906</v>
      </c>
      <c r="L57" s="396">
        <v>3020</v>
      </c>
      <c r="M57" s="396">
        <v>36643</v>
      </c>
      <c r="N57" s="396">
        <v>17437</v>
      </c>
      <c r="O57" s="703" t="s">
        <v>115</v>
      </c>
      <c r="P57" s="708" t="s">
        <v>116</v>
      </c>
      <c r="Q57" s="396">
        <v>189</v>
      </c>
      <c r="R57" s="396">
        <v>87</v>
      </c>
      <c r="S57" s="396">
        <v>1919</v>
      </c>
      <c r="T57" s="396">
        <v>803</v>
      </c>
      <c r="U57" s="396">
        <v>2454</v>
      </c>
      <c r="V57" s="396">
        <v>1102</v>
      </c>
      <c r="W57" s="396">
        <v>216</v>
      </c>
      <c r="X57" s="396">
        <v>97</v>
      </c>
      <c r="Y57" s="396">
        <v>1287</v>
      </c>
      <c r="Z57" s="396">
        <v>643</v>
      </c>
      <c r="AA57" s="438">
        <v>6065</v>
      </c>
      <c r="AB57" s="438">
        <v>2732</v>
      </c>
      <c r="AC57" s="703" t="s">
        <v>115</v>
      </c>
      <c r="AD57" s="708" t="s">
        <v>116</v>
      </c>
      <c r="AE57" s="379">
        <v>215</v>
      </c>
      <c r="AF57" s="379">
        <v>227</v>
      </c>
      <c r="AG57" s="379">
        <v>238</v>
      </c>
      <c r="AH57" s="379">
        <v>206</v>
      </c>
      <c r="AI57" s="379">
        <v>202</v>
      </c>
      <c r="AJ57" s="379">
        <v>1088</v>
      </c>
      <c r="AK57" s="379">
        <v>729</v>
      </c>
      <c r="AL57" s="379">
        <v>30</v>
      </c>
      <c r="AM57" s="379">
        <v>759</v>
      </c>
      <c r="AN57" s="379">
        <v>501</v>
      </c>
      <c r="AO57" s="379">
        <v>254</v>
      </c>
      <c r="AP57" s="379">
        <v>86</v>
      </c>
      <c r="AQ57" s="379">
        <v>0</v>
      </c>
      <c r="AR57" s="379">
        <v>5</v>
      </c>
      <c r="AS57" s="379">
        <v>846</v>
      </c>
      <c r="AT57" s="379">
        <v>37</v>
      </c>
      <c r="AU57" s="379">
        <v>210</v>
      </c>
      <c r="AV57" s="379">
        <v>197</v>
      </c>
      <c r="AW57" s="379">
        <v>13</v>
      </c>
    </row>
    <row r="58" spans="1:49" s="408" customFormat="1" ht="18" customHeight="1">
      <c r="A58" s="703" t="s">
        <v>115</v>
      </c>
      <c r="B58" s="703" t="s">
        <v>117</v>
      </c>
      <c r="C58" s="396">
        <v>4596</v>
      </c>
      <c r="D58" s="396">
        <v>2179</v>
      </c>
      <c r="E58" s="396">
        <v>4184</v>
      </c>
      <c r="F58" s="396">
        <v>1980</v>
      </c>
      <c r="G58" s="396">
        <v>4523</v>
      </c>
      <c r="H58" s="396">
        <v>2220</v>
      </c>
      <c r="I58" s="396">
        <v>3393</v>
      </c>
      <c r="J58" s="396">
        <v>1696</v>
      </c>
      <c r="K58" s="396">
        <v>2162</v>
      </c>
      <c r="L58" s="396">
        <v>1093</v>
      </c>
      <c r="M58" s="396">
        <v>18858</v>
      </c>
      <c r="N58" s="396">
        <v>9168</v>
      </c>
      <c r="O58" s="703" t="s">
        <v>115</v>
      </c>
      <c r="P58" s="708" t="s">
        <v>117</v>
      </c>
      <c r="Q58" s="396">
        <v>801</v>
      </c>
      <c r="R58" s="396">
        <v>343</v>
      </c>
      <c r="S58" s="396">
        <v>1183</v>
      </c>
      <c r="T58" s="396">
        <v>505</v>
      </c>
      <c r="U58" s="396">
        <v>1131</v>
      </c>
      <c r="V58" s="396">
        <v>488</v>
      </c>
      <c r="W58" s="396">
        <v>451</v>
      </c>
      <c r="X58" s="396">
        <v>229</v>
      </c>
      <c r="Y58" s="396">
        <v>220</v>
      </c>
      <c r="Z58" s="396">
        <v>129</v>
      </c>
      <c r="AA58" s="438">
        <v>3786</v>
      </c>
      <c r="AB58" s="438">
        <v>1694</v>
      </c>
      <c r="AC58" s="703" t="s">
        <v>115</v>
      </c>
      <c r="AD58" s="708" t="s">
        <v>117</v>
      </c>
      <c r="AE58" s="379">
        <v>112</v>
      </c>
      <c r="AF58" s="379">
        <v>109</v>
      </c>
      <c r="AG58" s="379">
        <v>113</v>
      </c>
      <c r="AH58" s="379">
        <v>108</v>
      </c>
      <c r="AI58" s="379">
        <v>100</v>
      </c>
      <c r="AJ58" s="379">
        <v>542</v>
      </c>
      <c r="AK58" s="379">
        <v>396</v>
      </c>
      <c r="AL58" s="379">
        <v>44</v>
      </c>
      <c r="AM58" s="379">
        <v>440</v>
      </c>
      <c r="AN58" s="379">
        <v>194</v>
      </c>
      <c r="AO58" s="379">
        <v>173</v>
      </c>
      <c r="AP58" s="379">
        <v>64</v>
      </c>
      <c r="AQ58" s="379">
        <v>4</v>
      </c>
      <c r="AR58" s="379">
        <v>2</v>
      </c>
      <c r="AS58" s="379">
        <v>437</v>
      </c>
      <c r="AT58" s="379">
        <v>2</v>
      </c>
      <c r="AU58" s="379">
        <v>96</v>
      </c>
      <c r="AV58" s="379">
        <v>95</v>
      </c>
      <c r="AW58" s="379">
        <v>1</v>
      </c>
    </row>
    <row r="59" spans="1:49" s="408" customFormat="1" ht="18" customHeight="1">
      <c r="A59" s="703" t="s">
        <v>115</v>
      </c>
      <c r="B59" s="703" t="s">
        <v>118</v>
      </c>
      <c r="C59" s="396">
        <v>6288</v>
      </c>
      <c r="D59" s="396">
        <v>3073</v>
      </c>
      <c r="E59" s="396">
        <v>8293</v>
      </c>
      <c r="F59" s="396">
        <v>3881</v>
      </c>
      <c r="G59" s="396">
        <v>8460</v>
      </c>
      <c r="H59" s="396">
        <v>3984</v>
      </c>
      <c r="I59" s="396">
        <v>4855</v>
      </c>
      <c r="J59" s="396">
        <v>2411</v>
      </c>
      <c r="K59" s="396">
        <v>4386</v>
      </c>
      <c r="L59" s="396">
        <v>2298</v>
      </c>
      <c r="M59" s="396">
        <v>32282</v>
      </c>
      <c r="N59" s="396">
        <v>15647</v>
      </c>
      <c r="O59" s="703" t="s">
        <v>115</v>
      </c>
      <c r="P59" s="708" t="s">
        <v>118</v>
      </c>
      <c r="Q59" s="396">
        <v>199</v>
      </c>
      <c r="R59" s="396">
        <v>83</v>
      </c>
      <c r="S59" s="396">
        <v>3029</v>
      </c>
      <c r="T59" s="396">
        <v>1314</v>
      </c>
      <c r="U59" s="396">
        <v>2543</v>
      </c>
      <c r="V59" s="396">
        <v>1138</v>
      </c>
      <c r="W59" s="396">
        <v>44</v>
      </c>
      <c r="X59" s="396">
        <v>20</v>
      </c>
      <c r="Y59" s="396">
        <v>940</v>
      </c>
      <c r="Z59" s="396">
        <v>493</v>
      </c>
      <c r="AA59" s="438">
        <v>6755</v>
      </c>
      <c r="AB59" s="438">
        <v>3048</v>
      </c>
      <c r="AC59" s="703" t="s">
        <v>115</v>
      </c>
      <c r="AD59" s="708" t="s">
        <v>118</v>
      </c>
      <c r="AE59" s="379">
        <v>258</v>
      </c>
      <c r="AF59" s="379">
        <v>270</v>
      </c>
      <c r="AG59" s="379">
        <v>275</v>
      </c>
      <c r="AH59" s="379">
        <v>258</v>
      </c>
      <c r="AI59" s="379">
        <v>250</v>
      </c>
      <c r="AJ59" s="379">
        <v>1311</v>
      </c>
      <c r="AK59" s="379">
        <v>722</v>
      </c>
      <c r="AL59" s="379">
        <v>41</v>
      </c>
      <c r="AM59" s="379">
        <v>763</v>
      </c>
      <c r="AN59" s="379">
        <v>343</v>
      </c>
      <c r="AO59" s="379">
        <v>371</v>
      </c>
      <c r="AP59" s="379">
        <v>103</v>
      </c>
      <c r="AQ59" s="379">
        <v>8</v>
      </c>
      <c r="AR59" s="379">
        <v>2</v>
      </c>
      <c r="AS59" s="379">
        <v>827</v>
      </c>
      <c r="AT59" s="379">
        <v>4</v>
      </c>
      <c r="AU59" s="379">
        <v>254</v>
      </c>
      <c r="AV59" s="379">
        <v>253</v>
      </c>
      <c r="AW59" s="379">
        <v>1</v>
      </c>
    </row>
    <row r="60" spans="1:49" s="408" customFormat="1" ht="18" customHeight="1">
      <c r="A60" s="703" t="s">
        <v>115</v>
      </c>
      <c r="B60" s="703" t="s">
        <v>119</v>
      </c>
      <c r="C60" s="396">
        <v>5559</v>
      </c>
      <c r="D60" s="396">
        <v>2665</v>
      </c>
      <c r="E60" s="396">
        <v>5881</v>
      </c>
      <c r="F60" s="396">
        <v>2816</v>
      </c>
      <c r="G60" s="396">
        <v>4743</v>
      </c>
      <c r="H60" s="396">
        <v>2213</v>
      </c>
      <c r="I60" s="396">
        <v>2832</v>
      </c>
      <c r="J60" s="396">
        <v>1423</v>
      </c>
      <c r="K60" s="396">
        <v>2095</v>
      </c>
      <c r="L60" s="396">
        <v>1054</v>
      </c>
      <c r="M60" s="396">
        <v>21110</v>
      </c>
      <c r="N60" s="396">
        <v>10171</v>
      </c>
      <c r="O60" s="703" t="s">
        <v>115</v>
      </c>
      <c r="P60" s="708" t="s">
        <v>119</v>
      </c>
      <c r="Q60" s="396">
        <v>661</v>
      </c>
      <c r="R60" s="396">
        <v>317</v>
      </c>
      <c r="S60" s="396">
        <v>1853</v>
      </c>
      <c r="T60" s="396">
        <v>837</v>
      </c>
      <c r="U60" s="396">
        <v>1452</v>
      </c>
      <c r="V60" s="396">
        <v>638</v>
      </c>
      <c r="W60" s="396">
        <v>140</v>
      </c>
      <c r="X60" s="396">
        <v>67</v>
      </c>
      <c r="Y60" s="396">
        <v>411</v>
      </c>
      <c r="Z60" s="396">
        <v>202</v>
      </c>
      <c r="AA60" s="438">
        <v>4517</v>
      </c>
      <c r="AB60" s="438">
        <v>2061</v>
      </c>
      <c r="AC60" s="703" t="s">
        <v>115</v>
      </c>
      <c r="AD60" s="708" t="s">
        <v>119</v>
      </c>
      <c r="AE60" s="379">
        <v>159</v>
      </c>
      <c r="AF60" s="379">
        <v>163</v>
      </c>
      <c r="AG60" s="379">
        <v>158</v>
      </c>
      <c r="AH60" s="379">
        <v>139</v>
      </c>
      <c r="AI60" s="379">
        <v>126</v>
      </c>
      <c r="AJ60" s="379">
        <v>745</v>
      </c>
      <c r="AK60" s="379">
        <v>392</v>
      </c>
      <c r="AL60" s="379">
        <v>71</v>
      </c>
      <c r="AM60" s="379">
        <v>463</v>
      </c>
      <c r="AN60" s="379">
        <v>190</v>
      </c>
      <c r="AO60" s="379">
        <v>217</v>
      </c>
      <c r="AP60" s="379">
        <v>43</v>
      </c>
      <c r="AQ60" s="379">
        <v>1</v>
      </c>
      <c r="AR60" s="379">
        <v>0</v>
      </c>
      <c r="AS60" s="379">
        <v>451</v>
      </c>
      <c r="AT60" s="379">
        <v>3</v>
      </c>
      <c r="AU60" s="379">
        <v>162</v>
      </c>
      <c r="AV60" s="379">
        <v>154</v>
      </c>
      <c r="AW60" s="379">
        <v>8</v>
      </c>
    </row>
    <row r="61" spans="1:49" s="408" customFormat="1" ht="18" customHeight="1">
      <c r="A61" s="703" t="s">
        <v>115</v>
      </c>
      <c r="B61" s="703" t="s">
        <v>255</v>
      </c>
      <c r="C61" s="396">
        <v>8979</v>
      </c>
      <c r="D61" s="396">
        <v>4274</v>
      </c>
      <c r="E61" s="396">
        <v>8765</v>
      </c>
      <c r="F61" s="396">
        <v>4081</v>
      </c>
      <c r="G61" s="396">
        <v>9805</v>
      </c>
      <c r="H61" s="396">
        <v>4571</v>
      </c>
      <c r="I61" s="396">
        <v>7987</v>
      </c>
      <c r="J61" s="396">
        <v>3874</v>
      </c>
      <c r="K61" s="396">
        <v>6034</v>
      </c>
      <c r="L61" s="396">
        <v>3047</v>
      </c>
      <c r="M61" s="396">
        <v>41570</v>
      </c>
      <c r="N61" s="396">
        <v>19847</v>
      </c>
      <c r="O61" s="703" t="s">
        <v>115</v>
      </c>
      <c r="P61" s="708" t="s">
        <v>255</v>
      </c>
      <c r="Q61" s="396">
        <v>1286</v>
      </c>
      <c r="R61" s="396">
        <v>560</v>
      </c>
      <c r="S61" s="396">
        <v>1789</v>
      </c>
      <c r="T61" s="396">
        <v>730</v>
      </c>
      <c r="U61" s="396">
        <v>2269</v>
      </c>
      <c r="V61" s="396">
        <v>996</v>
      </c>
      <c r="W61" s="396">
        <v>1127</v>
      </c>
      <c r="X61" s="396">
        <v>535</v>
      </c>
      <c r="Y61" s="396">
        <v>1032</v>
      </c>
      <c r="Z61" s="396">
        <v>509</v>
      </c>
      <c r="AA61" s="438">
        <v>7503</v>
      </c>
      <c r="AB61" s="438">
        <v>3330</v>
      </c>
      <c r="AC61" s="703" t="s">
        <v>115</v>
      </c>
      <c r="AD61" s="708" t="s">
        <v>255</v>
      </c>
      <c r="AE61" s="379">
        <v>190</v>
      </c>
      <c r="AF61" s="379">
        <v>189</v>
      </c>
      <c r="AG61" s="379">
        <v>211</v>
      </c>
      <c r="AH61" s="379">
        <v>186</v>
      </c>
      <c r="AI61" s="379">
        <v>170</v>
      </c>
      <c r="AJ61" s="379">
        <v>946</v>
      </c>
      <c r="AK61" s="379">
        <v>650</v>
      </c>
      <c r="AL61" s="379">
        <v>26</v>
      </c>
      <c r="AM61" s="379">
        <v>676</v>
      </c>
      <c r="AN61" s="379">
        <v>584</v>
      </c>
      <c r="AO61" s="379">
        <v>230</v>
      </c>
      <c r="AP61" s="379">
        <v>45</v>
      </c>
      <c r="AQ61" s="379">
        <v>1</v>
      </c>
      <c r="AR61" s="379">
        <v>0</v>
      </c>
      <c r="AS61" s="379">
        <v>860</v>
      </c>
      <c r="AT61" s="379">
        <v>74</v>
      </c>
      <c r="AU61" s="379">
        <v>137</v>
      </c>
      <c r="AV61" s="379">
        <v>137</v>
      </c>
      <c r="AW61" s="379">
        <v>0</v>
      </c>
    </row>
    <row r="62" spans="1:49" s="408" customFormat="1" ht="18" customHeight="1">
      <c r="A62" s="703" t="s">
        <v>115</v>
      </c>
      <c r="B62" s="703" t="s">
        <v>256</v>
      </c>
      <c r="C62" s="396">
        <v>5454</v>
      </c>
      <c r="D62" s="396">
        <v>2556</v>
      </c>
      <c r="E62" s="396">
        <v>6808</v>
      </c>
      <c r="F62" s="396">
        <v>3055</v>
      </c>
      <c r="G62" s="396">
        <v>7730</v>
      </c>
      <c r="H62" s="396">
        <v>3575</v>
      </c>
      <c r="I62" s="396">
        <v>4956</v>
      </c>
      <c r="J62" s="396">
        <v>2392</v>
      </c>
      <c r="K62" s="396">
        <v>4527</v>
      </c>
      <c r="L62" s="396">
        <v>2289</v>
      </c>
      <c r="M62" s="396">
        <v>29475</v>
      </c>
      <c r="N62" s="396">
        <v>13867</v>
      </c>
      <c r="O62" s="703" t="s">
        <v>115</v>
      </c>
      <c r="P62" s="708" t="s">
        <v>256</v>
      </c>
      <c r="Q62" s="396">
        <v>41</v>
      </c>
      <c r="R62" s="396">
        <v>21</v>
      </c>
      <c r="S62" s="396">
        <v>1944</v>
      </c>
      <c r="T62" s="396">
        <v>796</v>
      </c>
      <c r="U62" s="396">
        <v>2017</v>
      </c>
      <c r="V62" s="396">
        <v>919</v>
      </c>
      <c r="W62" s="396">
        <v>30</v>
      </c>
      <c r="X62" s="396">
        <v>8</v>
      </c>
      <c r="Y62" s="396">
        <v>772</v>
      </c>
      <c r="Z62" s="396">
        <v>404</v>
      </c>
      <c r="AA62" s="438">
        <v>4804</v>
      </c>
      <c r="AB62" s="438">
        <v>2148</v>
      </c>
      <c r="AC62" s="703" t="s">
        <v>115</v>
      </c>
      <c r="AD62" s="708" t="s">
        <v>256</v>
      </c>
      <c r="AE62" s="379">
        <v>184</v>
      </c>
      <c r="AF62" s="379">
        <v>193</v>
      </c>
      <c r="AG62" s="379">
        <v>212</v>
      </c>
      <c r="AH62" s="379">
        <v>174</v>
      </c>
      <c r="AI62" s="379">
        <v>180</v>
      </c>
      <c r="AJ62" s="379">
        <v>943</v>
      </c>
      <c r="AK62" s="379">
        <v>651</v>
      </c>
      <c r="AL62" s="379">
        <v>42</v>
      </c>
      <c r="AM62" s="379">
        <v>693</v>
      </c>
      <c r="AN62" s="379">
        <v>491</v>
      </c>
      <c r="AO62" s="379">
        <v>159</v>
      </c>
      <c r="AP62" s="379">
        <v>109</v>
      </c>
      <c r="AQ62" s="379">
        <v>10</v>
      </c>
      <c r="AR62" s="379">
        <v>3</v>
      </c>
      <c r="AS62" s="379">
        <v>772</v>
      </c>
      <c r="AT62" s="379">
        <v>32</v>
      </c>
      <c r="AU62" s="379">
        <v>170</v>
      </c>
      <c r="AV62" s="379">
        <v>167</v>
      </c>
      <c r="AW62" s="379">
        <v>3</v>
      </c>
    </row>
    <row r="63" spans="1:49" s="408" customFormat="1" ht="18" customHeight="1">
      <c r="A63" s="703" t="s">
        <v>115</v>
      </c>
      <c r="B63" s="703" t="s">
        <v>257</v>
      </c>
      <c r="C63" s="396">
        <v>11565</v>
      </c>
      <c r="D63" s="396">
        <v>5523</v>
      </c>
      <c r="E63" s="396">
        <v>12646</v>
      </c>
      <c r="F63" s="396">
        <v>5923</v>
      </c>
      <c r="G63" s="396">
        <v>14844</v>
      </c>
      <c r="H63" s="396">
        <v>7036</v>
      </c>
      <c r="I63" s="396">
        <v>10709</v>
      </c>
      <c r="J63" s="396">
        <v>5226</v>
      </c>
      <c r="K63" s="396">
        <v>10726</v>
      </c>
      <c r="L63" s="396">
        <v>5284</v>
      </c>
      <c r="M63" s="396">
        <v>60490</v>
      </c>
      <c r="N63" s="396">
        <v>28992</v>
      </c>
      <c r="O63" s="703" t="s">
        <v>115</v>
      </c>
      <c r="P63" s="708" t="s">
        <v>257</v>
      </c>
      <c r="Q63" s="396">
        <v>493</v>
      </c>
      <c r="R63" s="396">
        <v>197</v>
      </c>
      <c r="S63" s="396">
        <v>2876</v>
      </c>
      <c r="T63" s="396">
        <v>1213</v>
      </c>
      <c r="U63" s="396">
        <v>3551</v>
      </c>
      <c r="V63" s="396">
        <v>1570</v>
      </c>
      <c r="W63" s="396">
        <v>407</v>
      </c>
      <c r="X63" s="396">
        <v>188</v>
      </c>
      <c r="Y63" s="396">
        <v>2422</v>
      </c>
      <c r="Z63" s="396">
        <v>1164</v>
      </c>
      <c r="AA63" s="438">
        <v>9749</v>
      </c>
      <c r="AB63" s="438">
        <v>4332</v>
      </c>
      <c r="AC63" s="703" t="s">
        <v>115</v>
      </c>
      <c r="AD63" s="708" t="s">
        <v>257</v>
      </c>
      <c r="AE63" s="379">
        <v>222</v>
      </c>
      <c r="AF63" s="379">
        <v>241</v>
      </c>
      <c r="AG63" s="379">
        <v>286</v>
      </c>
      <c r="AH63" s="379">
        <v>213</v>
      </c>
      <c r="AI63" s="379">
        <v>236</v>
      </c>
      <c r="AJ63" s="379">
        <v>1198</v>
      </c>
      <c r="AK63" s="379">
        <v>719</v>
      </c>
      <c r="AL63" s="379">
        <v>15</v>
      </c>
      <c r="AM63" s="379">
        <v>734</v>
      </c>
      <c r="AN63" s="379">
        <v>957</v>
      </c>
      <c r="AO63" s="379">
        <v>122</v>
      </c>
      <c r="AP63" s="379">
        <v>110</v>
      </c>
      <c r="AQ63" s="379">
        <v>4</v>
      </c>
      <c r="AR63" s="379">
        <v>8</v>
      </c>
      <c r="AS63" s="379">
        <v>1201</v>
      </c>
      <c r="AT63" s="379">
        <v>178</v>
      </c>
      <c r="AU63" s="379">
        <v>91</v>
      </c>
      <c r="AV63" s="379">
        <v>91</v>
      </c>
      <c r="AW63" s="379">
        <v>0</v>
      </c>
    </row>
    <row r="64" spans="1:49" s="408" customFormat="1" ht="18" customHeight="1">
      <c r="A64" s="703" t="s">
        <v>115</v>
      </c>
      <c r="B64" s="703" t="s">
        <v>123</v>
      </c>
      <c r="C64" s="396">
        <v>6282</v>
      </c>
      <c r="D64" s="396">
        <v>3019</v>
      </c>
      <c r="E64" s="396">
        <v>7111</v>
      </c>
      <c r="F64" s="396">
        <v>3211</v>
      </c>
      <c r="G64" s="396">
        <v>7813</v>
      </c>
      <c r="H64" s="396">
        <v>3559</v>
      </c>
      <c r="I64" s="396">
        <v>5704</v>
      </c>
      <c r="J64" s="396">
        <v>2792</v>
      </c>
      <c r="K64" s="396">
        <v>5086</v>
      </c>
      <c r="L64" s="396">
        <v>2544</v>
      </c>
      <c r="M64" s="396">
        <v>31996</v>
      </c>
      <c r="N64" s="396">
        <v>15125</v>
      </c>
      <c r="O64" s="703" t="s">
        <v>115</v>
      </c>
      <c r="P64" s="708" t="s">
        <v>123</v>
      </c>
      <c r="Q64" s="396">
        <v>242</v>
      </c>
      <c r="R64" s="396">
        <v>86</v>
      </c>
      <c r="S64" s="396">
        <v>1895</v>
      </c>
      <c r="T64" s="396">
        <v>708</v>
      </c>
      <c r="U64" s="396">
        <v>2470</v>
      </c>
      <c r="V64" s="396">
        <v>1068</v>
      </c>
      <c r="W64" s="396">
        <v>188</v>
      </c>
      <c r="X64" s="396">
        <v>85</v>
      </c>
      <c r="Y64" s="396">
        <v>763</v>
      </c>
      <c r="Z64" s="396">
        <v>394</v>
      </c>
      <c r="AA64" s="438">
        <v>5558</v>
      </c>
      <c r="AB64" s="438">
        <v>2341</v>
      </c>
      <c r="AC64" s="703" t="s">
        <v>115</v>
      </c>
      <c r="AD64" s="708" t="s">
        <v>123</v>
      </c>
      <c r="AE64" s="379">
        <v>246</v>
      </c>
      <c r="AF64" s="379">
        <v>252</v>
      </c>
      <c r="AG64" s="379">
        <v>253</v>
      </c>
      <c r="AH64" s="379">
        <v>239</v>
      </c>
      <c r="AI64" s="379">
        <v>237</v>
      </c>
      <c r="AJ64" s="379">
        <v>1227</v>
      </c>
      <c r="AK64" s="379">
        <v>910</v>
      </c>
      <c r="AL64" s="379">
        <v>46</v>
      </c>
      <c r="AM64" s="379">
        <v>956</v>
      </c>
      <c r="AN64" s="379">
        <v>552</v>
      </c>
      <c r="AO64" s="379">
        <v>238</v>
      </c>
      <c r="AP64" s="379">
        <v>73</v>
      </c>
      <c r="AQ64" s="379">
        <v>35</v>
      </c>
      <c r="AR64" s="379">
        <v>0</v>
      </c>
      <c r="AS64" s="379">
        <v>898</v>
      </c>
      <c r="AT64" s="379">
        <v>11</v>
      </c>
      <c r="AU64" s="379">
        <v>254</v>
      </c>
      <c r="AV64" s="379">
        <v>245</v>
      </c>
      <c r="AW64" s="379">
        <v>9</v>
      </c>
    </row>
    <row r="65" spans="1:49" s="408" customFormat="1" ht="18" customHeight="1">
      <c r="A65" s="703" t="s">
        <v>124</v>
      </c>
      <c r="B65" s="703" t="s">
        <v>258</v>
      </c>
      <c r="C65" s="396">
        <v>5302</v>
      </c>
      <c r="D65" s="396">
        <v>2604</v>
      </c>
      <c r="E65" s="396">
        <v>4583</v>
      </c>
      <c r="F65" s="396">
        <v>2196</v>
      </c>
      <c r="G65" s="396">
        <v>3594</v>
      </c>
      <c r="H65" s="396">
        <v>1784</v>
      </c>
      <c r="I65" s="396">
        <v>1856</v>
      </c>
      <c r="J65" s="396">
        <v>903</v>
      </c>
      <c r="K65" s="396">
        <v>1230</v>
      </c>
      <c r="L65" s="396">
        <v>614</v>
      </c>
      <c r="M65" s="396">
        <v>16565</v>
      </c>
      <c r="N65" s="396">
        <v>8101</v>
      </c>
      <c r="O65" s="703" t="s">
        <v>124</v>
      </c>
      <c r="P65" s="708" t="s">
        <v>258</v>
      </c>
      <c r="Q65" s="396">
        <v>945</v>
      </c>
      <c r="R65" s="396">
        <v>454</v>
      </c>
      <c r="S65" s="396">
        <v>1288</v>
      </c>
      <c r="T65" s="396">
        <v>586</v>
      </c>
      <c r="U65" s="396">
        <v>825</v>
      </c>
      <c r="V65" s="396">
        <v>371</v>
      </c>
      <c r="W65" s="396">
        <v>180</v>
      </c>
      <c r="X65" s="396">
        <v>96</v>
      </c>
      <c r="Y65" s="396">
        <v>288</v>
      </c>
      <c r="Z65" s="396">
        <v>156</v>
      </c>
      <c r="AA65" s="438">
        <v>3526</v>
      </c>
      <c r="AB65" s="438">
        <v>1663</v>
      </c>
      <c r="AC65" s="703" t="s">
        <v>124</v>
      </c>
      <c r="AD65" s="708" t="s">
        <v>258</v>
      </c>
      <c r="AE65" s="379">
        <v>140</v>
      </c>
      <c r="AF65" s="379">
        <v>140</v>
      </c>
      <c r="AG65" s="379">
        <v>133</v>
      </c>
      <c r="AH65" s="379">
        <v>108</v>
      </c>
      <c r="AI65" s="379">
        <v>85</v>
      </c>
      <c r="AJ65" s="379">
        <v>606</v>
      </c>
      <c r="AK65" s="379">
        <v>274</v>
      </c>
      <c r="AL65" s="379">
        <v>49</v>
      </c>
      <c r="AM65" s="379">
        <v>323</v>
      </c>
      <c r="AN65" s="379">
        <v>102</v>
      </c>
      <c r="AO65" s="379">
        <v>178</v>
      </c>
      <c r="AP65" s="379">
        <v>73</v>
      </c>
      <c r="AQ65" s="379">
        <v>2</v>
      </c>
      <c r="AR65" s="379">
        <v>0</v>
      </c>
      <c r="AS65" s="379">
        <v>355</v>
      </c>
      <c r="AT65" s="379">
        <v>2</v>
      </c>
      <c r="AU65" s="379">
        <v>138</v>
      </c>
      <c r="AV65" s="379">
        <v>135</v>
      </c>
      <c r="AW65" s="379">
        <v>3</v>
      </c>
    </row>
    <row r="66" spans="1:49" s="408" customFormat="1" ht="18" customHeight="1">
      <c r="A66" s="703" t="s">
        <v>124</v>
      </c>
      <c r="B66" s="703" t="s">
        <v>247</v>
      </c>
      <c r="C66" s="396">
        <v>12257</v>
      </c>
      <c r="D66" s="396">
        <v>6033</v>
      </c>
      <c r="E66" s="396">
        <v>10562</v>
      </c>
      <c r="F66" s="396">
        <v>5153</v>
      </c>
      <c r="G66" s="396">
        <v>9558</v>
      </c>
      <c r="H66" s="396">
        <v>4620</v>
      </c>
      <c r="I66" s="396">
        <v>6807</v>
      </c>
      <c r="J66" s="396">
        <v>3340</v>
      </c>
      <c r="K66" s="396">
        <v>4252</v>
      </c>
      <c r="L66" s="396">
        <v>2131</v>
      </c>
      <c r="M66" s="396">
        <v>43436</v>
      </c>
      <c r="N66" s="396">
        <v>21277</v>
      </c>
      <c r="O66" s="703" t="s">
        <v>124</v>
      </c>
      <c r="P66" s="708" t="s">
        <v>247</v>
      </c>
      <c r="Q66" s="396">
        <v>1844</v>
      </c>
      <c r="R66" s="396">
        <v>869</v>
      </c>
      <c r="S66" s="396">
        <v>2338</v>
      </c>
      <c r="T66" s="396">
        <v>1056</v>
      </c>
      <c r="U66" s="396">
        <v>2106</v>
      </c>
      <c r="V66" s="396">
        <v>928</v>
      </c>
      <c r="W66" s="396">
        <v>705</v>
      </c>
      <c r="X66" s="396">
        <v>307</v>
      </c>
      <c r="Y66" s="396">
        <v>661</v>
      </c>
      <c r="Z66" s="396">
        <v>338</v>
      </c>
      <c r="AA66" s="438">
        <v>7654</v>
      </c>
      <c r="AB66" s="438">
        <v>3498</v>
      </c>
      <c r="AC66" s="703" t="s">
        <v>124</v>
      </c>
      <c r="AD66" s="708" t="s">
        <v>247</v>
      </c>
      <c r="AE66" s="379">
        <v>282</v>
      </c>
      <c r="AF66" s="379">
        <v>281</v>
      </c>
      <c r="AG66" s="379">
        <v>276</v>
      </c>
      <c r="AH66" s="379">
        <v>250</v>
      </c>
      <c r="AI66" s="379">
        <v>222</v>
      </c>
      <c r="AJ66" s="379">
        <v>1311</v>
      </c>
      <c r="AK66" s="379">
        <v>636</v>
      </c>
      <c r="AL66" s="379">
        <v>84</v>
      </c>
      <c r="AM66" s="379">
        <v>720</v>
      </c>
      <c r="AN66" s="379">
        <v>258</v>
      </c>
      <c r="AO66" s="379">
        <v>494</v>
      </c>
      <c r="AP66" s="379">
        <v>110</v>
      </c>
      <c r="AQ66" s="379">
        <v>2</v>
      </c>
      <c r="AR66" s="379">
        <v>0</v>
      </c>
      <c r="AS66" s="379">
        <v>864</v>
      </c>
      <c r="AT66" s="379">
        <v>6</v>
      </c>
      <c r="AU66" s="379">
        <v>255</v>
      </c>
      <c r="AV66" s="379">
        <v>250</v>
      </c>
      <c r="AW66" s="379">
        <v>5</v>
      </c>
    </row>
    <row r="67" spans="1:49" s="408" customFormat="1" ht="18" customHeight="1">
      <c r="A67" s="703" t="s">
        <v>125</v>
      </c>
      <c r="B67" s="921" t="s">
        <v>126</v>
      </c>
      <c r="C67" s="396">
        <v>8880</v>
      </c>
      <c r="D67" s="396">
        <v>4365</v>
      </c>
      <c r="E67" s="396">
        <v>12014</v>
      </c>
      <c r="F67" s="396">
        <v>5550</v>
      </c>
      <c r="G67" s="396">
        <v>10721</v>
      </c>
      <c r="H67" s="396">
        <v>5134</v>
      </c>
      <c r="I67" s="396">
        <v>5883</v>
      </c>
      <c r="J67" s="396">
        <v>2939</v>
      </c>
      <c r="K67" s="396">
        <v>4664</v>
      </c>
      <c r="L67" s="396">
        <v>2416</v>
      </c>
      <c r="M67" s="396">
        <v>42162</v>
      </c>
      <c r="N67" s="396">
        <v>20404</v>
      </c>
      <c r="O67" s="703" t="s">
        <v>125</v>
      </c>
      <c r="P67" s="708" t="s">
        <v>126</v>
      </c>
      <c r="Q67" s="396">
        <v>108</v>
      </c>
      <c r="R67" s="396">
        <v>39</v>
      </c>
      <c r="S67" s="396">
        <v>4339</v>
      </c>
      <c r="T67" s="396">
        <v>1876</v>
      </c>
      <c r="U67" s="396">
        <v>3255</v>
      </c>
      <c r="V67" s="396">
        <v>1523</v>
      </c>
      <c r="W67" s="396">
        <v>32</v>
      </c>
      <c r="X67" s="396">
        <v>11</v>
      </c>
      <c r="Y67" s="396">
        <v>838</v>
      </c>
      <c r="Z67" s="396">
        <v>440</v>
      </c>
      <c r="AA67" s="438">
        <v>8572</v>
      </c>
      <c r="AB67" s="438">
        <v>3889</v>
      </c>
      <c r="AC67" s="703" t="s">
        <v>125</v>
      </c>
      <c r="AD67" s="708" t="s">
        <v>126</v>
      </c>
      <c r="AE67" s="379">
        <v>239</v>
      </c>
      <c r="AF67" s="379">
        <v>259</v>
      </c>
      <c r="AG67" s="379">
        <v>254</v>
      </c>
      <c r="AH67" s="379">
        <v>231</v>
      </c>
      <c r="AI67" s="379">
        <v>220</v>
      </c>
      <c r="AJ67" s="379">
        <v>1203</v>
      </c>
      <c r="AK67" s="379">
        <v>701</v>
      </c>
      <c r="AL67" s="379">
        <v>52</v>
      </c>
      <c r="AM67" s="379">
        <v>753</v>
      </c>
      <c r="AN67" s="379">
        <v>415</v>
      </c>
      <c r="AO67" s="379">
        <v>224</v>
      </c>
      <c r="AP67" s="379">
        <v>90</v>
      </c>
      <c r="AQ67" s="379">
        <v>17</v>
      </c>
      <c r="AR67" s="379">
        <v>1</v>
      </c>
      <c r="AS67" s="379">
        <v>747</v>
      </c>
      <c r="AT67" s="379">
        <v>5</v>
      </c>
      <c r="AU67" s="379">
        <v>217</v>
      </c>
      <c r="AV67" s="379">
        <v>217</v>
      </c>
      <c r="AW67" s="379">
        <v>0</v>
      </c>
    </row>
    <row r="68" spans="1:49" s="408" customFormat="1" ht="18" customHeight="1">
      <c r="A68" s="703" t="s">
        <v>125</v>
      </c>
      <c r="B68" s="703" t="s">
        <v>127</v>
      </c>
      <c r="C68" s="396">
        <v>7333</v>
      </c>
      <c r="D68" s="396">
        <v>3482</v>
      </c>
      <c r="E68" s="396">
        <v>7221</v>
      </c>
      <c r="F68" s="396">
        <v>3363</v>
      </c>
      <c r="G68" s="396">
        <v>7440</v>
      </c>
      <c r="H68" s="396">
        <v>3638</v>
      </c>
      <c r="I68" s="396">
        <v>4705</v>
      </c>
      <c r="J68" s="396">
        <v>2386</v>
      </c>
      <c r="K68" s="396">
        <v>2978</v>
      </c>
      <c r="L68" s="396">
        <v>1593</v>
      </c>
      <c r="M68" s="396">
        <v>29677</v>
      </c>
      <c r="N68" s="396">
        <v>14462</v>
      </c>
      <c r="O68" s="703" t="s">
        <v>125</v>
      </c>
      <c r="P68" s="708" t="s">
        <v>127</v>
      </c>
      <c r="Q68" s="396">
        <v>1516</v>
      </c>
      <c r="R68" s="396">
        <v>669</v>
      </c>
      <c r="S68" s="396">
        <v>1995</v>
      </c>
      <c r="T68" s="396">
        <v>829</v>
      </c>
      <c r="U68" s="396">
        <v>1846</v>
      </c>
      <c r="V68" s="396">
        <v>876</v>
      </c>
      <c r="W68" s="396">
        <v>643</v>
      </c>
      <c r="X68" s="396">
        <v>328</v>
      </c>
      <c r="Y68" s="396">
        <v>511</v>
      </c>
      <c r="Z68" s="396">
        <v>270</v>
      </c>
      <c r="AA68" s="438">
        <v>6511</v>
      </c>
      <c r="AB68" s="438">
        <v>2972</v>
      </c>
      <c r="AC68" s="703" t="s">
        <v>125</v>
      </c>
      <c r="AD68" s="708" t="s">
        <v>127</v>
      </c>
      <c r="AE68" s="379">
        <v>170</v>
      </c>
      <c r="AF68" s="379">
        <v>179</v>
      </c>
      <c r="AG68" s="379">
        <v>180</v>
      </c>
      <c r="AH68" s="379">
        <v>161</v>
      </c>
      <c r="AI68" s="379">
        <v>158</v>
      </c>
      <c r="AJ68" s="379">
        <v>848</v>
      </c>
      <c r="AK68" s="379">
        <v>499</v>
      </c>
      <c r="AL68" s="379">
        <v>46</v>
      </c>
      <c r="AM68" s="379">
        <v>545</v>
      </c>
      <c r="AN68" s="379">
        <v>247</v>
      </c>
      <c r="AO68" s="379">
        <v>302</v>
      </c>
      <c r="AP68" s="379">
        <v>61</v>
      </c>
      <c r="AQ68" s="379">
        <v>12</v>
      </c>
      <c r="AR68" s="379">
        <v>1</v>
      </c>
      <c r="AS68" s="379">
        <v>623</v>
      </c>
      <c r="AT68" s="379">
        <v>8</v>
      </c>
      <c r="AU68" s="379">
        <v>162</v>
      </c>
      <c r="AV68" s="379">
        <v>159</v>
      </c>
      <c r="AW68" s="379">
        <v>3</v>
      </c>
    </row>
    <row r="69" spans="1:49" s="408" customFormat="1" ht="18" customHeight="1">
      <c r="A69" s="703" t="s">
        <v>125</v>
      </c>
      <c r="B69" s="703" t="s">
        <v>128</v>
      </c>
      <c r="C69" s="396">
        <v>7338</v>
      </c>
      <c r="D69" s="396">
        <v>3606</v>
      </c>
      <c r="E69" s="396">
        <v>8210</v>
      </c>
      <c r="F69" s="396">
        <v>3904</v>
      </c>
      <c r="G69" s="396">
        <v>7388</v>
      </c>
      <c r="H69" s="396">
        <v>3615</v>
      </c>
      <c r="I69" s="396">
        <v>4182</v>
      </c>
      <c r="J69" s="396">
        <v>2080</v>
      </c>
      <c r="K69" s="396">
        <v>3324</v>
      </c>
      <c r="L69" s="396">
        <v>1758</v>
      </c>
      <c r="M69" s="396">
        <v>30442</v>
      </c>
      <c r="N69" s="396">
        <v>14963</v>
      </c>
      <c r="O69" s="703" t="s">
        <v>125</v>
      </c>
      <c r="P69" s="708" t="s">
        <v>128</v>
      </c>
      <c r="Q69" s="396">
        <v>396</v>
      </c>
      <c r="R69" s="396">
        <v>192</v>
      </c>
      <c r="S69" s="396">
        <v>2169</v>
      </c>
      <c r="T69" s="396">
        <v>937</v>
      </c>
      <c r="U69" s="396">
        <v>1853</v>
      </c>
      <c r="V69" s="396">
        <v>844</v>
      </c>
      <c r="W69" s="396">
        <v>59</v>
      </c>
      <c r="X69" s="396">
        <v>29</v>
      </c>
      <c r="Y69" s="396">
        <v>563</v>
      </c>
      <c r="Z69" s="396">
        <v>298</v>
      </c>
      <c r="AA69" s="438">
        <v>5040</v>
      </c>
      <c r="AB69" s="438">
        <v>2300</v>
      </c>
      <c r="AC69" s="703" t="s">
        <v>125</v>
      </c>
      <c r="AD69" s="708" t="s">
        <v>128</v>
      </c>
      <c r="AE69" s="379">
        <v>169</v>
      </c>
      <c r="AF69" s="379">
        <v>191</v>
      </c>
      <c r="AG69" s="379">
        <v>185</v>
      </c>
      <c r="AH69" s="379">
        <v>163</v>
      </c>
      <c r="AI69" s="379">
        <v>153</v>
      </c>
      <c r="AJ69" s="379">
        <v>861</v>
      </c>
      <c r="AK69" s="379">
        <v>489</v>
      </c>
      <c r="AL69" s="379">
        <v>58</v>
      </c>
      <c r="AM69" s="379">
        <v>547</v>
      </c>
      <c r="AN69" s="379">
        <v>205</v>
      </c>
      <c r="AO69" s="379">
        <v>341</v>
      </c>
      <c r="AP69" s="379">
        <v>134</v>
      </c>
      <c r="AQ69" s="379">
        <v>11</v>
      </c>
      <c r="AR69" s="379">
        <v>0</v>
      </c>
      <c r="AS69" s="379">
        <v>691</v>
      </c>
      <c r="AT69" s="379">
        <v>8</v>
      </c>
      <c r="AU69" s="379">
        <v>162</v>
      </c>
      <c r="AV69" s="379">
        <v>157</v>
      </c>
      <c r="AW69" s="379">
        <v>5</v>
      </c>
    </row>
    <row r="70" spans="1:49" s="408" customFormat="1" ht="18" customHeight="1">
      <c r="A70" s="703" t="s">
        <v>129</v>
      </c>
      <c r="B70" s="703" t="s">
        <v>130</v>
      </c>
      <c r="C70" s="396">
        <v>7234</v>
      </c>
      <c r="D70" s="396">
        <v>3475</v>
      </c>
      <c r="E70" s="396">
        <v>6988</v>
      </c>
      <c r="F70" s="396">
        <v>3293</v>
      </c>
      <c r="G70" s="396">
        <v>6550</v>
      </c>
      <c r="H70" s="396">
        <v>3092</v>
      </c>
      <c r="I70" s="396">
        <v>3985</v>
      </c>
      <c r="J70" s="396">
        <v>1943</v>
      </c>
      <c r="K70" s="396">
        <v>3288</v>
      </c>
      <c r="L70" s="396">
        <v>1591</v>
      </c>
      <c r="M70" s="396">
        <v>28045</v>
      </c>
      <c r="N70" s="396">
        <v>13394</v>
      </c>
      <c r="O70" s="703" t="s">
        <v>129</v>
      </c>
      <c r="P70" s="708" t="s">
        <v>130</v>
      </c>
      <c r="Q70" s="396">
        <v>35</v>
      </c>
      <c r="R70" s="396">
        <v>18</v>
      </c>
      <c r="S70" s="396">
        <v>1747</v>
      </c>
      <c r="T70" s="396">
        <v>734</v>
      </c>
      <c r="U70" s="396">
        <v>1366</v>
      </c>
      <c r="V70" s="396">
        <v>597</v>
      </c>
      <c r="W70" s="396">
        <v>34</v>
      </c>
      <c r="X70" s="396">
        <v>17</v>
      </c>
      <c r="Y70" s="396">
        <v>437</v>
      </c>
      <c r="Z70" s="396">
        <v>233</v>
      </c>
      <c r="AA70" s="438">
        <v>3619</v>
      </c>
      <c r="AB70" s="438">
        <v>1599</v>
      </c>
      <c r="AC70" s="703" t="s">
        <v>129</v>
      </c>
      <c r="AD70" s="708" t="s">
        <v>130</v>
      </c>
      <c r="AE70" s="379">
        <v>162</v>
      </c>
      <c r="AF70" s="379">
        <v>173</v>
      </c>
      <c r="AG70" s="379">
        <v>166</v>
      </c>
      <c r="AH70" s="379">
        <v>151</v>
      </c>
      <c r="AI70" s="379">
        <v>151</v>
      </c>
      <c r="AJ70" s="379">
        <v>803</v>
      </c>
      <c r="AK70" s="379">
        <v>522</v>
      </c>
      <c r="AL70" s="379">
        <v>44</v>
      </c>
      <c r="AM70" s="379">
        <v>566</v>
      </c>
      <c r="AN70" s="379">
        <v>295</v>
      </c>
      <c r="AO70" s="379">
        <v>69</v>
      </c>
      <c r="AP70" s="379">
        <v>62</v>
      </c>
      <c r="AQ70" s="379">
        <v>3</v>
      </c>
      <c r="AR70" s="379">
        <v>0</v>
      </c>
      <c r="AS70" s="379">
        <v>429</v>
      </c>
      <c r="AT70" s="379">
        <v>14</v>
      </c>
      <c r="AU70" s="379">
        <v>147</v>
      </c>
      <c r="AV70" s="379">
        <v>145</v>
      </c>
      <c r="AW70" s="379">
        <v>2</v>
      </c>
    </row>
    <row r="71" spans="1:49" s="408" customFormat="1" ht="18" customHeight="1">
      <c r="A71" s="703" t="s">
        <v>129</v>
      </c>
      <c r="B71" s="703" t="s">
        <v>131</v>
      </c>
      <c r="C71" s="396">
        <v>10243</v>
      </c>
      <c r="D71" s="396">
        <v>4898</v>
      </c>
      <c r="E71" s="396">
        <v>10889</v>
      </c>
      <c r="F71" s="396">
        <v>5167</v>
      </c>
      <c r="G71" s="396">
        <v>10204</v>
      </c>
      <c r="H71" s="396">
        <v>4784</v>
      </c>
      <c r="I71" s="396">
        <v>5672</v>
      </c>
      <c r="J71" s="396">
        <v>2749</v>
      </c>
      <c r="K71" s="396">
        <v>4222</v>
      </c>
      <c r="L71" s="396">
        <v>2019</v>
      </c>
      <c r="M71" s="396">
        <v>41230</v>
      </c>
      <c r="N71" s="396">
        <v>19617</v>
      </c>
      <c r="O71" s="703" t="s">
        <v>129</v>
      </c>
      <c r="P71" s="708" t="s">
        <v>131</v>
      </c>
      <c r="Q71" s="396">
        <v>963</v>
      </c>
      <c r="R71" s="396">
        <v>447</v>
      </c>
      <c r="S71" s="396">
        <v>3464</v>
      </c>
      <c r="T71" s="396">
        <v>1538</v>
      </c>
      <c r="U71" s="396">
        <v>2827</v>
      </c>
      <c r="V71" s="396">
        <v>1261</v>
      </c>
      <c r="W71" s="396">
        <v>196</v>
      </c>
      <c r="X71" s="396">
        <v>89</v>
      </c>
      <c r="Y71" s="396">
        <v>705</v>
      </c>
      <c r="Z71" s="396">
        <v>348</v>
      </c>
      <c r="AA71" s="438">
        <v>8155</v>
      </c>
      <c r="AB71" s="438">
        <v>3683</v>
      </c>
      <c r="AC71" s="703" t="s">
        <v>129</v>
      </c>
      <c r="AD71" s="708" t="s">
        <v>131</v>
      </c>
      <c r="AE71" s="379">
        <v>252</v>
      </c>
      <c r="AF71" s="379">
        <v>257</v>
      </c>
      <c r="AG71" s="379">
        <v>259</v>
      </c>
      <c r="AH71" s="379">
        <v>232</v>
      </c>
      <c r="AI71" s="379">
        <v>226</v>
      </c>
      <c r="AJ71" s="379">
        <v>1226</v>
      </c>
      <c r="AK71" s="379">
        <v>672</v>
      </c>
      <c r="AL71" s="379">
        <v>92</v>
      </c>
      <c r="AM71" s="379">
        <v>764</v>
      </c>
      <c r="AN71" s="379">
        <v>333</v>
      </c>
      <c r="AO71" s="379">
        <v>408</v>
      </c>
      <c r="AP71" s="379">
        <v>113</v>
      </c>
      <c r="AQ71" s="379">
        <v>16</v>
      </c>
      <c r="AR71" s="379">
        <v>0</v>
      </c>
      <c r="AS71" s="379">
        <v>870</v>
      </c>
      <c r="AT71" s="379">
        <v>2</v>
      </c>
      <c r="AU71" s="379">
        <v>236</v>
      </c>
      <c r="AV71" s="379">
        <v>235</v>
      </c>
      <c r="AW71" s="379">
        <v>1</v>
      </c>
    </row>
    <row r="72" spans="1:49" s="408" customFormat="1" ht="18" customHeight="1">
      <c r="A72" s="703" t="s">
        <v>129</v>
      </c>
      <c r="B72" s="703" t="s">
        <v>132</v>
      </c>
      <c r="C72" s="396">
        <v>4443</v>
      </c>
      <c r="D72" s="396">
        <v>2116</v>
      </c>
      <c r="E72" s="396">
        <v>4173</v>
      </c>
      <c r="F72" s="396">
        <v>1966</v>
      </c>
      <c r="G72" s="396">
        <v>4741</v>
      </c>
      <c r="H72" s="396">
        <v>2242</v>
      </c>
      <c r="I72" s="396">
        <v>3687</v>
      </c>
      <c r="J72" s="396">
        <v>1852</v>
      </c>
      <c r="K72" s="396">
        <v>3678</v>
      </c>
      <c r="L72" s="396">
        <v>1854</v>
      </c>
      <c r="M72" s="396">
        <v>20722</v>
      </c>
      <c r="N72" s="396">
        <v>10030</v>
      </c>
      <c r="O72" s="703" t="s">
        <v>129</v>
      </c>
      <c r="P72" s="708" t="s">
        <v>132</v>
      </c>
      <c r="Q72" s="396">
        <v>536</v>
      </c>
      <c r="R72" s="396">
        <v>221</v>
      </c>
      <c r="S72" s="396">
        <v>881</v>
      </c>
      <c r="T72" s="396">
        <v>366</v>
      </c>
      <c r="U72" s="396">
        <v>1078</v>
      </c>
      <c r="V72" s="396">
        <v>484</v>
      </c>
      <c r="W72" s="396">
        <v>322</v>
      </c>
      <c r="X72" s="396">
        <v>159</v>
      </c>
      <c r="Y72" s="396">
        <v>685</v>
      </c>
      <c r="Z72" s="396">
        <v>337</v>
      </c>
      <c r="AA72" s="438">
        <v>3502</v>
      </c>
      <c r="AB72" s="438">
        <v>1567</v>
      </c>
      <c r="AC72" s="703" t="s">
        <v>129</v>
      </c>
      <c r="AD72" s="708" t="s">
        <v>132</v>
      </c>
      <c r="AE72" s="379">
        <v>84</v>
      </c>
      <c r="AF72" s="379">
        <v>82</v>
      </c>
      <c r="AG72" s="379">
        <v>92</v>
      </c>
      <c r="AH72" s="379">
        <v>81</v>
      </c>
      <c r="AI72" s="379">
        <v>82</v>
      </c>
      <c r="AJ72" s="379">
        <v>421</v>
      </c>
      <c r="AK72" s="379">
        <v>254</v>
      </c>
      <c r="AL72" s="379">
        <v>4</v>
      </c>
      <c r="AM72" s="379">
        <v>258</v>
      </c>
      <c r="AN72" s="379">
        <v>342</v>
      </c>
      <c r="AO72" s="379">
        <v>22</v>
      </c>
      <c r="AP72" s="379">
        <v>15</v>
      </c>
      <c r="AQ72" s="379">
        <v>0</v>
      </c>
      <c r="AR72" s="379">
        <v>1</v>
      </c>
      <c r="AS72" s="379">
        <v>380</v>
      </c>
      <c r="AT72" s="379">
        <v>82</v>
      </c>
      <c r="AU72" s="379">
        <v>49</v>
      </c>
      <c r="AV72" s="379">
        <v>48</v>
      </c>
      <c r="AW72" s="379">
        <v>1</v>
      </c>
    </row>
    <row r="73" spans="1:49" s="408" customFormat="1" ht="18" customHeight="1">
      <c r="A73" s="703" t="s">
        <v>129</v>
      </c>
      <c r="B73" s="703" t="s">
        <v>133</v>
      </c>
      <c r="C73" s="396">
        <v>11453</v>
      </c>
      <c r="D73" s="396">
        <v>5550</v>
      </c>
      <c r="E73" s="396">
        <v>12177</v>
      </c>
      <c r="F73" s="396">
        <v>5772</v>
      </c>
      <c r="G73" s="396">
        <v>11539</v>
      </c>
      <c r="H73" s="396">
        <v>5495</v>
      </c>
      <c r="I73" s="396">
        <v>6528</v>
      </c>
      <c r="J73" s="396">
        <v>3227</v>
      </c>
      <c r="K73" s="396">
        <v>5987</v>
      </c>
      <c r="L73" s="396">
        <v>2946</v>
      </c>
      <c r="M73" s="396">
        <v>47684</v>
      </c>
      <c r="N73" s="396">
        <v>22990</v>
      </c>
      <c r="O73" s="703" t="s">
        <v>129</v>
      </c>
      <c r="P73" s="708" t="s">
        <v>133</v>
      </c>
      <c r="Q73" s="396">
        <v>694</v>
      </c>
      <c r="R73" s="396">
        <v>319</v>
      </c>
      <c r="S73" s="396">
        <v>3682</v>
      </c>
      <c r="T73" s="396">
        <v>1603</v>
      </c>
      <c r="U73" s="396">
        <v>3162</v>
      </c>
      <c r="V73" s="396">
        <v>1470</v>
      </c>
      <c r="W73" s="396">
        <v>187</v>
      </c>
      <c r="X73" s="396">
        <v>87</v>
      </c>
      <c r="Y73" s="396">
        <v>1111</v>
      </c>
      <c r="Z73" s="396">
        <v>545</v>
      </c>
      <c r="AA73" s="438">
        <v>8836</v>
      </c>
      <c r="AB73" s="438">
        <v>4024</v>
      </c>
      <c r="AC73" s="703" t="s">
        <v>129</v>
      </c>
      <c r="AD73" s="708" t="s">
        <v>133</v>
      </c>
      <c r="AE73" s="379">
        <v>222</v>
      </c>
      <c r="AF73" s="379">
        <v>231</v>
      </c>
      <c r="AG73" s="379">
        <v>240</v>
      </c>
      <c r="AH73" s="379">
        <v>205</v>
      </c>
      <c r="AI73" s="379">
        <v>204</v>
      </c>
      <c r="AJ73" s="379">
        <v>1102</v>
      </c>
      <c r="AK73" s="379">
        <v>755</v>
      </c>
      <c r="AL73" s="379">
        <v>87</v>
      </c>
      <c r="AM73" s="379">
        <v>842</v>
      </c>
      <c r="AN73" s="379">
        <v>459</v>
      </c>
      <c r="AO73" s="379">
        <v>394</v>
      </c>
      <c r="AP73" s="379">
        <v>38</v>
      </c>
      <c r="AQ73" s="379">
        <v>18</v>
      </c>
      <c r="AR73" s="379">
        <v>4</v>
      </c>
      <c r="AS73" s="379">
        <v>913</v>
      </c>
      <c r="AT73" s="379">
        <v>15</v>
      </c>
      <c r="AU73" s="379">
        <v>197</v>
      </c>
      <c r="AV73" s="379">
        <v>196</v>
      </c>
      <c r="AW73" s="379">
        <v>1</v>
      </c>
    </row>
    <row r="74" spans="1:49" s="408" customFormat="1" ht="18" customHeight="1">
      <c r="A74" s="703" t="s">
        <v>129</v>
      </c>
      <c r="B74" s="703" t="s">
        <v>134</v>
      </c>
      <c r="C74" s="396">
        <v>18134</v>
      </c>
      <c r="D74" s="396">
        <v>8660</v>
      </c>
      <c r="E74" s="396">
        <v>14352</v>
      </c>
      <c r="F74" s="396">
        <v>6962</v>
      </c>
      <c r="G74" s="396">
        <v>12344</v>
      </c>
      <c r="H74" s="396">
        <v>6001</v>
      </c>
      <c r="I74" s="396">
        <v>7870</v>
      </c>
      <c r="J74" s="396">
        <v>3843</v>
      </c>
      <c r="K74" s="396">
        <v>4688</v>
      </c>
      <c r="L74" s="396">
        <v>2337</v>
      </c>
      <c r="M74" s="396">
        <v>57388</v>
      </c>
      <c r="N74" s="396">
        <v>27803</v>
      </c>
      <c r="O74" s="703" t="s">
        <v>129</v>
      </c>
      <c r="P74" s="708" t="s">
        <v>134</v>
      </c>
      <c r="Q74" s="396">
        <v>3394</v>
      </c>
      <c r="R74" s="396">
        <v>1521</v>
      </c>
      <c r="S74" s="396">
        <v>3595</v>
      </c>
      <c r="T74" s="396">
        <v>1635</v>
      </c>
      <c r="U74" s="396">
        <v>2942</v>
      </c>
      <c r="V74" s="396">
        <v>1387</v>
      </c>
      <c r="W74" s="396">
        <v>1031</v>
      </c>
      <c r="X74" s="396">
        <v>466</v>
      </c>
      <c r="Y74" s="396">
        <v>728</v>
      </c>
      <c r="Z74" s="396">
        <v>383</v>
      </c>
      <c r="AA74" s="438">
        <v>11690</v>
      </c>
      <c r="AB74" s="438">
        <v>5392</v>
      </c>
      <c r="AC74" s="703" t="s">
        <v>129</v>
      </c>
      <c r="AD74" s="708" t="s">
        <v>134</v>
      </c>
      <c r="AE74" s="379">
        <v>355</v>
      </c>
      <c r="AF74" s="379">
        <v>343</v>
      </c>
      <c r="AG74" s="379">
        <v>338</v>
      </c>
      <c r="AH74" s="379">
        <v>313</v>
      </c>
      <c r="AI74" s="379">
        <v>277</v>
      </c>
      <c r="AJ74" s="379">
        <v>1626</v>
      </c>
      <c r="AK74" s="379">
        <v>867</v>
      </c>
      <c r="AL74" s="379">
        <v>134</v>
      </c>
      <c r="AM74" s="379">
        <v>1001</v>
      </c>
      <c r="AN74" s="379">
        <v>387</v>
      </c>
      <c r="AO74" s="379">
        <v>577</v>
      </c>
      <c r="AP74" s="379">
        <v>157</v>
      </c>
      <c r="AQ74" s="379">
        <v>23</v>
      </c>
      <c r="AR74" s="379">
        <v>0</v>
      </c>
      <c r="AS74" s="379">
        <v>1144</v>
      </c>
      <c r="AT74" s="379">
        <v>10</v>
      </c>
      <c r="AU74" s="379">
        <v>315</v>
      </c>
      <c r="AV74" s="379">
        <v>310</v>
      </c>
      <c r="AW74" s="379">
        <v>5</v>
      </c>
    </row>
    <row r="75" spans="1:49" s="408" customFormat="1" ht="18" customHeight="1">
      <c r="A75" s="703" t="s">
        <v>129</v>
      </c>
      <c r="B75" s="703" t="s">
        <v>135</v>
      </c>
      <c r="C75" s="396">
        <v>5119</v>
      </c>
      <c r="D75" s="396">
        <v>2415</v>
      </c>
      <c r="E75" s="396">
        <v>5390</v>
      </c>
      <c r="F75" s="396">
        <v>2543</v>
      </c>
      <c r="G75" s="396">
        <v>5345</v>
      </c>
      <c r="H75" s="396">
        <v>2563</v>
      </c>
      <c r="I75" s="396">
        <v>3533</v>
      </c>
      <c r="J75" s="396">
        <v>1747</v>
      </c>
      <c r="K75" s="396">
        <v>2333</v>
      </c>
      <c r="L75" s="396">
        <v>1205</v>
      </c>
      <c r="M75" s="396">
        <v>21720</v>
      </c>
      <c r="N75" s="396">
        <v>10473</v>
      </c>
      <c r="O75" s="703" t="s">
        <v>129</v>
      </c>
      <c r="P75" s="708" t="s">
        <v>135</v>
      </c>
      <c r="Q75" s="396">
        <v>977</v>
      </c>
      <c r="R75" s="396">
        <v>434</v>
      </c>
      <c r="S75" s="396">
        <v>1284</v>
      </c>
      <c r="T75" s="396">
        <v>543</v>
      </c>
      <c r="U75" s="396">
        <v>1339</v>
      </c>
      <c r="V75" s="396">
        <v>632</v>
      </c>
      <c r="W75" s="396">
        <v>529</v>
      </c>
      <c r="X75" s="396">
        <v>255</v>
      </c>
      <c r="Y75" s="396">
        <v>316</v>
      </c>
      <c r="Z75" s="396">
        <v>177</v>
      </c>
      <c r="AA75" s="438">
        <v>4445</v>
      </c>
      <c r="AB75" s="438">
        <v>2041</v>
      </c>
      <c r="AC75" s="703" t="s">
        <v>129</v>
      </c>
      <c r="AD75" s="708" t="s">
        <v>135</v>
      </c>
      <c r="AE75" s="379">
        <v>129</v>
      </c>
      <c r="AF75" s="379">
        <v>132</v>
      </c>
      <c r="AG75" s="379">
        <v>134</v>
      </c>
      <c r="AH75" s="379">
        <v>127</v>
      </c>
      <c r="AI75" s="379">
        <v>121</v>
      </c>
      <c r="AJ75" s="379">
        <v>643</v>
      </c>
      <c r="AK75" s="379">
        <v>394</v>
      </c>
      <c r="AL75" s="379">
        <v>51</v>
      </c>
      <c r="AM75" s="379">
        <v>445</v>
      </c>
      <c r="AN75" s="379">
        <v>189</v>
      </c>
      <c r="AO75" s="379">
        <v>195</v>
      </c>
      <c r="AP75" s="379">
        <v>58</v>
      </c>
      <c r="AQ75" s="379">
        <v>10</v>
      </c>
      <c r="AR75" s="379">
        <v>8</v>
      </c>
      <c r="AS75" s="379">
        <v>460</v>
      </c>
      <c r="AT75" s="379">
        <v>5</v>
      </c>
      <c r="AU75" s="379">
        <v>132</v>
      </c>
      <c r="AV75" s="379">
        <v>122</v>
      </c>
      <c r="AW75" s="379">
        <v>10</v>
      </c>
    </row>
    <row r="76" spans="1:49" ht="9" customHeight="1">
      <c r="A76" s="354"/>
      <c r="B76" s="355"/>
      <c r="C76" s="356"/>
      <c r="D76" s="158"/>
      <c r="E76" s="158"/>
      <c r="F76" s="158"/>
      <c r="G76" s="158"/>
      <c r="H76" s="158"/>
      <c r="I76" s="158"/>
      <c r="J76" s="158"/>
      <c r="K76" s="158"/>
      <c r="L76" s="158"/>
      <c r="M76" s="159"/>
      <c r="N76" s="159"/>
      <c r="O76" s="158"/>
      <c r="P76" s="355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477"/>
      <c r="AB76" s="477"/>
      <c r="AC76" s="158"/>
      <c r="AD76" s="423"/>
      <c r="AE76" s="357"/>
      <c r="AF76" s="357"/>
      <c r="AG76" s="357"/>
      <c r="AH76" s="357"/>
      <c r="AI76" s="357"/>
      <c r="AJ76" s="357"/>
      <c r="AK76" s="357"/>
      <c r="AL76" s="357"/>
      <c r="AM76" s="357"/>
      <c r="AN76" s="357"/>
      <c r="AO76" s="357"/>
      <c r="AP76" s="357"/>
      <c r="AQ76" s="357"/>
      <c r="AR76" s="357"/>
      <c r="AS76" s="357"/>
      <c r="AT76" s="357"/>
      <c r="AU76" s="357"/>
      <c r="AV76" s="357"/>
      <c r="AW76" s="357"/>
    </row>
    <row r="77" spans="1:49">
      <c r="B77" s="358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359"/>
      <c r="N77" s="359"/>
      <c r="O77" s="140"/>
      <c r="P77" s="358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359"/>
      <c r="AB77" s="359"/>
      <c r="AC77" s="140"/>
      <c r="AD77" s="358"/>
      <c r="AE77" s="360"/>
      <c r="AF77" s="360"/>
      <c r="AG77" s="360"/>
      <c r="AH77" s="360"/>
      <c r="AI77" s="360"/>
      <c r="AJ77" s="360"/>
      <c r="AK77" s="360"/>
      <c r="AL77" s="360"/>
      <c r="AM77" s="360"/>
      <c r="AN77" s="360"/>
      <c r="AO77" s="360"/>
      <c r="AP77" s="360"/>
      <c r="AQ77" s="360"/>
      <c r="AR77" s="360"/>
      <c r="AS77" s="360"/>
      <c r="AT77" s="360"/>
    </row>
    <row r="78" spans="1:49" ht="10.5" customHeight="1">
      <c r="A78" s="211" t="s">
        <v>433</v>
      </c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200"/>
      <c r="M78" s="200"/>
      <c r="N78" s="86"/>
      <c r="O78" s="211" t="s">
        <v>643</v>
      </c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200"/>
      <c r="AA78" s="200"/>
      <c r="AB78" s="86"/>
      <c r="AC78" s="211" t="s">
        <v>425</v>
      </c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211"/>
      <c r="AV78" s="337"/>
      <c r="AW78" s="337"/>
    </row>
    <row r="79" spans="1:49" ht="10.5" customHeight="1">
      <c r="A79" s="211" t="s">
        <v>111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200"/>
      <c r="M79" s="200"/>
      <c r="N79" s="86"/>
      <c r="O79" s="211" t="s">
        <v>111</v>
      </c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200"/>
      <c r="AA79" s="200"/>
      <c r="AB79" s="86"/>
      <c r="AC79" s="211" t="s">
        <v>432</v>
      </c>
      <c r="AD79" s="337"/>
      <c r="AE79" s="337"/>
      <c r="AF79" s="337"/>
      <c r="AG79" s="337"/>
      <c r="AH79" s="337"/>
      <c r="AI79" s="337"/>
      <c r="AJ79" s="337"/>
      <c r="AK79" s="337"/>
      <c r="AL79" s="337"/>
      <c r="AM79" s="337"/>
      <c r="AN79" s="337"/>
      <c r="AO79" s="337"/>
      <c r="AP79" s="337"/>
      <c r="AQ79" s="337"/>
      <c r="AR79" s="337"/>
      <c r="AS79" s="337"/>
      <c r="AT79" s="337"/>
      <c r="AU79" s="211"/>
      <c r="AV79" s="337"/>
      <c r="AW79" s="337"/>
    </row>
    <row r="80" spans="1:49" ht="10.5" customHeight="1">
      <c r="A80" s="211" t="s">
        <v>281</v>
      </c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200"/>
      <c r="M80" s="200"/>
      <c r="N80" s="86"/>
      <c r="O80" s="211" t="s">
        <v>281</v>
      </c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200"/>
      <c r="AA80" s="200"/>
      <c r="AB80" s="86"/>
      <c r="AC80" s="211" t="s">
        <v>281</v>
      </c>
      <c r="AD80" s="337"/>
      <c r="AE80" s="337"/>
      <c r="AF80" s="337"/>
      <c r="AG80" s="337"/>
      <c r="AH80" s="337"/>
      <c r="AI80" s="337"/>
      <c r="AJ80" s="337"/>
      <c r="AK80" s="337"/>
      <c r="AL80" s="337"/>
      <c r="AM80" s="337"/>
      <c r="AN80" s="337"/>
      <c r="AO80" s="337"/>
      <c r="AP80" s="337"/>
      <c r="AQ80" s="337"/>
      <c r="AR80" s="337"/>
      <c r="AS80" s="337"/>
      <c r="AT80" s="337"/>
      <c r="AU80" s="211"/>
      <c r="AV80" s="337"/>
      <c r="AW80" s="337"/>
    </row>
    <row r="81" spans="1:49">
      <c r="A81" s="337"/>
      <c r="B81" s="211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200"/>
      <c r="N81" s="200"/>
      <c r="O81" s="337"/>
      <c r="P81" s="211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200"/>
      <c r="AB81" s="200"/>
      <c r="AC81" s="337"/>
      <c r="AD81" s="211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200"/>
      <c r="AP81" s="200"/>
      <c r="AQ81" s="337"/>
      <c r="AR81" s="337"/>
      <c r="AS81" s="337"/>
      <c r="AT81" s="337"/>
      <c r="AU81" s="337"/>
      <c r="AV81" s="337"/>
      <c r="AW81" s="337"/>
    </row>
    <row r="82" spans="1:49" ht="13.5" customHeight="1">
      <c r="A82" s="340" t="s">
        <v>136</v>
      </c>
      <c r="C82" s="90"/>
      <c r="D82" s="90"/>
      <c r="E82" s="90"/>
      <c r="F82" s="90"/>
      <c r="G82" s="90"/>
      <c r="H82" s="90"/>
      <c r="I82" s="90"/>
      <c r="J82" s="90"/>
      <c r="K82" s="338"/>
      <c r="L82" s="90"/>
      <c r="M82" s="90"/>
      <c r="N82" s="160"/>
      <c r="O82" s="340" t="s">
        <v>136</v>
      </c>
      <c r="Q82" s="90"/>
      <c r="R82" s="90"/>
      <c r="S82" s="90"/>
      <c r="T82" s="90"/>
      <c r="U82" s="90"/>
      <c r="V82" s="90"/>
      <c r="W82" s="90"/>
      <c r="X82" s="90"/>
      <c r="Y82" s="338"/>
      <c r="Z82" s="90"/>
      <c r="AA82" s="90"/>
      <c r="AB82" s="160"/>
      <c r="AC82" s="340" t="s">
        <v>136</v>
      </c>
      <c r="AE82" s="339"/>
      <c r="AF82" s="339"/>
      <c r="AG82" s="339"/>
      <c r="AH82" s="339"/>
      <c r="AI82" s="339"/>
      <c r="AJ82" s="339"/>
      <c r="AK82" s="339"/>
      <c r="AL82" s="339"/>
      <c r="AM82" s="339"/>
      <c r="AN82" s="339"/>
      <c r="AO82" s="339"/>
      <c r="AS82" s="339"/>
      <c r="AT82" s="339"/>
      <c r="AV82" s="339"/>
    </row>
    <row r="83" spans="1:49" ht="13.5" customHeight="1"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160"/>
      <c r="N83" s="160"/>
      <c r="O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160"/>
      <c r="AB83" s="160"/>
      <c r="AC83" s="90"/>
      <c r="AE83" s="339"/>
      <c r="AF83" s="339"/>
      <c r="AG83" s="339"/>
      <c r="AH83" s="339"/>
      <c r="AI83" s="339"/>
      <c r="AJ83" s="339"/>
      <c r="AK83" s="339"/>
      <c r="AL83" s="339"/>
      <c r="AM83" s="339"/>
      <c r="AN83" s="339"/>
      <c r="AO83" s="339"/>
      <c r="AP83" s="339"/>
      <c r="AQ83" s="339"/>
      <c r="AR83" s="339"/>
      <c r="AS83" s="339"/>
      <c r="AT83" s="339"/>
    </row>
    <row r="84" spans="1:49" ht="17.25" customHeight="1">
      <c r="A84" s="341"/>
      <c r="B84" s="322"/>
      <c r="C84" s="51" t="s">
        <v>272</v>
      </c>
      <c r="D84" s="52"/>
      <c r="E84" s="51" t="s">
        <v>273</v>
      </c>
      <c r="F84" s="52"/>
      <c r="G84" s="51" t="s">
        <v>274</v>
      </c>
      <c r="H84" s="52"/>
      <c r="I84" s="51" t="s">
        <v>275</v>
      </c>
      <c r="J84" s="52"/>
      <c r="K84" s="51" t="s">
        <v>276</v>
      </c>
      <c r="L84" s="52"/>
      <c r="M84" s="144" t="s">
        <v>57</v>
      </c>
      <c r="N84" s="146"/>
      <c r="O84" s="69"/>
      <c r="P84" s="322"/>
      <c r="Q84" s="51" t="s">
        <v>272</v>
      </c>
      <c r="R84" s="52"/>
      <c r="S84" s="51" t="s">
        <v>273</v>
      </c>
      <c r="T84" s="52"/>
      <c r="U84" s="51" t="s">
        <v>274</v>
      </c>
      <c r="V84" s="52"/>
      <c r="W84" s="51" t="s">
        <v>275</v>
      </c>
      <c r="X84" s="52"/>
      <c r="Y84" s="51" t="s">
        <v>276</v>
      </c>
      <c r="Z84" s="52"/>
      <c r="AA84" s="144" t="s">
        <v>57</v>
      </c>
      <c r="AB84" s="146"/>
      <c r="AC84" s="69"/>
      <c r="AD84" s="322"/>
      <c r="AE84" s="13" t="s">
        <v>88</v>
      </c>
      <c r="AF84" s="39"/>
      <c r="AG84" s="39"/>
      <c r="AH84" s="39"/>
      <c r="AI84" s="39"/>
      <c r="AJ84" s="594"/>
      <c r="AK84" s="13" t="s">
        <v>70</v>
      </c>
      <c r="AL84" s="14"/>
      <c r="AM84" s="15"/>
      <c r="AN84" s="13" t="s">
        <v>71</v>
      </c>
      <c r="AO84" s="39"/>
      <c r="AP84" s="39"/>
      <c r="AQ84" s="39"/>
      <c r="AR84" s="39"/>
      <c r="AS84" s="15"/>
      <c r="AT84" s="511"/>
      <c r="AU84" s="13" t="s">
        <v>72</v>
      </c>
      <c r="AV84" s="14"/>
      <c r="AW84" s="27"/>
    </row>
    <row r="85" spans="1:49" s="342" customFormat="1" ht="28.5" customHeight="1">
      <c r="A85" s="311" t="s">
        <v>113</v>
      </c>
      <c r="B85" s="34" t="s">
        <v>114</v>
      </c>
      <c r="C85" s="182" t="s">
        <v>282</v>
      </c>
      <c r="D85" s="182" t="s">
        <v>269</v>
      </c>
      <c r="E85" s="182" t="s">
        <v>282</v>
      </c>
      <c r="F85" s="182" t="s">
        <v>269</v>
      </c>
      <c r="G85" s="182" t="s">
        <v>282</v>
      </c>
      <c r="H85" s="182" t="s">
        <v>269</v>
      </c>
      <c r="I85" s="182" t="s">
        <v>282</v>
      </c>
      <c r="J85" s="182" t="s">
        <v>269</v>
      </c>
      <c r="K85" s="182" t="s">
        <v>282</v>
      </c>
      <c r="L85" s="182" t="s">
        <v>269</v>
      </c>
      <c r="M85" s="182" t="s">
        <v>282</v>
      </c>
      <c r="N85" s="182" t="s">
        <v>269</v>
      </c>
      <c r="O85" s="311" t="s">
        <v>113</v>
      </c>
      <c r="P85" s="34" t="s">
        <v>114</v>
      </c>
      <c r="Q85" s="182" t="s">
        <v>282</v>
      </c>
      <c r="R85" s="182" t="s">
        <v>269</v>
      </c>
      <c r="S85" s="182" t="s">
        <v>282</v>
      </c>
      <c r="T85" s="182" t="s">
        <v>269</v>
      </c>
      <c r="U85" s="182" t="s">
        <v>282</v>
      </c>
      <c r="V85" s="182" t="s">
        <v>269</v>
      </c>
      <c r="W85" s="182" t="s">
        <v>282</v>
      </c>
      <c r="X85" s="182" t="s">
        <v>269</v>
      </c>
      <c r="Y85" s="182" t="s">
        <v>282</v>
      </c>
      <c r="Z85" s="182" t="s">
        <v>269</v>
      </c>
      <c r="AA85" s="182" t="s">
        <v>282</v>
      </c>
      <c r="AB85" s="182" t="s">
        <v>269</v>
      </c>
      <c r="AC85" s="311" t="s">
        <v>113</v>
      </c>
      <c r="AD85" s="34" t="s">
        <v>114</v>
      </c>
      <c r="AE85" s="31" t="s">
        <v>272</v>
      </c>
      <c r="AF85" s="31" t="s">
        <v>273</v>
      </c>
      <c r="AG85" s="31" t="s">
        <v>274</v>
      </c>
      <c r="AH85" s="31" t="s">
        <v>275</v>
      </c>
      <c r="AI85" s="31" t="s">
        <v>276</v>
      </c>
      <c r="AJ85" s="30" t="s">
        <v>57</v>
      </c>
      <c r="AK85" s="737" t="s">
        <v>73</v>
      </c>
      <c r="AL85" s="737" t="s">
        <v>74</v>
      </c>
      <c r="AM85" s="738" t="s">
        <v>75</v>
      </c>
      <c r="AN85" s="739" t="s">
        <v>76</v>
      </c>
      <c r="AO85" s="738" t="s">
        <v>268</v>
      </c>
      <c r="AP85" s="738" t="s">
        <v>270</v>
      </c>
      <c r="AQ85" s="740" t="s">
        <v>271</v>
      </c>
      <c r="AR85" s="740" t="s">
        <v>78</v>
      </c>
      <c r="AS85" s="740" t="s">
        <v>79</v>
      </c>
      <c r="AT85" s="738" t="s">
        <v>80</v>
      </c>
      <c r="AU85" s="741" t="s">
        <v>81</v>
      </c>
      <c r="AV85" s="742" t="s">
        <v>82</v>
      </c>
      <c r="AW85" s="743" t="s">
        <v>83</v>
      </c>
    </row>
    <row r="86" spans="1:49" s="342" customFormat="1" ht="12" customHeight="1">
      <c r="A86" s="343"/>
      <c r="B86" s="344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345"/>
      <c r="N86" s="345"/>
      <c r="O86" s="143"/>
      <c r="P86" s="326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345"/>
      <c r="AB86" s="345"/>
      <c r="AC86" s="143"/>
      <c r="AD86" s="326"/>
      <c r="AE86" s="326"/>
      <c r="AF86" s="326"/>
      <c r="AG86" s="326"/>
      <c r="AH86" s="326"/>
      <c r="AI86" s="326"/>
      <c r="AJ86" s="346"/>
      <c r="AK86" s="347"/>
      <c r="AL86" s="347"/>
      <c r="AM86" s="346"/>
      <c r="AN86" s="348"/>
      <c r="AO86" s="349"/>
      <c r="AP86" s="349"/>
      <c r="AQ86" s="350"/>
      <c r="AR86" s="350"/>
      <c r="AS86" s="350"/>
      <c r="AT86" s="349"/>
      <c r="AU86" s="344"/>
      <c r="AV86" s="351"/>
      <c r="AW86" s="344"/>
    </row>
    <row r="87" spans="1:49" ht="18" customHeight="1">
      <c r="A87" s="352"/>
      <c r="B87" s="404" t="s">
        <v>58</v>
      </c>
      <c r="C87" s="401">
        <f t="shared" ref="C87:N87" si="98">SUM(C89:C97)</f>
        <v>93808</v>
      </c>
      <c r="D87" s="401">
        <f t="shared" si="98"/>
        <v>45410</v>
      </c>
      <c r="E87" s="401">
        <f t="shared" si="98"/>
        <v>71428</v>
      </c>
      <c r="F87" s="401">
        <f t="shared" si="98"/>
        <v>34693</v>
      </c>
      <c r="G87" s="401">
        <f t="shared" si="98"/>
        <v>61433</v>
      </c>
      <c r="H87" s="401">
        <f t="shared" si="98"/>
        <v>30152</v>
      </c>
      <c r="I87" s="401">
        <f t="shared" si="98"/>
        <v>40366</v>
      </c>
      <c r="J87" s="401">
        <f t="shared" si="98"/>
        <v>19916</v>
      </c>
      <c r="K87" s="401">
        <f t="shared" si="98"/>
        <v>29143</v>
      </c>
      <c r="L87" s="401">
        <f t="shared" si="98"/>
        <v>14306</v>
      </c>
      <c r="M87" s="401">
        <f t="shared" si="98"/>
        <v>296178</v>
      </c>
      <c r="N87" s="401">
        <f t="shared" si="98"/>
        <v>144477</v>
      </c>
      <c r="O87" s="113"/>
      <c r="P87" s="445" t="s">
        <v>58</v>
      </c>
      <c r="Q87" s="401">
        <f t="shared" ref="Q87:AB87" si="99">SUM(Q89:Q97)</f>
        <v>27172</v>
      </c>
      <c r="R87" s="401">
        <f t="shared" si="99"/>
        <v>12742</v>
      </c>
      <c r="S87" s="401">
        <f t="shared" si="99"/>
        <v>17309</v>
      </c>
      <c r="T87" s="401">
        <f t="shared" si="99"/>
        <v>8079</v>
      </c>
      <c r="U87" s="401">
        <f t="shared" si="99"/>
        <v>15340</v>
      </c>
      <c r="V87" s="401">
        <f t="shared" si="99"/>
        <v>7365</v>
      </c>
      <c r="W87" s="401">
        <f t="shared" si="99"/>
        <v>6502</v>
      </c>
      <c r="X87" s="401">
        <f t="shared" si="99"/>
        <v>3242</v>
      </c>
      <c r="Y87" s="401">
        <f t="shared" si="99"/>
        <v>6643</v>
      </c>
      <c r="Z87" s="401">
        <f t="shared" si="99"/>
        <v>3290</v>
      </c>
      <c r="AA87" s="401">
        <f t="shared" si="99"/>
        <v>72966</v>
      </c>
      <c r="AB87" s="401">
        <f t="shared" si="99"/>
        <v>34718</v>
      </c>
      <c r="AC87" s="113"/>
      <c r="AD87" s="445" t="s">
        <v>58</v>
      </c>
      <c r="AE87" s="404">
        <f t="shared" ref="AE87:AW87" si="100">SUM(AE89:AE97)</f>
        <v>1662</v>
      </c>
      <c r="AF87" s="404">
        <f t="shared" si="100"/>
        <v>1633</v>
      </c>
      <c r="AG87" s="404">
        <f t="shared" si="100"/>
        <v>1574</v>
      </c>
      <c r="AH87" s="404">
        <f t="shared" si="100"/>
        <v>1351</v>
      </c>
      <c r="AI87" s="404">
        <f t="shared" si="100"/>
        <v>1157</v>
      </c>
      <c r="AJ87" s="404">
        <f t="shared" si="100"/>
        <v>7377</v>
      </c>
      <c r="AK87" s="404">
        <f t="shared" si="100"/>
        <v>3844</v>
      </c>
      <c r="AL87" s="404">
        <f t="shared" si="100"/>
        <v>652</v>
      </c>
      <c r="AM87" s="404">
        <f t="shared" si="100"/>
        <v>4496</v>
      </c>
      <c r="AN87" s="404">
        <f t="shared" si="100"/>
        <v>1784</v>
      </c>
      <c r="AO87" s="404">
        <f t="shared" si="100"/>
        <v>1992</v>
      </c>
      <c r="AP87" s="404">
        <f t="shared" si="100"/>
        <v>816</v>
      </c>
      <c r="AQ87" s="404">
        <f t="shared" si="100"/>
        <v>119</v>
      </c>
      <c r="AR87" s="404">
        <f t="shared" si="100"/>
        <v>67</v>
      </c>
      <c r="AS87" s="404">
        <f t="shared" si="100"/>
        <v>4778</v>
      </c>
      <c r="AT87" s="404">
        <f t="shared" si="100"/>
        <v>109</v>
      </c>
      <c r="AU87" s="404">
        <f t="shared" si="100"/>
        <v>1528</v>
      </c>
      <c r="AV87" s="404">
        <f t="shared" si="100"/>
        <v>1466</v>
      </c>
      <c r="AW87" s="404">
        <f t="shared" si="100"/>
        <v>62</v>
      </c>
    </row>
    <row r="88" spans="1:49">
      <c r="A88" s="352"/>
      <c r="B88" s="404"/>
      <c r="C88" s="401"/>
      <c r="D88" s="401"/>
      <c r="E88" s="401"/>
      <c r="F88" s="401"/>
      <c r="G88" s="401"/>
      <c r="H88" s="401"/>
      <c r="I88" s="401"/>
      <c r="J88" s="401"/>
      <c r="K88" s="401"/>
      <c r="L88" s="401"/>
      <c r="M88" s="401"/>
      <c r="N88" s="401"/>
      <c r="O88" s="113"/>
      <c r="P88" s="445"/>
      <c r="Q88" s="401"/>
      <c r="R88" s="401"/>
      <c r="S88" s="401"/>
      <c r="T88" s="401"/>
      <c r="U88" s="401"/>
      <c r="V88" s="401"/>
      <c r="W88" s="401"/>
      <c r="X88" s="401"/>
      <c r="Y88" s="401"/>
      <c r="Z88" s="401"/>
      <c r="AA88" s="401"/>
      <c r="AB88" s="401"/>
      <c r="AC88" s="113"/>
      <c r="AD88" s="445"/>
      <c r="AE88" s="404"/>
      <c r="AF88" s="404"/>
      <c r="AG88" s="404"/>
      <c r="AH88" s="404"/>
      <c r="AI88" s="404"/>
      <c r="AJ88" s="404"/>
      <c r="AK88" s="404"/>
      <c r="AL88" s="404"/>
      <c r="AM88" s="404"/>
      <c r="AN88" s="404"/>
      <c r="AO88" s="404"/>
      <c r="AP88" s="404"/>
      <c r="AQ88" s="404"/>
      <c r="AR88" s="404"/>
      <c r="AS88" s="404"/>
      <c r="AT88" s="404"/>
      <c r="AU88" s="404"/>
      <c r="AV88" s="404"/>
      <c r="AW88" s="404"/>
    </row>
    <row r="89" spans="1:49" s="408" customFormat="1" ht="18" customHeight="1">
      <c r="A89" s="703" t="s">
        <v>137</v>
      </c>
      <c r="B89" s="703" t="s">
        <v>138</v>
      </c>
      <c r="C89" s="396">
        <v>8946</v>
      </c>
      <c r="D89" s="396">
        <v>4311</v>
      </c>
      <c r="E89" s="396">
        <v>7574</v>
      </c>
      <c r="F89" s="396">
        <v>3750</v>
      </c>
      <c r="G89" s="396">
        <v>6138</v>
      </c>
      <c r="H89" s="396">
        <v>3083</v>
      </c>
      <c r="I89" s="396">
        <v>4188</v>
      </c>
      <c r="J89" s="396">
        <v>2093</v>
      </c>
      <c r="K89" s="396">
        <v>3091</v>
      </c>
      <c r="L89" s="396">
        <v>1583</v>
      </c>
      <c r="M89" s="396">
        <v>29937</v>
      </c>
      <c r="N89" s="396">
        <v>14820</v>
      </c>
      <c r="O89" s="703" t="s">
        <v>137</v>
      </c>
      <c r="P89" s="694" t="s">
        <v>138</v>
      </c>
      <c r="Q89" s="396">
        <v>931</v>
      </c>
      <c r="R89" s="396">
        <v>415</v>
      </c>
      <c r="S89" s="396">
        <v>1992</v>
      </c>
      <c r="T89" s="396">
        <v>935</v>
      </c>
      <c r="U89" s="396">
        <v>1394</v>
      </c>
      <c r="V89" s="396">
        <v>650</v>
      </c>
      <c r="W89" s="396">
        <v>222</v>
      </c>
      <c r="X89" s="396">
        <v>106</v>
      </c>
      <c r="Y89" s="396">
        <v>858</v>
      </c>
      <c r="Z89" s="396">
        <v>418</v>
      </c>
      <c r="AA89" s="438">
        <v>5397</v>
      </c>
      <c r="AB89" s="438">
        <v>2524</v>
      </c>
      <c r="AC89" s="703" t="s">
        <v>137</v>
      </c>
      <c r="AD89" s="694" t="s">
        <v>138</v>
      </c>
      <c r="AE89" s="379">
        <v>166</v>
      </c>
      <c r="AF89" s="379">
        <v>174</v>
      </c>
      <c r="AG89" s="379">
        <v>161</v>
      </c>
      <c r="AH89" s="379">
        <v>120</v>
      </c>
      <c r="AI89" s="379">
        <v>99</v>
      </c>
      <c r="AJ89" s="379">
        <v>720</v>
      </c>
      <c r="AK89" s="379">
        <v>455</v>
      </c>
      <c r="AL89" s="379">
        <v>58</v>
      </c>
      <c r="AM89" s="379">
        <v>513</v>
      </c>
      <c r="AN89" s="379">
        <v>204</v>
      </c>
      <c r="AO89" s="379">
        <v>167</v>
      </c>
      <c r="AP89" s="379">
        <v>88</v>
      </c>
      <c r="AQ89" s="379">
        <v>31</v>
      </c>
      <c r="AR89" s="379">
        <v>4</v>
      </c>
      <c r="AS89" s="379">
        <v>494</v>
      </c>
      <c r="AT89" s="379">
        <v>15</v>
      </c>
      <c r="AU89" s="379">
        <v>172</v>
      </c>
      <c r="AV89" s="379">
        <v>157</v>
      </c>
      <c r="AW89" s="379">
        <v>15</v>
      </c>
    </row>
    <row r="90" spans="1:49" s="408" customFormat="1" ht="18" customHeight="1">
      <c r="A90" s="703" t="s">
        <v>137</v>
      </c>
      <c r="B90" s="703" t="s">
        <v>139</v>
      </c>
      <c r="C90" s="396">
        <v>9933</v>
      </c>
      <c r="D90" s="396">
        <v>4888</v>
      </c>
      <c r="E90" s="396">
        <v>7697</v>
      </c>
      <c r="F90" s="396">
        <v>3801</v>
      </c>
      <c r="G90" s="396">
        <v>6415</v>
      </c>
      <c r="H90" s="396">
        <v>3256</v>
      </c>
      <c r="I90" s="396">
        <v>4074</v>
      </c>
      <c r="J90" s="396">
        <v>2119</v>
      </c>
      <c r="K90" s="396">
        <v>2738</v>
      </c>
      <c r="L90" s="396">
        <v>1473</v>
      </c>
      <c r="M90" s="396">
        <v>30857</v>
      </c>
      <c r="N90" s="396">
        <v>15537</v>
      </c>
      <c r="O90" s="703" t="s">
        <v>137</v>
      </c>
      <c r="P90" s="694" t="s">
        <v>139</v>
      </c>
      <c r="Q90" s="396">
        <v>3002</v>
      </c>
      <c r="R90" s="396">
        <v>1378</v>
      </c>
      <c r="S90" s="396">
        <v>2024</v>
      </c>
      <c r="T90" s="396">
        <v>967</v>
      </c>
      <c r="U90" s="396">
        <v>1663</v>
      </c>
      <c r="V90" s="396">
        <v>826</v>
      </c>
      <c r="W90" s="396">
        <v>815</v>
      </c>
      <c r="X90" s="396">
        <v>392</v>
      </c>
      <c r="Y90" s="396">
        <v>602</v>
      </c>
      <c r="Z90" s="396">
        <v>353</v>
      </c>
      <c r="AA90" s="438">
        <v>8106</v>
      </c>
      <c r="AB90" s="438">
        <v>3916</v>
      </c>
      <c r="AC90" s="703" t="s">
        <v>137</v>
      </c>
      <c r="AD90" s="694" t="s">
        <v>139</v>
      </c>
      <c r="AE90" s="379">
        <v>196</v>
      </c>
      <c r="AF90" s="379">
        <v>193</v>
      </c>
      <c r="AG90" s="379">
        <v>187</v>
      </c>
      <c r="AH90" s="379">
        <v>161</v>
      </c>
      <c r="AI90" s="379">
        <v>136</v>
      </c>
      <c r="AJ90" s="379">
        <v>873</v>
      </c>
      <c r="AK90" s="379">
        <v>416</v>
      </c>
      <c r="AL90" s="379">
        <v>54</v>
      </c>
      <c r="AM90" s="379">
        <v>470</v>
      </c>
      <c r="AN90" s="379">
        <v>178</v>
      </c>
      <c r="AO90" s="379">
        <v>248</v>
      </c>
      <c r="AP90" s="379">
        <v>118</v>
      </c>
      <c r="AQ90" s="379">
        <v>25</v>
      </c>
      <c r="AR90" s="379">
        <v>10</v>
      </c>
      <c r="AS90" s="379">
        <v>579</v>
      </c>
      <c r="AT90" s="379">
        <v>4</v>
      </c>
      <c r="AU90" s="379">
        <v>188</v>
      </c>
      <c r="AV90" s="379">
        <v>184</v>
      </c>
      <c r="AW90" s="379">
        <v>4</v>
      </c>
    </row>
    <row r="91" spans="1:49" s="408" customFormat="1" ht="18" customHeight="1">
      <c r="A91" s="703" t="s">
        <v>137</v>
      </c>
      <c r="B91" s="703" t="s">
        <v>140</v>
      </c>
      <c r="C91" s="396">
        <v>1155</v>
      </c>
      <c r="D91" s="396">
        <v>556</v>
      </c>
      <c r="E91" s="396">
        <v>1137</v>
      </c>
      <c r="F91" s="396">
        <v>527</v>
      </c>
      <c r="G91" s="396">
        <v>1208</v>
      </c>
      <c r="H91" s="396">
        <v>571</v>
      </c>
      <c r="I91" s="396">
        <v>1494</v>
      </c>
      <c r="J91" s="396">
        <v>773</v>
      </c>
      <c r="K91" s="396">
        <v>1053</v>
      </c>
      <c r="L91" s="396">
        <v>551</v>
      </c>
      <c r="M91" s="396">
        <v>6047</v>
      </c>
      <c r="N91" s="396">
        <v>2978</v>
      </c>
      <c r="O91" s="703" t="s">
        <v>137</v>
      </c>
      <c r="P91" s="694" t="s">
        <v>140</v>
      </c>
      <c r="Q91" s="396">
        <v>232</v>
      </c>
      <c r="R91" s="396">
        <v>113</v>
      </c>
      <c r="S91" s="396">
        <v>212</v>
      </c>
      <c r="T91" s="396">
        <v>83</v>
      </c>
      <c r="U91" s="396">
        <v>231</v>
      </c>
      <c r="V91" s="396">
        <v>87</v>
      </c>
      <c r="W91" s="396">
        <v>281</v>
      </c>
      <c r="X91" s="396">
        <v>139</v>
      </c>
      <c r="Y91" s="396">
        <v>211</v>
      </c>
      <c r="Z91" s="396">
        <v>109</v>
      </c>
      <c r="AA91" s="438">
        <v>1167</v>
      </c>
      <c r="AB91" s="438">
        <v>531</v>
      </c>
      <c r="AC91" s="703" t="s">
        <v>137</v>
      </c>
      <c r="AD91" s="694" t="s">
        <v>140</v>
      </c>
      <c r="AE91" s="379">
        <v>23</v>
      </c>
      <c r="AF91" s="379">
        <v>23</v>
      </c>
      <c r="AG91" s="379">
        <v>25</v>
      </c>
      <c r="AH91" s="379">
        <v>28</v>
      </c>
      <c r="AI91" s="379">
        <v>24</v>
      </c>
      <c r="AJ91" s="379">
        <v>123</v>
      </c>
      <c r="AK91" s="379">
        <v>119</v>
      </c>
      <c r="AL91" s="379">
        <v>3</v>
      </c>
      <c r="AM91" s="379">
        <v>122</v>
      </c>
      <c r="AN91" s="379">
        <v>85</v>
      </c>
      <c r="AO91" s="379">
        <v>19</v>
      </c>
      <c r="AP91" s="379">
        <v>12</v>
      </c>
      <c r="AQ91" s="379">
        <v>1</v>
      </c>
      <c r="AR91" s="379">
        <v>1</v>
      </c>
      <c r="AS91" s="379">
        <v>118</v>
      </c>
      <c r="AT91" s="379">
        <v>16</v>
      </c>
      <c r="AU91" s="379">
        <v>17</v>
      </c>
      <c r="AV91" s="379">
        <v>17</v>
      </c>
      <c r="AW91" s="379">
        <v>0</v>
      </c>
    </row>
    <row r="92" spans="1:49" s="408" customFormat="1" ht="18" customHeight="1">
      <c r="A92" s="703" t="s">
        <v>137</v>
      </c>
      <c r="B92" s="703" t="s">
        <v>141</v>
      </c>
      <c r="C92" s="396">
        <v>5360</v>
      </c>
      <c r="D92" s="396">
        <v>2569</v>
      </c>
      <c r="E92" s="396">
        <v>4898</v>
      </c>
      <c r="F92" s="396">
        <v>2398</v>
      </c>
      <c r="G92" s="396">
        <v>4302</v>
      </c>
      <c r="H92" s="396">
        <v>2220</v>
      </c>
      <c r="I92" s="396">
        <v>2465</v>
      </c>
      <c r="J92" s="396">
        <v>1243</v>
      </c>
      <c r="K92" s="396">
        <v>1667</v>
      </c>
      <c r="L92" s="396">
        <v>851</v>
      </c>
      <c r="M92" s="396">
        <v>18692</v>
      </c>
      <c r="N92" s="396">
        <v>9281</v>
      </c>
      <c r="O92" s="703" t="s">
        <v>137</v>
      </c>
      <c r="P92" s="694" t="s">
        <v>141</v>
      </c>
      <c r="Q92" s="396">
        <v>1257</v>
      </c>
      <c r="R92" s="396">
        <v>600</v>
      </c>
      <c r="S92" s="396">
        <v>1321</v>
      </c>
      <c r="T92" s="396">
        <v>617</v>
      </c>
      <c r="U92" s="396">
        <v>1201</v>
      </c>
      <c r="V92" s="396">
        <v>595</v>
      </c>
      <c r="W92" s="396">
        <v>273</v>
      </c>
      <c r="X92" s="396">
        <v>147</v>
      </c>
      <c r="Y92" s="396">
        <v>272</v>
      </c>
      <c r="Z92" s="396">
        <v>137</v>
      </c>
      <c r="AA92" s="438">
        <v>4324</v>
      </c>
      <c r="AB92" s="438">
        <v>2096</v>
      </c>
      <c r="AC92" s="703" t="s">
        <v>137</v>
      </c>
      <c r="AD92" s="694" t="s">
        <v>141</v>
      </c>
      <c r="AE92" s="379">
        <v>136</v>
      </c>
      <c r="AF92" s="379">
        <v>141</v>
      </c>
      <c r="AG92" s="379">
        <v>138</v>
      </c>
      <c r="AH92" s="379">
        <v>124</v>
      </c>
      <c r="AI92" s="379">
        <v>116</v>
      </c>
      <c r="AJ92" s="379">
        <v>655</v>
      </c>
      <c r="AK92" s="379">
        <v>324</v>
      </c>
      <c r="AL92" s="379">
        <v>16</v>
      </c>
      <c r="AM92" s="379">
        <v>340</v>
      </c>
      <c r="AN92" s="379">
        <v>167</v>
      </c>
      <c r="AO92" s="379">
        <v>130</v>
      </c>
      <c r="AP92" s="379">
        <v>56</v>
      </c>
      <c r="AQ92" s="379">
        <v>0</v>
      </c>
      <c r="AR92" s="379">
        <v>0</v>
      </c>
      <c r="AS92" s="379">
        <v>353</v>
      </c>
      <c r="AT92" s="379">
        <v>3</v>
      </c>
      <c r="AU92" s="379">
        <v>133</v>
      </c>
      <c r="AV92" s="379">
        <v>133</v>
      </c>
      <c r="AW92" s="379">
        <v>0</v>
      </c>
    </row>
    <row r="93" spans="1:49" s="408" customFormat="1" ht="18" customHeight="1">
      <c r="A93" s="703" t="s">
        <v>137</v>
      </c>
      <c r="B93" s="703" t="s">
        <v>142</v>
      </c>
      <c r="C93" s="396">
        <v>1951</v>
      </c>
      <c r="D93" s="396">
        <v>969</v>
      </c>
      <c r="E93" s="396">
        <v>1654</v>
      </c>
      <c r="F93" s="396">
        <v>780</v>
      </c>
      <c r="G93" s="396">
        <v>1608</v>
      </c>
      <c r="H93" s="396">
        <v>796</v>
      </c>
      <c r="I93" s="396">
        <v>1534</v>
      </c>
      <c r="J93" s="396">
        <v>783</v>
      </c>
      <c r="K93" s="396">
        <v>1140</v>
      </c>
      <c r="L93" s="396">
        <v>625</v>
      </c>
      <c r="M93" s="396">
        <v>7887</v>
      </c>
      <c r="N93" s="396">
        <v>3953</v>
      </c>
      <c r="O93" s="703" t="s">
        <v>137</v>
      </c>
      <c r="P93" s="694" t="s">
        <v>142</v>
      </c>
      <c r="Q93" s="396">
        <v>332</v>
      </c>
      <c r="R93" s="396">
        <v>149</v>
      </c>
      <c r="S93" s="396">
        <v>333</v>
      </c>
      <c r="T93" s="396">
        <v>147</v>
      </c>
      <c r="U93" s="396">
        <v>323</v>
      </c>
      <c r="V93" s="396">
        <v>150</v>
      </c>
      <c r="W93" s="396">
        <v>251</v>
      </c>
      <c r="X93" s="396">
        <v>137</v>
      </c>
      <c r="Y93" s="396">
        <v>174</v>
      </c>
      <c r="Z93" s="396">
        <v>111</v>
      </c>
      <c r="AA93" s="438">
        <v>1413</v>
      </c>
      <c r="AB93" s="438">
        <v>694</v>
      </c>
      <c r="AC93" s="703" t="s">
        <v>137</v>
      </c>
      <c r="AD93" s="694" t="s">
        <v>142</v>
      </c>
      <c r="AE93" s="379">
        <v>49</v>
      </c>
      <c r="AF93" s="379">
        <v>50</v>
      </c>
      <c r="AG93" s="379">
        <v>47</v>
      </c>
      <c r="AH93" s="379">
        <v>43</v>
      </c>
      <c r="AI93" s="379">
        <v>40</v>
      </c>
      <c r="AJ93" s="379">
        <v>229</v>
      </c>
      <c r="AK93" s="379">
        <v>163</v>
      </c>
      <c r="AL93" s="379">
        <v>13</v>
      </c>
      <c r="AM93" s="379">
        <v>176</v>
      </c>
      <c r="AN93" s="379">
        <v>104</v>
      </c>
      <c r="AO93" s="379">
        <v>46</v>
      </c>
      <c r="AP93" s="379">
        <v>20</v>
      </c>
      <c r="AQ93" s="379">
        <v>3</v>
      </c>
      <c r="AR93" s="379">
        <v>15</v>
      </c>
      <c r="AS93" s="379">
        <v>188</v>
      </c>
      <c r="AT93" s="379">
        <v>7</v>
      </c>
      <c r="AU93" s="379">
        <v>41</v>
      </c>
      <c r="AV93" s="379">
        <v>40</v>
      </c>
      <c r="AW93" s="379">
        <v>1</v>
      </c>
    </row>
    <row r="94" spans="1:49" s="408" customFormat="1" ht="18" customHeight="1">
      <c r="A94" s="703" t="s">
        <v>143</v>
      </c>
      <c r="B94" s="703" t="s">
        <v>144</v>
      </c>
      <c r="C94" s="396">
        <v>11018</v>
      </c>
      <c r="D94" s="396">
        <v>5308</v>
      </c>
      <c r="E94" s="396">
        <v>9162</v>
      </c>
      <c r="F94" s="396">
        <v>4403</v>
      </c>
      <c r="G94" s="396">
        <v>8365</v>
      </c>
      <c r="H94" s="396">
        <v>4116</v>
      </c>
      <c r="I94" s="396">
        <v>5476</v>
      </c>
      <c r="J94" s="396">
        <v>2759</v>
      </c>
      <c r="K94" s="396">
        <v>3880</v>
      </c>
      <c r="L94" s="396">
        <v>1940</v>
      </c>
      <c r="M94" s="396">
        <v>37901</v>
      </c>
      <c r="N94" s="396">
        <v>18526</v>
      </c>
      <c r="O94" s="703" t="s">
        <v>143</v>
      </c>
      <c r="P94" s="694" t="s">
        <v>144</v>
      </c>
      <c r="Q94" s="396">
        <v>3236</v>
      </c>
      <c r="R94" s="396">
        <v>1451</v>
      </c>
      <c r="S94" s="396">
        <v>1878</v>
      </c>
      <c r="T94" s="396">
        <v>898</v>
      </c>
      <c r="U94" s="396">
        <v>1940</v>
      </c>
      <c r="V94" s="396">
        <v>920</v>
      </c>
      <c r="W94" s="396">
        <v>1038</v>
      </c>
      <c r="X94" s="396">
        <v>541</v>
      </c>
      <c r="Y94" s="396">
        <v>775</v>
      </c>
      <c r="Z94" s="396">
        <v>374</v>
      </c>
      <c r="AA94" s="438">
        <v>8867</v>
      </c>
      <c r="AB94" s="438">
        <v>4184</v>
      </c>
      <c r="AC94" s="703" t="s">
        <v>143</v>
      </c>
      <c r="AD94" s="694" t="s">
        <v>144</v>
      </c>
      <c r="AE94" s="379">
        <v>185</v>
      </c>
      <c r="AF94" s="379">
        <v>188</v>
      </c>
      <c r="AG94" s="379">
        <v>186</v>
      </c>
      <c r="AH94" s="379">
        <v>155</v>
      </c>
      <c r="AI94" s="379">
        <v>125</v>
      </c>
      <c r="AJ94" s="379">
        <v>839</v>
      </c>
      <c r="AK94" s="379">
        <v>511</v>
      </c>
      <c r="AL94" s="379">
        <v>82</v>
      </c>
      <c r="AM94" s="379">
        <v>593</v>
      </c>
      <c r="AN94" s="379">
        <v>232</v>
      </c>
      <c r="AO94" s="379">
        <v>255</v>
      </c>
      <c r="AP94" s="379">
        <v>88</v>
      </c>
      <c r="AQ94" s="379">
        <v>24</v>
      </c>
      <c r="AR94" s="379">
        <v>33</v>
      </c>
      <c r="AS94" s="379">
        <v>632</v>
      </c>
      <c r="AT94" s="379">
        <v>10</v>
      </c>
      <c r="AU94" s="379">
        <v>163</v>
      </c>
      <c r="AV94" s="379">
        <v>162</v>
      </c>
      <c r="AW94" s="379">
        <v>1</v>
      </c>
    </row>
    <row r="95" spans="1:49" s="408" customFormat="1" ht="18" customHeight="1">
      <c r="A95" s="703" t="s">
        <v>143</v>
      </c>
      <c r="B95" s="703" t="s">
        <v>145</v>
      </c>
      <c r="C95" s="396">
        <v>17044</v>
      </c>
      <c r="D95" s="396">
        <v>8297</v>
      </c>
      <c r="E95" s="396">
        <v>12396</v>
      </c>
      <c r="F95" s="396">
        <v>6016</v>
      </c>
      <c r="G95" s="396">
        <v>10261</v>
      </c>
      <c r="H95" s="396">
        <v>4912</v>
      </c>
      <c r="I95" s="396">
        <v>6609</v>
      </c>
      <c r="J95" s="396">
        <v>3073</v>
      </c>
      <c r="K95" s="396">
        <v>4951</v>
      </c>
      <c r="L95" s="396">
        <v>2241</v>
      </c>
      <c r="M95" s="396">
        <v>51261</v>
      </c>
      <c r="N95" s="396">
        <v>24539</v>
      </c>
      <c r="O95" s="703" t="s">
        <v>143</v>
      </c>
      <c r="P95" s="694" t="s">
        <v>145</v>
      </c>
      <c r="Q95" s="396">
        <v>6907</v>
      </c>
      <c r="R95" s="396">
        <v>3329</v>
      </c>
      <c r="S95" s="396">
        <v>3358</v>
      </c>
      <c r="T95" s="396">
        <v>1582</v>
      </c>
      <c r="U95" s="396">
        <v>3055</v>
      </c>
      <c r="V95" s="396">
        <v>1473</v>
      </c>
      <c r="W95" s="396">
        <v>1260</v>
      </c>
      <c r="X95" s="396">
        <v>584</v>
      </c>
      <c r="Y95" s="396">
        <v>1266</v>
      </c>
      <c r="Z95" s="396">
        <v>575</v>
      </c>
      <c r="AA95" s="438">
        <v>15846</v>
      </c>
      <c r="AB95" s="438">
        <v>7543</v>
      </c>
      <c r="AC95" s="703" t="s">
        <v>143</v>
      </c>
      <c r="AD95" s="694" t="s">
        <v>145</v>
      </c>
      <c r="AE95" s="379">
        <v>261</v>
      </c>
      <c r="AF95" s="379">
        <v>250</v>
      </c>
      <c r="AG95" s="379">
        <v>234</v>
      </c>
      <c r="AH95" s="379">
        <v>216</v>
      </c>
      <c r="AI95" s="379">
        <v>190</v>
      </c>
      <c r="AJ95" s="379">
        <v>1151</v>
      </c>
      <c r="AK95" s="379">
        <v>556</v>
      </c>
      <c r="AL95" s="379">
        <v>135</v>
      </c>
      <c r="AM95" s="379">
        <v>691</v>
      </c>
      <c r="AN95" s="379">
        <v>268</v>
      </c>
      <c r="AO95" s="379">
        <v>383</v>
      </c>
      <c r="AP95" s="379">
        <v>102</v>
      </c>
      <c r="AQ95" s="379">
        <v>13</v>
      </c>
      <c r="AR95" s="379">
        <v>0</v>
      </c>
      <c r="AS95" s="379">
        <v>766</v>
      </c>
      <c r="AT95" s="379">
        <v>12</v>
      </c>
      <c r="AU95" s="379">
        <v>221</v>
      </c>
      <c r="AV95" s="379">
        <v>210</v>
      </c>
      <c r="AW95" s="379">
        <v>11</v>
      </c>
    </row>
    <row r="96" spans="1:49" s="411" customFormat="1" ht="18" customHeight="1">
      <c r="A96" s="703" t="s">
        <v>143</v>
      </c>
      <c r="B96" s="703" t="s">
        <v>146</v>
      </c>
      <c r="C96" s="396">
        <v>23476</v>
      </c>
      <c r="D96" s="396">
        <v>11340</v>
      </c>
      <c r="E96" s="396">
        <v>16271</v>
      </c>
      <c r="F96" s="396">
        <v>7818</v>
      </c>
      <c r="G96" s="396">
        <v>14710</v>
      </c>
      <c r="H96" s="396">
        <v>7131</v>
      </c>
      <c r="I96" s="396">
        <v>9543</v>
      </c>
      <c r="J96" s="396">
        <v>4647</v>
      </c>
      <c r="K96" s="396">
        <v>7275</v>
      </c>
      <c r="L96" s="396">
        <v>3504</v>
      </c>
      <c r="M96" s="396">
        <v>71275</v>
      </c>
      <c r="N96" s="396">
        <v>34440</v>
      </c>
      <c r="O96" s="703" t="s">
        <v>143</v>
      </c>
      <c r="P96" s="694" t="s">
        <v>146</v>
      </c>
      <c r="Q96" s="396">
        <v>6607</v>
      </c>
      <c r="R96" s="396">
        <v>3110</v>
      </c>
      <c r="S96" s="396">
        <v>3802</v>
      </c>
      <c r="T96" s="396">
        <v>1776</v>
      </c>
      <c r="U96" s="396">
        <v>3516</v>
      </c>
      <c r="V96" s="396">
        <v>1709</v>
      </c>
      <c r="W96" s="396">
        <v>1599</v>
      </c>
      <c r="X96" s="396">
        <v>823</v>
      </c>
      <c r="Y96" s="396">
        <v>1772</v>
      </c>
      <c r="Z96" s="396">
        <v>884</v>
      </c>
      <c r="AA96" s="438">
        <v>17296</v>
      </c>
      <c r="AB96" s="438">
        <v>8302</v>
      </c>
      <c r="AC96" s="703" t="s">
        <v>143</v>
      </c>
      <c r="AD96" s="694" t="s">
        <v>146</v>
      </c>
      <c r="AE96" s="379">
        <v>363</v>
      </c>
      <c r="AF96" s="379">
        <v>341</v>
      </c>
      <c r="AG96" s="379">
        <v>344</v>
      </c>
      <c r="AH96" s="379">
        <v>290</v>
      </c>
      <c r="AI96" s="379">
        <v>251</v>
      </c>
      <c r="AJ96" s="379">
        <v>1589</v>
      </c>
      <c r="AK96" s="379">
        <v>816</v>
      </c>
      <c r="AL96" s="379">
        <v>144</v>
      </c>
      <c r="AM96" s="379">
        <v>960</v>
      </c>
      <c r="AN96" s="379">
        <v>319</v>
      </c>
      <c r="AO96" s="379">
        <v>463</v>
      </c>
      <c r="AP96" s="379">
        <v>200</v>
      </c>
      <c r="AQ96" s="379">
        <v>15</v>
      </c>
      <c r="AR96" s="379">
        <v>2</v>
      </c>
      <c r="AS96" s="379">
        <v>999</v>
      </c>
      <c r="AT96" s="379">
        <v>27</v>
      </c>
      <c r="AU96" s="379">
        <v>320</v>
      </c>
      <c r="AV96" s="379">
        <v>314</v>
      </c>
      <c r="AW96" s="379">
        <v>6</v>
      </c>
    </row>
    <row r="97" spans="1:49" s="408" customFormat="1" ht="18" customHeight="1">
      <c r="A97" s="703" t="s">
        <v>143</v>
      </c>
      <c r="B97" s="703" t="s">
        <v>259</v>
      </c>
      <c r="C97" s="396">
        <v>14925</v>
      </c>
      <c r="D97" s="396">
        <v>7172</v>
      </c>
      <c r="E97" s="396">
        <v>10639</v>
      </c>
      <c r="F97" s="396">
        <v>5200</v>
      </c>
      <c r="G97" s="396">
        <v>8426</v>
      </c>
      <c r="H97" s="396">
        <v>4067</v>
      </c>
      <c r="I97" s="396">
        <v>4983</v>
      </c>
      <c r="J97" s="396">
        <v>2426</v>
      </c>
      <c r="K97" s="396">
        <v>3348</v>
      </c>
      <c r="L97" s="396">
        <v>1538</v>
      </c>
      <c r="M97" s="396">
        <v>42321</v>
      </c>
      <c r="N97" s="396">
        <v>20403</v>
      </c>
      <c r="O97" s="703" t="s">
        <v>143</v>
      </c>
      <c r="P97" s="694" t="s">
        <v>259</v>
      </c>
      <c r="Q97" s="396">
        <v>4668</v>
      </c>
      <c r="R97" s="396">
        <v>2197</v>
      </c>
      <c r="S97" s="396">
        <v>2389</v>
      </c>
      <c r="T97" s="396">
        <v>1074</v>
      </c>
      <c r="U97" s="396">
        <v>2017</v>
      </c>
      <c r="V97" s="396">
        <v>955</v>
      </c>
      <c r="W97" s="396">
        <v>763</v>
      </c>
      <c r="X97" s="396">
        <v>373</v>
      </c>
      <c r="Y97" s="396">
        <v>713</v>
      </c>
      <c r="Z97" s="396">
        <v>329</v>
      </c>
      <c r="AA97" s="438">
        <v>10550</v>
      </c>
      <c r="AB97" s="438">
        <v>4928</v>
      </c>
      <c r="AC97" s="703" t="s">
        <v>143</v>
      </c>
      <c r="AD97" s="694" t="s">
        <v>259</v>
      </c>
      <c r="AE97" s="379">
        <v>283</v>
      </c>
      <c r="AF97" s="379">
        <v>273</v>
      </c>
      <c r="AG97" s="379">
        <v>252</v>
      </c>
      <c r="AH97" s="379">
        <v>214</v>
      </c>
      <c r="AI97" s="379">
        <v>176</v>
      </c>
      <c r="AJ97" s="379">
        <v>1198</v>
      </c>
      <c r="AK97" s="379">
        <v>484</v>
      </c>
      <c r="AL97" s="379">
        <v>147</v>
      </c>
      <c r="AM97" s="379">
        <v>631</v>
      </c>
      <c r="AN97" s="379">
        <v>227</v>
      </c>
      <c r="AO97" s="379">
        <v>281</v>
      </c>
      <c r="AP97" s="379">
        <v>132</v>
      </c>
      <c r="AQ97" s="379">
        <v>7</v>
      </c>
      <c r="AR97" s="379">
        <v>2</v>
      </c>
      <c r="AS97" s="379">
        <v>649</v>
      </c>
      <c r="AT97" s="379">
        <v>15</v>
      </c>
      <c r="AU97" s="379">
        <v>273</v>
      </c>
      <c r="AV97" s="379">
        <v>249</v>
      </c>
      <c r="AW97" s="379">
        <v>24</v>
      </c>
    </row>
    <row r="98" spans="1:49" ht="15" customHeight="1">
      <c r="A98" s="705"/>
      <c r="B98" s="70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21"/>
      <c r="N98" s="121"/>
      <c r="O98" s="116"/>
      <c r="P98" s="461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21"/>
      <c r="AB98" s="121"/>
      <c r="AC98" s="116"/>
      <c r="AD98" s="461"/>
      <c r="AE98" s="355"/>
      <c r="AF98" s="355"/>
      <c r="AG98" s="355"/>
      <c r="AH98" s="355"/>
      <c r="AI98" s="355"/>
      <c r="AJ98" s="355"/>
      <c r="AK98" s="355"/>
      <c r="AL98" s="355"/>
      <c r="AM98" s="355"/>
      <c r="AN98" s="355"/>
      <c r="AO98" s="355"/>
      <c r="AP98" s="355"/>
      <c r="AQ98" s="355"/>
      <c r="AR98" s="355"/>
      <c r="AS98" s="355"/>
      <c r="AT98" s="355"/>
      <c r="AU98" s="354"/>
      <c r="AV98" s="354"/>
      <c r="AW98" s="354"/>
    </row>
    <row r="100" spans="1:49" ht="12" customHeight="1">
      <c r="A100" s="211" t="s">
        <v>452</v>
      </c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200"/>
      <c r="M100" s="200"/>
      <c r="N100" s="86"/>
      <c r="O100" s="211" t="s">
        <v>644</v>
      </c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200"/>
      <c r="AA100" s="200"/>
      <c r="AB100" s="86"/>
      <c r="AC100" s="211" t="s">
        <v>426</v>
      </c>
      <c r="AD100" s="337"/>
      <c r="AE100" s="337"/>
      <c r="AF100" s="337"/>
      <c r="AG100" s="337"/>
      <c r="AH100" s="337"/>
      <c r="AI100" s="337"/>
      <c r="AJ100" s="337"/>
      <c r="AK100" s="337"/>
      <c r="AL100" s="337"/>
      <c r="AM100" s="337"/>
      <c r="AN100" s="337"/>
      <c r="AO100" s="337"/>
      <c r="AP100" s="337"/>
      <c r="AQ100" s="337"/>
      <c r="AR100" s="337"/>
      <c r="AS100" s="337"/>
      <c r="AT100" s="337"/>
      <c r="AU100" s="211"/>
      <c r="AV100" s="337"/>
      <c r="AW100" s="337"/>
    </row>
    <row r="101" spans="1:49" ht="12" customHeight="1">
      <c r="A101" s="211" t="s">
        <v>111</v>
      </c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200"/>
      <c r="M101" s="200"/>
      <c r="N101" s="86"/>
      <c r="O101" s="211" t="s">
        <v>111</v>
      </c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200"/>
      <c r="AA101" s="200"/>
      <c r="AB101" s="86"/>
      <c r="AC101" s="211" t="s">
        <v>432</v>
      </c>
      <c r="AD101" s="337"/>
      <c r="AE101" s="337"/>
      <c r="AF101" s="337"/>
      <c r="AG101" s="337"/>
      <c r="AH101" s="337"/>
      <c r="AI101" s="337"/>
      <c r="AJ101" s="337"/>
      <c r="AK101" s="337"/>
      <c r="AL101" s="337"/>
      <c r="AM101" s="337"/>
      <c r="AN101" s="337"/>
      <c r="AO101" s="337"/>
      <c r="AP101" s="337"/>
      <c r="AQ101" s="337"/>
      <c r="AR101" s="337"/>
      <c r="AS101" s="337"/>
      <c r="AT101" s="337"/>
      <c r="AU101" s="211"/>
      <c r="AV101" s="337"/>
      <c r="AW101" s="337"/>
    </row>
    <row r="102" spans="1:49" ht="12" customHeight="1">
      <c r="A102" s="211" t="s">
        <v>281</v>
      </c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200"/>
      <c r="M102" s="200"/>
      <c r="N102" s="86"/>
      <c r="O102" s="211" t="s">
        <v>281</v>
      </c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200"/>
      <c r="AA102" s="200"/>
      <c r="AB102" s="86"/>
      <c r="AC102" s="211" t="s">
        <v>281</v>
      </c>
      <c r="AD102" s="337"/>
      <c r="AE102" s="337"/>
      <c r="AF102" s="337"/>
      <c r="AG102" s="337"/>
      <c r="AH102" s="337"/>
      <c r="AI102" s="337"/>
      <c r="AJ102" s="337"/>
      <c r="AK102" s="337"/>
      <c r="AL102" s="337"/>
      <c r="AM102" s="337"/>
      <c r="AN102" s="337"/>
      <c r="AO102" s="337"/>
      <c r="AP102" s="337"/>
      <c r="AQ102" s="337"/>
      <c r="AR102" s="337"/>
      <c r="AS102" s="337"/>
      <c r="AT102" s="337"/>
      <c r="AU102" s="211"/>
      <c r="AV102" s="337"/>
      <c r="AW102" s="337"/>
    </row>
    <row r="103" spans="1:49">
      <c r="A103" s="337"/>
      <c r="B103" s="211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200"/>
      <c r="N103" s="200"/>
      <c r="O103" s="337"/>
      <c r="P103" s="211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200"/>
      <c r="AB103" s="200"/>
      <c r="AC103" s="337"/>
      <c r="AD103" s="211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200"/>
      <c r="AP103" s="200"/>
      <c r="AQ103" s="337"/>
      <c r="AR103" s="337"/>
      <c r="AS103" s="337"/>
      <c r="AT103" s="337"/>
      <c r="AU103" s="337"/>
      <c r="AV103" s="337"/>
      <c r="AW103" s="337"/>
    </row>
    <row r="104" spans="1:49">
      <c r="A104" s="501" t="s">
        <v>62</v>
      </c>
      <c r="B104" s="211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200"/>
      <c r="N104" s="200"/>
      <c r="O104" s="337"/>
      <c r="P104" s="501" t="s">
        <v>62</v>
      </c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200"/>
      <c r="AB104" s="200"/>
      <c r="AC104" s="337"/>
      <c r="AD104" s="501" t="s">
        <v>62</v>
      </c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  <c r="AO104" s="200"/>
      <c r="AP104" s="200"/>
      <c r="AQ104" s="337"/>
      <c r="AR104" s="337"/>
      <c r="AS104" s="337"/>
      <c r="AT104" s="337"/>
      <c r="AU104" s="337"/>
      <c r="AV104" s="339"/>
      <c r="AW104" s="337"/>
    </row>
    <row r="105" spans="1:49" ht="12" customHeight="1"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160"/>
      <c r="N105" s="160"/>
      <c r="O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160"/>
      <c r="AB105" s="160"/>
      <c r="AC105" s="90"/>
      <c r="AE105" s="339"/>
      <c r="AF105" s="339"/>
      <c r="AG105" s="339"/>
      <c r="AH105" s="339"/>
      <c r="AI105" s="339"/>
      <c r="AJ105" s="339"/>
      <c r="AK105" s="339"/>
      <c r="AL105" s="339"/>
      <c r="AM105" s="339"/>
      <c r="AN105" s="339"/>
      <c r="AO105" s="339"/>
      <c r="AP105" s="339"/>
      <c r="AQ105" s="339"/>
      <c r="AR105" s="339"/>
      <c r="AS105" s="339"/>
      <c r="AT105" s="339"/>
    </row>
    <row r="106" spans="1:49" ht="18" customHeight="1">
      <c r="A106" s="341"/>
      <c r="B106" s="322"/>
      <c r="C106" s="51" t="s">
        <v>272</v>
      </c>
      <c r="D106" s="52"/>
      <c r="E106" s="51" t="s">
        <v>273</v>
      </c>
      <c r="F106" s="52"/>
      <c r="G106" s="51" t="s">
        <v>274</v>
      </c>
      <c r="H106" s="52"/>
      <c r="I106" s="51" t="s">
        <v>275</v>
      </c>
      <c r="J106" s="52"/>
      <c r="K106" s="51" t="s">
        <v>276</v>
      </c>
      <c r="L106" s="52"/>
      <c r="M106" s="144" t="s">
        <v>57</v>
      </c>
      <c r="N106" s="146"/>
      <c r="O106" s="69"/>
      <c r="P106" s="322"/>
      <c r="Q106" s="51" t="s">
        <v>272</v>
      </c>
      <c r="R106" s="52"/>
      <c r="S106" s="51" t="s">
        <v>273</v>
      </c>
      <c r="T106" s="52"/>
      <c r="U106" s="51" t="s">
        <v>274</v>
      </c>
      <c r="V106" s="52"/>
      <c r="W106" s="51" t="s">
        <v>275</v>
      </c>
      <c r="X106" s="52"/>
      <c r="Y106" s="51" t="s">
        <v>276</v>
      </c>
      <c r="Z106" s="52"/>
      <c r="AA106" s="144" t="s">
        <v>57</v>
      </c>
      <c r="AB106" s="146"/>
      <c r="AC106" s="69"/>
      <c r="AD106" s="322"/>
      <c r="AE106" s="14" t="s">
        <v>88</v>
      </c>
      <c r="AF106" s="14"/>
      <c r="AG106" s="14"/>
      <c r="AH106" s="14"/>
      <c r="AI106" s="14"/>
      <c r="AJ106" s="15"/>
      <c r="AK106" s="13" t="s">
        <v>70</v>
      </c>
      <c r="AL106" s="14"/>
      <c r="AM106" s="15"/>
      <c r="AN106" s="13" t="s">
        <v>71</v>
      </c>
      <c r="AO106" s="39"/>
      <c r="AP106" s="39"/>
      <c r="AQ106" s="39"/>
      <c r="AR106" s="39"/>
      <c r="AS106" s="15"/>
      <c r="AT106" s="511"/>
      <c r="AU106" s="13" t="s">
        <v>72</v>
      </c>
      <c r="AV106" s="14"/>
      <c r="AW106" s="27"/>
    </row>
    <row r="107" spans="1:49" s="362" customFormat="1" ht="28.5" customHeight="1">
      <c r="A107" s="311" t="s">
        <v>113</v>
      </c>
      <c r="B107" s="34" t="s">
        <v>114</v>
      </c>
      <c r="C107" s="182" t="s">
        <v>282</v>
      </c>
      <c r="D107" s="182" t="s">
        <v>269</v>
      </c>
      <c r="E107" s="182" t="s">
        <v>282</v>
      </c>
      <c r="F107" s="182" t="s">
        <v>269</v>
      </c>
      <c r="G107" s="182" t="s">
        <v>282</v>
      </c>
      <c r="H107" s="182" t="s">
        <v>269</v>
      </c>
      <c r="I107" s="182" t="s">
        <v>282</v>
      </c>
      <c r="J107" s="182" t="s">
        <v>269</v>
      </c>
      <c r="K107" s="182" t="s">
        <v>282</v>
      </c>
      <c r="L107" s="182" t="s">
        <v>269</v>
      </c>
      <c r="M107" s="182" t="s">
        <v>282</v>
      </c>
      <c r="N107" s="182" t="s">
        <v>269</v>
      </c>
      <c r="O107" s="311" t="s">
        <v>113</v>
      </c>
      <c r="P107" s="34" t="s">
        <v>114</v>
      </c>
      <c r="Q107" s="182" t="s">
        <v>282</v>
      </c>
      <c r="R107" s="182" t="s">
        <v>269</v>
      </c>
      <c r="S107" s="182" t="s">
        <v>282</v>
      </c>
      <c r="T107" s="182" t="s">
        <v>269</v>
      </c>
      <c r="U107" s="182" t="s">
        <v>282</v>
      </c>
      <c r="V107" s="182" t="s">
        <v>269</v>
      </c>
      <c r="W107" s="182" t="s">
        <v>282</v>
      </c>
      <c r="X107" s="182" t="s">
        <v>269</v>
      </c>
      <c r="Y107" s="182" t="s">
        <v>282</v>
      </c>
      <c r="Z107" s="182" t="s">
        <v>269</v>
      </c>
      <c r="AA107" s="182" t="s">
        <v>282</v>
      </c>
      <c r="AB107" s="182" t="s">
        <v>269</v>
      </c>
      <c r="AC107" s="311" t="s">
        <v>113</v>
      </c>
      <c r="AD107" s="34" t="s">
        <v>114</v>
      </c>
      <c r="AE107" s="31" t="s">
        <v>272</v>
      </c>
      <c r="AF107" s="31" t="s">
        <v>273</v>
      </c>
      <c r="AG107" s="31" t="s">
        <v>274</v>
      </c>
      <c r="AH107" s="31" t="s">
        <v>275</v>
      </c>
      <c r="AI107" s="31" t="s">
        <v>276</v>
      </c>
      <c r="AJ107" s="30" t="s">
        <v>57</v>
      </c>
      <c r="AK107" s="737" t="s">
        <v>73</v>
      </c>
      <c r="AL107" s="737" t="s">
        <v>74</v>
      </c>
      <c r="AM107" s="738" t="s">
        <v>75</v>
      </c>
      <c r="AN107" s="739" t="s">
        <v>76</v>
      </c>
      <c r="AO107" s="738" t="s">
        <v>268</v>
      </c>
      <c r="AP107" s="738" t="s">
        <v>270</v>
      </c>
      <c r="AQ107" s="740" t="s">
        <v>271</v>
      </c>
      <c r="AR107" s="740" t="s">
        <v>78</v>
      </c>
      <c r="AS107" s="740" t="s">
        <v>79</v>
      </c>
      <c r="AT107" s="738" t="s">
        <v>80</v>
      </c>
      <c r="AU107" s="741" t="s">
        <v>81</v>
      </c>
      <c r="AV107" s="742" t="s">
        <v>82</v>
      </c>
      <c r="AW107" s="743" t="s">
        <v>83</v>
      </c>
    </row>
    <row r="108" spans="1:49" s="362" customFormat="1">
      <c r="A108" s="363"/>
      <c r="B108" s="326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345"/>
      <c r="N108" s="345"/>
      <c r="O108" s="143"/>
      <c r="P108" s="326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345"/>
      <c r="AB108" s="345"/>
      <c r="AC108" s="143"/>
      <c r="AD108" s="326"/>
      <c r="AE108" s="326"/>
      <c r="AF108" s="326"/>
      <c r="AG108" s="326"/>
      <c r="AH108" s="326"/>
      <c r="AI108" s="326"/>
      <c r="AJ108" s="349"/>
      <c r="AK108" s="364"/>
      <c r="AL108" s="364"/>
      <c r="AM108" s="349"/>
      <c r="AN108" s="364"/>
      <c r="AO108" s="349"/>
      <c r="AP108" s="349"/>
      <c r="AQ108" s="350"/>
      <c r="AR108" s="350"/>
      <c r="AS108" s="350"/>
      <c r="AT108" s="349"/>
      <c r="AU108" s="365"/>
      <c r="AV108" s="349"/>
      <c r="AW108" s="365"/>
    </row>
    <row r="109" spans="1:49">
      <c r="A109" s="352"/>
      <c r="B109" s="445" t="s">
        <v>58</v>
      </c>
      <c r="C109" s="401">
        <f t="shared" ref="C109:N109" si="101">SUM(C111:C133)</f>
        <v>247768</v>
      </c>
      <c r="D109" s="401">
        <f t="shared" si="101"/>
        <v>120412</v>
      </c>
      <c r="E109" s="401">
        <f t="shared" si="101"/>
        <v>215527</v>
      </c>
      <c r="F109" s="401">
        <f t="shared" si="101"/>
        <v>103406</v>
      </c>
      <c r="G109" s="401">
        <f t="shared" si="101"/>
        <v>143657</v>
      </c>
      <c r="H109" s="401">
        <f t="shared" si="101"/>
        <v>69407</v>
      </c>
      <c r="I109" s="401">
        <f t="shared" si="101"/>
        <v>77111</v>
      </c>
      <c r="J109" s="401">
        <f t="shared" si="101"/>
        <v>37277</v>
      </c>
      <c r="K109" s="401">
        <f t="shared" si="101"/>
        <v>53543</v>
      </c>
      <c r="L109" s="401">
        <f t="shared" si="101"/>
        <v>25850</v>
      </c>
      <c r="M109" s="401">
        <f t="shared" si="101"/>
        <v>737606</v>
      </c>
      <c r="N109" s="401">
        <f t="shared" si="101"/>
        <v>356352</v>
      </c>
      <c r="O109" s="113"/>
      <c r="P109" s="445" t="s">
        <v>58</v>
      </c>
      <c r="Q109" s="113">
        <f t="shared" ref="Q109:AB109" si="102">SUM(Q111:Q133)</f>
        <v>29914</v>
      </c>
      <c r="R109" s="113">
        <f t="shared" si="102"/>
        <v>14112</v>
      </c>
      <c r="S109" s="113">
        <f t="shared" si="102"/>
        <v>64011</v>
      </c>
      <c r="T109" s="113">
        <f t="shared" si="102"/>
        <v>29590</v>
      </c>
      <c r="U109" s="113">
        <f t="shared" si="102"/>
        <v>37924</v>
      </c>
      <c r="V109" s="113">
        <f t="shared" si="102"/>
        <v>17889</v>
      </c>
      <c r="W109" s="113">
        <f t="shared" si="102"/>
        <v>5248</v>
      </c>
      <c r="X109" s="113">
        <f t="shared" si="102"/>
        <v>2440</v>
      </c>
      <c r="Y109" s="113">
        <f t="shared" si="102"/>
        <v>9432</v>
      </c>
      <c r="Z109" s="113">
        <f t="shared" si="102"/>
        <v>4557</v>
      </c>
      <c r="AA109" s="113">
        <f t="shared" si="102"/>
        <v>146529</v>
      </c>
      <c r="AB109" s="113">
        <f t="shared" si="102"/>
        <v>68588</v>
      </c>
      <c r="AC109" s="113"/>
      <c r="AD109" s="445" t="s">
        <v>58</v>
      </c>
      <c r="AE109" s="404">
        <f t="shared" ref="AE109:AW109" si="103">SUM(AE111:AE133)</f>
        <v>5154</v>
      </c>
      <c r="AF109" s="404">
        <f t="shared" si="103"/>
        <v>5148</v>
      </c>
      <c r="AG109" s="404">
        <f t="shared" si="103"/>
        <v>4622</v>
      </c>
      <c r="AH109" s="404">
        <f t="shared" si="103"/>
        <v>3331</v>
      </c>
      <c r="AI109" s="404">
        <f t="shared" si="103"/>
        <v>2749</v>
      </c>
      <c r="AJ109" s="404">
        <f t="shared" si="103"/>
        <v>21004</v>
      </c>
      <c r="AK109" s="404">
        <f t="shared" si="103"/>
        <v>12013</v>
      </c>
      <c r="AL109" s="404">
        <f t="shared" si="103"/>
        <v>1907</v>
      </c>
      <c r="AM109" s="404">
        <f t="shared" si="103"/>
        <v>13920</v>
      </c>
      <c r="AN109" s="404">
        <f t="shared" si="103"/>
        <v>7301</v>
      </c>
      <c r="AO109" s="404">
        <f t="shared" si="103"/>
        <v>5849</v>
      </c>
      <c r="AP109" s="404">
        <f t="shared" si="103"/>
        <v>1869</v>
      </c>
      <c r="AQ109" s="404">
        <f t="shared" si="103"/>
        <v>25</v>
      </c>
      <c r="AR109" s="404">
        <f t="shared" si="103"/>
        <v>5</v>
      </c>
      <c r="AS109" s="404">
        <f t="shared" si="103"/>
        <v>15049</v>
      </c>
      <c r="AT109" s="404">
        <f t="shared" si="103"/>
        <v>345</v>
      </c>
      <c r="AU109" s="404">
        <f t="shared" si="103"/>
        <v>5009</v>
      </c>
      <c r="AV109" s="404">
        <f t="shared" si="103"/>
        <v>4598</v>
      </c>
      <c r="AW109" s="404">
        <f t="shared" si="103"/>
        <v>411</v>
      </c>
    </row>
    <row r="110" spans="1:49">
      <c r="A110" s="352"/>
      <c r="B110" s="445"/>
      <c r="C110" s="401"/>
      <c r="D110" s="401"/>
      <c r="E110" s="401"/>
      <c r="F110" s="401"/>
      <c r="G110" s="401"/>
      <c r="H110" s="401"/>
      <c r="I110" s="401"/>
      <c r="J110" s="401"/>
      <c r="K110" s="401"/>
      <c r="L110" s="401"/>
      <c r="M110" s="401"/>
      <c r="N110" s="401"/>
      <c r="O110" s="113"/>
      <c r="P110" s="445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445"/>
      <c r="AE110" s="404"/>
      <c r="AF110" s="404"/>
      <c r="AG110" s="404"/>
      <c r="AH110" s="404"/>
      <c r="AI110" s="404"/>
      <c r="AJ110" s="404"/>
      <c r="AK110" s="404"/>
      <c r="AL110" s="404"/>
      <c r="AM110" s="404"/>
      <c r="AN110" s="404"/>
      <c r="AO110" s="404"/>
      <c r="AP110" s="404"/>
      <c r="AQ110" s="404"/>
      <c r="AR110" s="404"/>
      <c r="AS110" s="404"/>
      <c r="AT110" s="404"/>
      <c r="AU110" s="404"/>
      <c r="AV110" s="404"/>
      <c r="AW110" s="404"/>
    </row>
    <row r="111" spans="1:49" s="408" customFormat="1" ht="15.75" customHeight="1">
      <c r="A111" s="703" t="s">
        <v>148</v>
      </c>
      <c r="B111" s="703" t="s">
        <v>149</v>
      </c>
      <c r="C111" s="396">
        <v>10076</v>
      </c>
      <c r="D111" s="396">
        <v>4813</v>
      </c>
      <c r="E111" s="396">
        <v>8688</v>
      </c>
      <c r="F111" s="396">
        <v>4311</v>
      </c>
      <c r="G111" s="396">
        <v>6154</v>
      </c>
      <c r="H111" s="396">
        <v>3046</v>
      </c>
      <c r="I111" s="396">
        <v>3543</v>
      </c>
      <c r="J111" s="396">
        <v>1814</v>
      </c>
      <c r="K111" s="396">
        <v>2212</v>
      </c>
      <c r="L111" s="396">
        <v>1166</v>
      </c>
      <c r="M111" s="396">
        <v>30673</v>
      </c>
      <c r="N111" s="396">
        <v>15150</v>
      </c>
      <c r="O111" s="703" t="s">
        <v>148</v>
      </c>
      <c r="P111" s="694" t="s">
        <v>149</v>
      </c>
      <c r="Q111" s="396">
        <v>1986</v>
      </c>
      <c r="R111" s="396">
        <v>878</v>
      </c>
      <c r="S111" s="396">
        <v>3180</v>
      </c>
      <c r="T111" s="396">
        <v>1538</v>
      </c>
      <c r="U111" s="396">
        <v>1826</v>
      </c>
      <c r="V111" s="396">
        <v>882</v>
      </c>
      <c r="W111" s="396">
        <v>321</v>
      </c>
      <c r="X111" s="396">
        <v>151</v>
      </c>
      <c r="Y111" s="396">
        <v>364</v>
      </c>
      <c r="Z111" s="396">
        <v>192</v>
      </c>
      <c r="AA111" s="438">
        <v>7677</v>
      </c>
      <c r="AB111" s="438">
        <v>3641</v>
      </c>
      <c r="AC111" s="703" t="s">
        <v>148</v>
      </c>
      <c r="AD111" s="694" t="s">
        <v>149</v>
      </c>
      <c r="AE111" s="379">
        <v>239</v>
      </c>
      <c r="AF111" s="379">
        <v>220</v>
      </c>
      <c r="AG111" s="379">
        <v>199</v>
      </c>
      <c r="AH111" s="379">
        <v>171</v>
      </c>
      <c r="AI111" s="379">
        <v>136</v>
      </c>
      <c r="AJ111" s="379">
        <v>965</v>
      </c>
      <c r="AK111" s="379">
        <v>575</v>
      </c>
      <c r="AL111" s="379">
        <v>76</v>
      </c>
      <c r="AM111" s="379">
        <v>651</v>
      </c>
      <c r="AN111" s="379">
        <v>290</v>
      </c>
      <c r="AO111" s="379">
        <v>296</v>
      </c>
      <c r="AP111" s="379">
        <v>114</v>
      </c>
      <c r="AQ111" s="379">
        <v>2</v>
      </c>
      <c r="AR111" s="379">
        <v>0</v>
      </c>
      <c r="AS111" s="408">
        <v>702</v>
      </c>
      <c r="AT111" s="379">
        <v>15</v>
      </c>
      <c r="AU111" s="379">
        <v>200</v>
      </c>
      <c r="AV111" s="379">
        <v>187</v>
      </c>
      <c r="AW111" s="379">
        <v>13</v>
      </c>
    </row>
    <row r="112" spans="1:49" s="408" customFormat="1" ht="15.75" customHeight="1">
      <c r="A112" s="703" t="s">
        <v>148</v>
      </c>
      <c r="B112" s="703" t="s">
        <v>150</v>
      </c>
      <c r="C112" s="396">
        <v>13007</v>
      </c>
      <c r="D112" s="396">
        <v>6141</v>
      </c>
      <c r="E112" s="396">
        <v>12128</v>
      </c>
      <c r="F112" s="396">
        <v>5764</v>
      </c>
      <c r="G112" s="396">
        <v>10171</v>
      </c>
      <c r="H112" s="396">
        <v>4887</v>
      </c>
      <c r="I112" s="396">
        <v>6285</v>
      </c>
      <c r="J112" s="396">
        <v>3129</v>
      </c>
      <c r="K112" s="396">
        <v>4274</v>
      </c>
      <c r="L112" s="396">
        <v>2117</v>
      </c>
      <c r="M112" s="396">
        <v>45865</v>
      </c>
      <c r="N112" s="396">
        <v>22038</v>
      </c>
      <c r="O112" s="703" t="s">
        <v>148</v>
      </c>
      <c r="P112" s="694" t="s">
        <v>150</v>
      </c>
      <c r="Q112" s="396">
        <v>2695</v>
      </c>
      <c r="R112" s="396">
        <v>1222</v>
      </c>
      <c r="S112" s="396">
        <v>3639</v>
      </c>
      <c r="T112" s="396">
        <v>1644</v>
      </c>
      <c r="U112" s="396">
        <v>2872</v>
      </c>
      <c r="V112" s="396">
        <v>1294</v>
      </c>
      <c r="W112" s="396">
        <v>643</v>
      </c>
      <c r="X112" s="396">
        <v>298</v>
      </c>
      <c r="Y112" s="396">
        <v>641</v>
      </c>
      <c r="Z112" s="396">
        <v>334</v>
      </c>
      <c r="AA112" s="438">
        <v>10490</v>
      </c>
      <c r="AB112" s="438">
        <v>4792</v>
      </c>
      <c r="AC112" s="703" t="s">
        <v>148</v>
      </c>
      <c r="AD112" s="694" t="s">
        <v>150</v>
      </c>
      <c r="AE112" s="379">
        <v>320</v>
      </c>
      <c r="AF112" s="379">
        <v>333</v>
      </c>
      <c r="AG112" s="379">
        <v>322</v>
      </c>
      <c r="AH112" s="379">
        <v>268</v>
      </c>
      <c r="AI112" s="379">
        <v>237</v>
      </c>
      <c r="AJ112" s="379">
        <v>1480</v>
      </c>
      <c r="AK112" s="379">
        <v>945</v>
      </c>
      <c r="AL112" s="379">
        <v>112</v>
      </c>
      <c r="AM112" s="379">
        <v>1057</v>
      </c>
      <c r="AN112" s="379">
        <v>632</v>
      </c>
      <c r="AO112" s="379">
        <v>430</v>
      </c>
      <c r="AP112" s="379">
        <v>73</v>
      </c>
      <c r="AQ112" s="379">
        <v>0</v>
      </c>
      <c r="AR112" s="379">
        <v>1</v>
      </c>
      <c r="AS112" s="408">
        <v>1136</v>
      </c>
      <c r="AT112" s="379">
        <v>28</v>
      </c>
      <c r="AU112" s="379">
        <v>292</v>
      </c>
      <c r="AV112" s="379">
        <v>285</v>
      </c>
      <c r="AW112" s="379">
        <v>7</v>
      </c>
    </row>
    <row r="113" spans="1:49" s="408" customFormat="1" ht="15.75" customHeight="1">
      <c r="A113" s="703" t="s">
        <v>148</v>
      </c>
      <c r="B113" s="703" t="s">
        <v>151</v>
      </c>
      <c r="C113" s="396">
        <v>10488</v>
      </c>
      <c r="D113" s="396">
        <v>4939</v>
      </c>
      <c r="E113" s="396">
        <v>8715</v>
      </c>
      <c r="F113" s="396">
        <v>4126</v>
      </c>
      <c r="G113" s="396">
        <v>8057</v>
      </c>
      <c r="H113" s="396">
        <v>3975</v>
      </c>
      <c r="I113" s="396">
        <v>6409</v>
      </c>
      <c r="J113" s="396">
        <v>3207</v>
      </c>
      <c r="K113" s="396">
        <v>4384</v>
      </c>
      <c r="L113" s="396">
        <v>2247</v>
      </c>
      <c r="M113" s="396">
        <v>38053</v>
      </c>
      <c r="N113" s="396">
        <v>18494</v>
      </c>
      <c r="O113" s="703" t="s">
        <v>148</v>
      </c>
      <c r="P113" s="694" t="s">
        <v>151</v>
      </c>
      <c r="Q113" s="396">
        <v>2963</v>
      </c>
      <c r="R113" s="396">
        <v>1268</v>
      </c>
      <c r="S113" s="396">
        <v>2264</v>
      </c>
      <c r="T113" s="396">
        <v>943</v>
      </c>
      <c r="U113" s="396">
        <v>1952</v>
      </c>
      <c r="V113" s="396">
        <v>897</v>
      </c>
      <c r="W113" s="396">
        <v>1059</v>
      </c>
      <c r="X113" s="396">
        <v>500</v>
      </c>
      <c r="Y113" s="396">
        <v>700</v>
      </c>
      <c r="Z113" s="396">
        <v>361</v>
      </c>
      <c r="AA113" s="438">
        <v>8938</v>
      </c>
      <c r="AB113" s="438">
        <v>3969</v>
      </c>
      <c r="AC113" s="703" t="s">
        <v>148</v>
      </c>
      <c r="AD113" s="694" t="s">
        <v>151</v>
      </c>
      <c r="AE113" s="379">
        <v>306</v>
      </c>
      <c r="AF113" s="379">
        <v>311</v>
      </c>
      <c r="AG113" s="379">
        <v>304</v>
      </c>
      <c r="AH113" s="379">
        <v>285</v>
      </c>
      <c r="AI113" s="379">
        <v>266</v>
      </c>
      <c r="AJ113" s="379">
        <v>1472</v>
      </c>
      <c r="AK113" s="379">
        <v>1154</v>
      </c>
      <c r="AL113" s="379">
        <v>33</v>
      </c>
      <c r="AM113" s="379">
        <v>1187</v>
      </c>
      <c r="AN113" s="379">
        <v>725</v>
      </c>
      <c r="AO113" s="379">
        <v>268</v>
      </c>
      <c r="AP113" s="379">
        <v>172</v>
      </c>
      <c r="AQ113" s="379">
        <v>1</v>
      </c>
      <c r="AR113" s="379">
        <v>0</v>
      </c>
      <c r="AS113" s="408">
        <v>1166</v>
      </c>
      <c r="AT113" s="379">
        <v>23</v>
      </c>
      <c r="AU113" s="379">
        <v>290</v>
      </c>
      <c r="AV113" s="379">
        <v>289</v>
      </c>
      <c r="AW113" s="379">
        <v>1</v>
      </c>
    </row>
    <row r="114" spans="1:49" s="408" customFormat="1" ht="15.75" customHeight="1">
      <c r="A114" s="703" t="s">
        <v>148</v>
      </c>
      <c r="B114" s="703" t="s">
        <v>152</v>
      </c>
      <c r="C114" s="396">
        <v>5600</v>
      </c>
      <c r="D114" s="396">
        <v>2686</v>
      </c>
      <c r="E114" s="396">
        <v>4401</v>
      </c>
      <c r="F114" s="396">
        <v>2170</v>
      </c>
      <c r="G114" s="396">
        <v>3527</v>
      </c>
      <c r="H114" s="396">
        <v>1765</v>
      </c>
      <c r="I114" s="396">
        <v>1951</v>
      </c>
      <c r="J114" s="396">
        <v>1001</v>
      </c>
      <c r="K114" s="396">
        <v>1428</v>
      </c>
      <c r="L114" s="396">
        <v>743</v>
      </c>
      <c r="M114" s="396">
        <v>16907</v>
      </c>
      <c r="N114" s="396">
        <v>8365</v>
      </c>
      <c r="O114" s="703" t="s">
        <v>148</v>
      </c>
      <c r="P114" s="694" t="s">
        <v>152</v>
      </c>
      <c r="Q114" s="396">
        <v>0</v>
      </c>
      <c r="R114" s="396">
        <v>0</v>
      </c>
      <c r="S114" s="396">
        <v>1202</v>
      </c>
      <c r="T114" s="396">
        <v>560</v>
      </c>
      <c r="U114" s="396">
        <v>853</v>
      </c>
      <c r="V114" s="396">
        <v>407</v>
      </c>
      <c r="W114" s="396">
        <v>1</v>
      </c>
      <c r="X114" s="396">
        <v>0</v>
      </c>
      <c r="Y114" s="396">
        <v>183</v>
      </c>
      <c r="Z114" s="396">
        <v>102</v>
      </c>
      <c r="AA114" s="438">
        <v>2239</v>
      </c>
      <c r="AB114" s="438">
        <v>1069</v>
      </c>
      <c r="AC114" s="703" t="s">
        <v>148</v>
      </c>
      <c r="AD114" s="694" t="s">
        <v>152</v>
      </c>
      <c r="AE114" s="379">
        <v>135</v>
      </c>
      <c r="AF114" s="379">
        <v>134</v>
      </c>
      <c r="AG114" s="379">
        <v>124</v>
      </c>
      <c r="AH114" s="379">
        <v>92</v>
      </c>
      <c r="AI114" s="379">
        <v>83</v>
      </c>
      <c r="AJ114" s="379">
        <v>568</v>
      </c>
      <c r="AK114" s="379">
        <v>392</v>
      </c>
      <c r="AL114" s="379">
        <v>68</v>
      </c>
      <c r="AM114" s="379">
        <v>460</v>
      </c>
      <c r="AN114" s="379">
        <v>201</v>
      </c>
      <c r="AO114" s="379">
        <v>180</v>
      </c>
      <c r="AP114" s="379">
        <v>92</v>
      </c>
      <c r="AQ114" s="379">
        <v>0</v>
      </c>
      <c r="AR114" s="379">
        <v>0</v>
      </c>
      <c r="AS114" s="408">
        <v>473</v>
      </c>
      <c r="AT114" s="379">
        <v>2</v>
      </c>
      <c r="AU114" s="379">
        <v>125</v>
      </c>
      <c r="AV114" s="379">
        <v>125</v>
      </c>
      <c r="AW114" s="379">
        <v>0</v>
      </c>
    </row>
    <row r="115" spans="1:49" s="408" customFormat="1" ht="15.75" customHeight="1">
      <c r="A115" s="703" t="s">
        <v>153</v>
      </c>
      <c r="B115" s="703" t="s">
        <v>154</v>
      </c>
      <c r="C115" s="396">
        <v>2856</v>
      </c>
      <c r="D115" s="396">
        <v>1367</v>
      </c>
      <c r="E115" s="396">
        <v>1203</v>
      </c>
      <c r="F115" s="396">
        <v>557</v>
      </c>
      <c r="G115" s="396">
        <v>711</v>
      </c>
      <c r="H115" s="396">
        <v>298</v>
      </c>
      <c r="I115" s="396">
        <v>356</v>
      </c>
      <c r="J115" s="396">
        <v>150</v>
      </c>
      <c r="K115" s="396">
        <v>193</v>
      </c>
      <c r="L115" s="396">
        <v>58</v>
      </c>
      <c r="M115" s="396">
        <v>5319</v>
      </c>
      <c r="N115" s="396">
        <v>2430</v>
      </c>
      <c r="O115" s="703" t="s">
        <v>153</v>
      </c>
      <c r="P115" s="694" t="s">
        <v>154</v>
      </c>
      <c r="Q115" s="396">
        <v>28</v>
      </c>
      <c r="R115" s="396">
        <v>14</v>
      </c>
      <c r="S115" s="396">
        <v>361</v>
      </c>
      <c r="T115" s="396">
        <v>165</v>
      </c>
      <c r="U115" s="396">
        <v>184</v>
      </c>
      <c r="V115" s="396">
        <v>83</v>
      </c>
      <c r="W115" s="396">
        <v>6</v>
      </c>
      <c r="X115" s="396">
        <v>2</v>
      </c>
      <c r="Y115" s="396">
        <v>39</v>
      </c>
      <c r="Z115" s="396">
        <v>8</v>
      </c>
      <c r="AA115" s="438">
        <v>618</v>
      </c>
      <c r="AB115" s="438">
        <v>272</v>
      </c>
      <c r="AC115" s="703" t="s">
        <v>153</v>
      </c>
      <c r="AD115" s="694" t="s">
        <v>154</v>
      </c>
      <c r="AE115" s="379">
        <v>66</v>
      </c>
      <c r="AF115" s="379">
        <v>60</v>
      </c>
      <c r="AG115" s="379">
        <v>49</v>
      </c>
      <c r="AH115" s="379">
        <v>24</v>
      </c>
      <c r="AI115" s="379">
        <v>18</v>
      </c>
      <c r="AJ115" s="379">
        <v>217</v>
      </c>
      <c r="AK115" s="379">
        <v>73</v>
      </c>
      <c r="AL115" s="379">
        <v>29</v>
      </c>
      <c r="AM115" s="379">
        <v>102</v>
      </c>
      <c r="AN115" s="379">
        <v>40</v>
      </c>
      <c r="AO115" s="379">
        <v>42</v>
      </c>
      <c r="AP115" s="379">
        <v>29</v>
      </c>
      <c r="AQ115" s="379">
        <v>2</v>
      </c>
      <c r="AR115" s="379">
        <v>0</v>
      </c>
      <c r="AS115" s="408">
        <v>113</v>
      </c>
      <c r="AT115" s="379">
        <v>0</v>
      </c>
      <c r="AU115" s="379">
        <v>88</v>
      </c>
      <c r="AV115" s="379">
        <v>59</v>
      </c>
      <c r="AW115" s="379">
        <v>29</v>
      </c>
    </row>
    <row r="116" spans="1:49" s="408" customFormat="1" ht="15.75" customHeight="1">
      <c r="A116" s="703" t="s">
        <v>153</v>
      </c>
      <c r="B116" s="703" t="s">
        <v>155</v>
      </c>
      <c r="C116" s="396">
        <v>20913</v>
      </c>
      <c r="D116" s="396">
        <v>10647</v>
      </c>
      <c r="E116" s="396">
        <v>14995</v>
      </c>
      <c r="F116" s="396">
        <v>7418</v>
      </c>
      <c r="G116" s="396">
        <v>8048</v>
      </c>
      <c r="H116" s="396">
        <v>4047</v>
      </c>
      <c r="I116" s="396">
        <v>4142</v>
      </c>
      <c r="J116" s="396">
        <v>2033</v>
      </c>
      <c r="K116" s="396">
        <v>2885</v>
      </c>
      <c r="L116" s="396">
        <v>1307</v>
      </c>
      <c r="M116" s="396">
        <v>50983</v>
      </c>
      <c r="N116" s="396">
        <v>25452</v>
      </c>
      <c r="O116" s="703" t="s">
        <v>153</v>
      </c>
      <c r="P116" s="694" t="s">
        <v>155</v>
      </c>
      <c r="Q116" s="396">
        <v>323</v>
      </c>
      <c r="R116" s="396">
        <v>154</v>
      </c>
      <c r="S116" s="396">
        <v>3148</v>
      </c>
      <c r="T116" s="396">
        <v>1581</v>
      </c>
      <c r="U116" s="396">
        <v>1639</v>
      </c>
      <c r="V116" s="396">
        <v>857</v>
      </c>
      <c r="W116" s="396">
        <v>89</v>
      </c>
      <c r="X116" s="396">
        <v>44</v>
      </c>
      <c r="Y116" s="396">
        <v>393</v>
      </c>
      <c r="Z116" s="396">
        <v>185</v>
      </c>
      <c r="AA116" s="438">
        <v>5592</v>
      </c>
      <c r="AB116" s="438">
        <v>2821</v>
      </c>
      <c r="AC116" s="703" t="s">
        <v>153</v>
      </c>
      <c r="AD116" s="694" t="s">
        <v>155</v>
      </c>
      <c r="AE116" s="379">
        <v>326</v>
      </c>
      <c r="AF116" s="379">
        <v>313</v>
      </c>
      <c r="AG116" s="379">
        <v>271</v>
      </c>
      <c r="AH116" s="379">
        <v>197</v>
      </c>
      <c r="AI116" s="379">
        <v>153</v>
      </c>
      <c r="AJ116" s="379">
        <v>1260</v>
      </c>
      <c r="AK116" s="379">
        <v>532</v>
      </c>
      <c r="AL116" s="379">
        <v>238</v>
      </c>
      <c r="AM116" s="379">
        <v>770</v>
      </c>
      <c r="AN116" s="379">
        <v>356</v>
      </c>
      <c r="AO116" s="379">
        <v>417</v>
      </c>
      <c r="AP116" s="379">
        <v>89</v>
      </c>
      <c r="AQ116" s="379">
        <v>2</v>
      </c>
      <c r="AR116" s="379">
        <v>0</v>
      </c>
      <c r="AS116" s="408">
        <v>864</v>
      </c>
      <c r="AT116" s="379">
        <v>12</v>
      </c>
      <c r="AU116" s="379">
        <v>328</v>
      </c>
      <c r="AV116" s="379">
        <v>294</v>
      </c>
      <c r="AW116" s="379">
        <v>34</v>
      </c>
    </row>
    <row r="117" spans="1:49" s="408" customFormat="1" ht="15.75" customHeight="1">
      <c r="A117" s="703" t="s">
        <v>153</v>
      </c>
      <c r="B117" s="703" t="s">
        <v>156</v>
      </c>
      <c r="C117" s="396">
        <v>3003</v>
      </c>
      <c r="D117" s="396">
        <v>1382</v>
      </c>
      <c r="E117" s="396">
        <v>2778</v>
      </c>
      <c r="F117" s="396">
        <v>1256</v>
      </c>
      <c r="G117" s="396">
        <v>1488</v>
      </c>
      <c r="H117" s="396">
        <v>639</v>
      </c>
      <c r="I117" s="396">
        <v>675</v>
      </c>
      <c r="J117" s="396">
        <v>295</v>
      </c>
      <c r="K117" s="396">
        <v>522</v>
      </c>
      <c r="L117" s="396">
        <v>179</v>
      </c>
      <c r="M117" s="396">
        <v>8466</v>
      </c>
      <c r="N117" s="396">
        <v>3751</v>
      </c>
      <c r="O117" s="703" t="s">
        <v>153</v>
      </c>
      <c r="P117" s="694" t="s">
        <v>156</v>
      </c>
      <c r="Q117" s="396">
        <v>33</v>
      </c>
      <c r="R117" s="396">
        <v>18</v>
      </c>
      <c r="S117" s="396">
        <v>1186</v>
      </c>
      <c r="T117" s="396">
        <v>528</v>
      </c>
      <c r="U117" s="396">
        <v>458</v>
      </c>
      <c r="V117" s="396">
        <v>189</v>
      </c>
      <c r="W117" s="396">
        <v>0</v>
      </c>
      <c r="X117" s="396">
        <v>0</v>
      </c>
      <c r="Y117" s="396">
        <v>114</v>
      </c>
      <c r="Z117" s="396">
        <v>33</v>
      </c>
      <c r="AA117" s="438">
        <v>1791</v>
      </c>
      <c r="AB117" s="438">
        <v>768</v>
      </c>
      <c r="AC117" s="703" t="s">
        <v>153</v>
      </c>
      <c r="AD117" s="694" t="s">
        <v>156</v>
      </c>
      <c r="AE117" s="379">
        <v>65</v>
      </c>
      <c r="AF117" s="379">
        <v>66</v>
      </c>
      <c r="AG117" s="379">
        <v>55</v>
      </c>
      <c r="AH117" s="379">
        <v>36</v>
      </c>
      <c r="AI117" s="379">
        <v>31</v>
      </c>
      <c r="AJ117" s="379">
        <v>253</v>
      </c>
      <c r="AK117" s="379">
        <v>134</v>
      </c>
      <c r="AL117" s="379">
        <v>10</v>
      </c>
      <c r="AM117" s="379">
        <v>144</v>
      </c>
      <c r="AN117" s="379">
        <v>72</v>
      </c>
      <c r="AO117" s="379">
        <v>80</v>
      </c>
      <c r="AP117" s="379">
        <v>3</v>
      </c>
      <c r="AQ117" s="379">
        <v>0</v>
      </c>
      <c r="AR117" s="379">
        <v>0</v>
      </c>
      <c r="AS117" s="408">
        <v>155</v>
      </c>
      <c r="AT117" s="379">
        <v>2</v>
      </c>
      <c r="AU117" s="379">
        <v>63</v>
      </c>
      <c r="AV117" s="379">
        <v>61</v>
      </c>
      <c r="AW117" s="379">
        <v>2</v>
      </c>
    </row>
    <row r="118" spans="1:49" s="408" customFormat="1" ht="15.75" customHeight="1">
      <c r="A118" s="703" t="s">
        <v>153</v>
      </c>
      <c r="B118" s="703" t="s">
        <v>260</v>
      </c>
      <c r="C118" s="396">
        <v>24810</v>
      </c>
      <c r="D118" s="396">
        <v>11932</v>
      </c>
      <c r="E118" s="396">
        <v>16367</v>
      </c>
      <c r="F118" s="396">
        <v>7676</v>
      </c>
      <c r="G118" s="396">
        <v>10409</v>
      </c>
      <c r="H118" s="396">
        <v>4510</v>
      </c>
      <c r="I118" s="396">
        <v>4636</v>
      </c>
      <c r="J118" s="396">
        <v>1849</v>
      </c>
      <c r="K118" s="396">
        <v>2892</v>
      </c>
      <c r="L118" s="396">
        <v>1077</v>
      </c>
      <c r="M118" s="396">
        <v>59114</v>
      </c>
      <c r="N118" s="396">
        <v>27044</v>
      </c>
      <c r="O118" s="703" t="s">
        <v>153</v>
      </c>
      <c r="P118" s="694" t="s">
        <v>260</v>
      </c>
      <c r="Q118" s="396">
        <v>1825</v>
      </c>
      <c r="R118" s="396">
        <v>862</v>
      </c>
      <c r="S118" s="396">
        <v>4949</v>
      </c>
      <c r="T118" s="396">
        <v>2317</v>
      </c>
      <c r="U118" s="396">
        <v>2721</v>
      </c>
      <c r="V118" s="396">
        <v>1171</v>
      </c>
      <c r="W118" s="396">
        <v>267</v>
      </c>
      <c r="X118" s="396">
        <v>103</v>
      </c>
      <c r="Y118" s="396">
        <v>550</v>
      </c>
      <c r="Z118" s="396">
        <v>198</v>
      </c>
      <c r="AA118" s="438">
        <v>10312</v>
      </c>
      <c r="AB118" s="438">
        <v>4651</v>
      </c>
      <c r="AC118" s="703" t="s">
        <v>153</v>
      </c>
      <c r="AD118" s="694" t="s">
        <v>260</v>
      </c>
      <c r="AE118" s="379">
        <v>347</v>
      </c>
      <c r="AF118" s="379">
        <v>318</v>
      </c>
      <c r="AG118" s="379">
        <v>277</v>
      </c>
      <c r="AH118" s="379">
        <v>161</v>
      </c>
      <c r="AI118" s="379">
        <v>131</v>
      </c>
      <c r="AJ118" s="379">
        <v>1234</v>
      </c>
      <c r="AK118" s="379">
        <v>631</v>
      </c>
      <c r="AL118" s="379">
        <v>205</v>
      </c>
      <c r="AM118" s="379">
        <v>836</v>
      </c>
      <c r="AN118" s="379">
        <v>328</v>
      </c>
      <c r="AO118" s="379">
        <v>547</v>
      </c>
      <c r="AP118" s="379">
        <v>65</v>
      </c>
      <c r="AQ118" s="379">
        <v>0</v>
      </c>
      <c r="AR118" s="379">
        <v>0</v>
      </c>
      <c r="AS118" s="408">
        <v>940</v>
      </c>
      <c r="AT118" s="379">
        <v>4</v>
      </c>
      <c r="AU118" s="379">
        <v>279</v>
      </c>
      <c r="AV118" s="379">
        <v>273</v>
      </c>
      <c r="AW118" s="379">
        <v>6</v>
      </c>
    </row>
    <row r="119" spans="1:49" s="408" customFormat="1" ht="15.75" customHeight="1">
      <c r="A119" s="703" t="s">
        <v>153</v>
      </c>
      <c r="B119" s="703" t="s">
        <v>158</v>
      </c>
      <c r="C119" s="396">
        <v>5744</v>
      </c>
      <c r="D119" s="396">
        <v>2774</v>
      </c>
      <c r="E119" s="396">
        <v>7512</v>
      </c>
      <c r="F119" s="396">
        <v>3524</v>
      </c>
      <c r="G119" s="396">
        <v>2983</v>
      </c>
      <c r="H119" s="396">
        <v>1370</v>
      </c>
      <c r="I119" s="396">
        <v>1083</v>
      </c>
      <c r="J119" s="396">
        <v>429</v>
      </c>
      <c r="K119" s="396">
        <v>839</v>
      </c>
      <c r="L119" s="396">
        <v>324</v>
      </c>
      <c r="M119" s="396">
        <v>18161</v>
      </c>
      <c r="N119" s="396">
        <v>8421</v>
      </c>
      <c r="O119" s="703" t="s">
        <v>153</v>
      </c>
      <c r="P119" s="694" t="s">
        <v>158</v>
      </c>
      <c r="Q119" s="396">
        <v>58</v>
      </c>
      <c r="R119" s="396">
        <v>28</v>
      </c>
      <c r="S119" s="396">
        <v>2239</v>
      </c>
      <c r="T119" s="396">
        <v>1087</v>
      </c>
      <c r="U119" s="396">
        <v>650</v>
      </c>
      <c r="V119" s="396">
        <v>305</v>
      </c>
      <c r="W119" s="396">
        <v>41</v>
      </c>
      <c r="X119" s="396">
        <v>12</v>
      </c>
      <c r="Y119" s="396">
        <v>255</v>
      </c>
      <c r="Z119" s="396">
        <v>101</v>
      </c>
      <c r="AA119" s="438">
        <v>3243</v>
      </c>
      <c r="AB119" s="438">
        <v>1533</v>
      </c>
      <c r="AC119" s="703" t="s">
        <v>153</v>
      </c>
      <c r="AD119" s="694" t="s">
        <v>158</v>
      </c>
      <c r="AE119" s="379">
        <v>149</v>
      </c>
      <c r="AF119" s="379">
        <v>153</v>
      </c>
      <c r="AG119" s="379">
        <v>123</v>
      </c>
      <c r="AH119" s="379">
        <v>73</v>
      </c>
      <c r="AI119" s="379">
        <v>55</v>
      </c>
      <c r="AJ119" s="379">
        <v>553</v>
      </c>
      <c r="AK119" s="379">
        <v>281</v>
      </c>
      <c r="AL119" s="379">
        <v>38</v>
      </c>
      <c r="AM119" s="379">
        <v>319</v>
      </c>
      <c r="AN119" s="379">
        <v>150</v>
      </c>
      <c r="AO119" s="379">
        <v>152</v>
      </c>
      <c r="AP119" s="379">
        <v>24</v>
      </c>
      <c r="AQ119" s="379">
        <v>0</v>
      </c>
      <c r="AR119" s="379">
        <v>0</v>
      </c>
      <c r="AS119" s="408">
        <v>326</v>
      </c>
      <c r="AT119" s="379">
        <v>1</v>
      </c>
      <c r="AU119" s="379">
        <v>172</v>
      </c>
      <c r="AV119" s="379">
        <v>145</v>
      </c>
      <c r="AW119" s="379">
        <v>27</v>
      </c>
    </row>
    <row r="120" spans="1:49" s="408" customFormat="1" ht="15.75" customHeight="1">
      <c r="A120" s="703" t="s">
        <v>159</v>
      </c>
      <c r="B120" s="703" t="s">
        <v>160</v>
      </c>
      <c r="C120" s="396">
        <v>10078</v>
      </c>
      <c r="D120" s="396">
        <v>4931</v>
      </c>
      <c r="E120" s="396">
        <v>11517</v>
      </c>
      <c r="F120" s="396">
        <v>5528</v>
      </c>
      <c r="G120" s="396">
        <v>9734</v>
      </c>
      <c r="H120" s="396">
        <v>4848</v>
      </c>
      <c r="I120" s="396">
        <v>5593</v>
      </c>
      <c r="J120" s="396">
        <v>2909</v>
      </c>
      <c r="K120" s="396">
        <v>3783</v>
      </c>
      <c r="L120" s="396">
        <v>2043</v>
      </c>
      <c r="M120" s="396">
        <v>40705</v>
      </c>
      <c r="N120" s="396">
        <v>20259</v>
      </c>
      <c r="O120" s="703" t="s">
        <v>159</v>
      </c>
      <c r="P120" s="694" t="s">
        <v>160</v>
      </c>
      <c r="Q120" s="396">
        <v>1951</v>
      </c>
      <c r="R120" s="396">
        <v>869</v>
      </c>
      <c r="S120" s="396">
        <v>4204</v>
      </c>
      <c r="T120" s="396">
        <v>1876</v>
      </c>
      <c r="U120" s="396">
        <v>3085</v>
      </c>
      <c r="V120" s="396">
        <v>1545</v>
      </c>
      <c r="W120" s="396">
        <v>808</v>
      </c>
      <c r="X120" s="396">
        <v>401</v>
      </c>
      <c r="Y120" s="396">
        <v>430</v>
      </c>
      <c r="Z120" s="396">
        <v>236</v>
      </c>
      <c r="AA120" s="438">
        <v>10478</v>
      </c>
      <c r="AB120" s="438">
        <v>4927</v>
      </c>
      <c r="AC120" s="703" t="s">
        <v>159</v>
      </c>
      <c r="AD120" s="694" t="s">
        <v>160</v>
      </c>
      <c r="AE120" s="379">
        <v>270</v>
      </c>
      <c r="AF120" s="379">
        <v>288</v>
      </c>
      <c r="AG120" s="379">
        <v>280</v>
      </c>
      <c r="AH120" s="379">
        <v>229</v>
      </c>
      <c r="AI120" s="379">
        <v>204</v>
      </c>
      <c r="AJ120" s="379">
        <v>1271</v>
      </c>
      <c r="AK120" s="379">
        <v>716</v>
      </c>
      <c r="AL120" s="379">
        <v>195</v>
      </c>
      <c r="AM120" s="379">
        <v>911</v>
      </c>
      <c r="AN120" s="379">
        <v>389</v>
      </c>
      <c r="AO120" s="379">
        <v>358</v>
      </c>
      <c r="AP120" s="379">
        <v>246</v>
      </c>
      <c r="AQ120" s="379">
        <v>0</v>
      </c>
      <c r="AR120" s="379">
        <v>0</v>
      </c>
      <c r="AS120" s="408">
        <v>993</v>
      </c>
      <c r="AT120" s="379">
        <v>17</v>
      </c>
      <c r="AU120" s="379">
        <v>258</v>
      </c>
      <c r="AV120" s="379">
        <v>246</v>
      </c>
      <c r="AW120" s="379">
        <v>12</v>
      </c>
    </row>
    <row r="121" spans="1:49" s="408" customFormat="1" ht="15.75" customHeight="1">
      <c r="A121" s="703" t="s">
        <v>159</v>
      </c>
      <c r="B121" s="703" t="s">
        <v>161</v>
      </c>
      <c r="C121" s="396">
        <v>9081</v>
      </c>
      <c r="D121" s="396">
        <v>4395</v>
      </c>
      <c r="E121" s="396">
        <v>10589</v>
      </c>
      <c r="F121" s="396">
        <v>5083</v>
      </c>
      <c r="G121" s="396">
        <v>7757</v>
      </c>
      <c r="H121" s="396">
        <v>3922</v>
      </c>
      <c r="I121" s="396">
        <v>3849</v>
      </c>
      <c r="J121" s="396">
        <v>1954</v>
      </c>
      <c r="K121" s="396">
        <v>2408</v>
      </c>
      <c r="L121" s="396">
        <v>1273</v>
      </c>
      <c r="M121" s="396">
        <v>33684</v>
      </c>
      <c r="N121" s="396">
        <v>16627</v>
      </c>
      <c r="O121" s="703" t="s">
        <v>159</v>
      </c>
      <c r="P121" s="694" t="s">
        <v>161</v>
      </c>
      <c r="Q121" s="396">
        <v>243</v>
      </c>
      <c r="R121" s="396">
        <v>112</v>
      </c>
      <c r="S121" s="396">
        <v>4199</v>
      </c>
      <c r="T121" s="396">
        <v>1916</v>
      </c>
      <c r="U121" s="396">
        <v>2235</v>
      </c>
      <c r="V121" s="396">
        <v>1109</v>
      </c>
      <c r="W121" s="396">
        <v>83</v>
      </c>
      <c r="X121" s="396">
        <v>38</v>
      </c>
      <c r="Y121" s="396">
        <v>326</v>
      </c>
      <c r="Z121" s="396">
        <v>187</v>
      </c>
      <c r="AA121" s="438">
        <v>7086</v>
      </c>
      <c r="AB121" s="438">
        <v>3362</v>
      </c>
      <c r="AC121" s="703" t="s">
        <v>159</v>
      </c>
      <c r="AD121" s="694" t="s">
        <v>161</v>
      </c>
      <c r="AE121" s="379">
        <v>199</v>
      </c>
      <c r="AF121" s="379">
        <v>227</v>
      </c>
      <c r="AG121" s="379">
        <v>201</v>
      </c>
      <c r="AH121" s="379">
        <v>143</v>
      </c>
      <c r="AI121" s="379">
        <v>113</v>
      </c>
      <c r="AJ121" s="379">
        <v>883</v>
      </c>
      <c r="AK121" s="379">
        <v>602</v>
      </c>
      <c r="AL121" s="379">
        <v>77</v>
      </c>
      <c r="AM121" s="379">
        <v>679</v>
      </c>
      <c r="AN121" s="379">
        <v>386</v>
      </c>
      <c r="AO121" s="379">
        <v>217</v>
      </c>
      <c r="AP121" s="379">
        <v>119</v>
      </c>
      <c r="AQ121" s="379">
        <v>0</v>
      </c>
      <c r="AR121" s="379">
        <v>1</v>
      </c>
      <c r="AS121" s="408">
        <v>723</v>
      </c>
      <c r="AT121" s="379">
        <v>6</v>
      </c>
      <c r="AU121" s="379">
        <v>185</v>
      </c>
      <c r="AV121" s="379">
        <v>176</v>
      </c>
      <c r="AW121" s="379">
        <v>9</v>
      </c>
    </row>
    <row r="122" spans="1:49" s="408" customFormat="1" ht="15.75" customHeight="1">
      <c r="A122" s="703" t="s">
        <v>159</v>
      </c>
      <c r="B122" s="703" t="s">
        <v>162</v>
      </c>
      <c r="C122" s="396">
        <v>3604</v>
      </c>
      <c r="D122" s="396">
        <v>1676</v>
      </c>
      <c r="E122" s="396">
        <v>3660</v>
      </c>
      <c r="F122" s="396">
        <v>1718</v>
      </c>
      <c r="G122" s="396">
        <v>3709</v>
      </c>
      <c r="H122" s="396">
        <v>1862</v>
      </c>
      <c r="I122" s="396">
        <v>3094</v>
      </c>
      <c r="J122" s="396">
        <v>1509</v>
      </c>
      <c r="K122" s="396">
        <v>3296</v>
      </c>
      <c r="L122" s="396">
        <v>1684</v>
      </c>
      <c r="M122" s="396">
        <v>17363</v>
      </c>
      <c r="N122" s="396">
        <v>8449</v>
      </c>
      <c r="O122" s="703" t="s">
        <v>159</v>
      </c>
      <c r="P122" s="694" t="s">
        <v>162</v>
      </c>
      <c r="Q122" s="396">
        <v>20</v>
      </c>
      <c r="R122" s="396">
        <v>9</v>
      </c>
      <c r="S122" s="396">
        <v>773</v>
      </c>
      <c r="T122" s="396">
        <v>303</v>
      </c>
      <c r="U122" s="396">
        <v>687</v>
      </c>
      <c r="V122" s="396">
        <v>318</v>
      </c>
      <c r="W122" s="396">
        <v>0</v>
      </c>
      <c r="X122" s="396">
        <v>0</v>
      </c>
      <c r="Y122" s="396">
        <v>790</v>
      </c>
      <c r="Z122" s="396">
        <v>422</v>
      </c>
      <c r="AA122" s="438">
        <v>2270</v>
      </c>
      <c r="AB122" s="438">
        <v>1052</v>
      </c>
      <c r="AC122" s="703" t="s">
        <v>159</v>
      </c>
      <c r="AD122" s="694" t="s">
        <v>162</v>
      </c>
      <c r="AE122" s="379">
        <v>70</v>
      </c>
      <c r="AF122" s="379">
        <v>74</v>
      </c>
      <c r="AG122" s="379">
        <v>74</v>
      </c>
      <c r="AH122" s="379">
        <v>65</v>
      </c>
      <c r="AI122" s="379">
        <v>68</v>
      </c>
      <c r="AJ122" s="379">
        <v>351</v>
      </c>
      <c r="AK122" s="379">
        <v>215</v>
      </c>
      <c r="AL122" s="379">
        <v>6</v>
      </c>
      <c r="AM122" s="379">
        <v>221</v>
      </c>
      <c r="AN122" s="379">
        <v>327</v>
      </c>
      <c r="AO122" s="379">
        <v>21</v>
      </c>
      <c r="AP122" s="379">
        <v>0</v>
      </c>
      <c r="AQ122" s="379">
        <v>0</v>
      </c>
      <c r="AR122" s="379">
        <v>1</v>
      </c>
      <c r="AS122" s="408">
        <v>349</v>
      </c>
      <c r="AT122" s="379">
        <v>121</v>
      </c>
      <c r="AU122" s="379">
        <v>27</v>
      </c>
      <c r="AV122" s="379">
        <v>27</v>
      </c>
      <c r="AW122" s="379">
        <v>0</v>
      </c>
    </row>
    <row r="123" spans="1:49" s="408" customFormat="1" ht="15.75" customHeight="1">
      <c r="A123" s="703" t="s">
        <v>159</v>
      </c>
      <c r="B123" s="703" t="s">
        <v>163</v>
      </c>
      <c r="C123" s="396">
        <v>17992</v>
      </c>
      <c r="D123" s="396">
        <v>8514</v>
      </c>
      <c r="E123" s="396">
        <v>21582</v>
      </c>
      <c r="F123" s="396">
        <v>10152</v>
      </c>
      <c r="G123" s="396">
        <v>17674</v>
      </c>
      <c r="H123" s="396">
        <v>8922</v>
      </c>
      <c r="I123" s="396">
        <v>9693</v>
      </c>
      <c r="J123" s="396">
        <v>5031</v>
      </c>
      <c r="K123" s="396">
        <v>6696</v>
      </c>
      <c r="L123" s="396">
        <v>3567</v>
      </c>
      <c r="M123" s="396">
        <v>73637</v>
      </c>
      <c r="N123" s="396">
        <v>36186</v>
      </c>
      <c r="O123" s="703" t="s">
        <v>159</v>
      </c>
      <c r="P123" s="694" t="s">
        <v>163</v>
      </c>
      <c r="Q123" s="396">
        <v>20</v>
      </c>
      <c r="R123" s="396">
        <v>10</v>
      </c>
      <c r="S123" s="396">
        <v>6650</v>
      </c>
      <c r="T123" s="396">
        <v>2963</v>
      </c>
      <c r="U123" s="396">
        <v>4669</v>
      </c>
      <c r="V123" s="396">
        <v>2255</v>
      </c>
      <c r="W123" s="396">
        <v>33</v>
      </c>
      <c r="X123" s="396">
        <v>14</v>
      </c>
      <c r="Y123" s="396">
        <v>709</v>
      </c>
      <c r="Z123" s="396">
        <v>380</v>
      </c>
      <c r="AA123" s="438">
        <v>12081</v>
      </c>
      <c r="AB123" s="438">
        <v>5622</v>
      </c>
      <c r="AC123" s="703" t="s">
        <v>159</v>
      </c>
      <c r="AD123" s="694" t="s">
        <v>163</v>
      </c>
      <c r="AE123" s="379">
        <v>428</v>
      </c>
      <c r="AF123" s="379">
        <v>484</v>
      </c>
      <c r="AG123" s="379">
        <v>454</v>
      </c>
      <c r="AH123" s="379">
        <v>354</v>
      </c>
      <c r="AI123" s="379">
        <v>316</v>
      </c>
      <c r="AJ123" s="379">
        <v>2036</v>
      </c>
      <c r="AK123" s="379">
        <v>1442</v>
      </c>
      <c r="AL123" s="379">
        <v>143</v>
      </c>
      <c r="AM123" s="379">
        <v>1585</v>
      </c>
      <c r="AN123" s="379">
        <v>836</v>
      </c>
      <c r="AO123" s="379">
        <v>563</v>
      </c>
      <c r="AP123" s="379">
        <v>276</v>
      </c>
      <c r="AQ123" s="379">
        <v>0</v>
      </c>
      <c r="AR123" s="379">
        <v>0</v>
      </c>
      <c r="AS123" s="408">
        <v>1675</v>
      </c>
      <c r="AT123" s="379">
        <v>46</v>
      </c>
      <c r="AU123" s="379">
        <v>381</v>
      </c>
      <c r="AV123" s="379">
        <v>378</v>
      </c>
      <c r="AW123" s="379">
        <v>3</v>
      </c>
    </row>
    <row r="124" spans="1:49" s="408" customFormat="1" ht="15.75" customHeight="1">
      <c r="A124" s="703" t="s">
        <v>159</v>
      </c>
      <c r="B124" s="703" t="s">
        <v>164</v>
      </c>
      <c r="C124" s="396">
        <v>4801</v>
      </c>
      <c r="D124" s="396">
        <v>2355</v>
      </c>
      <c r="E124" s="396">
        <v>3437</v>
      </c>
      <c r="F124" s="396">
        <v>1701</v>
      </c>
      <c r="G124" s="396">
        <v>2446</v>
      </c>
      <c r="H124" s="396">
        <v>1228</v>
      </c>
      <c r="I124" s="396">
        <v>1427</v>
      </c>
      <c r="J124" s="396">
        <v>734</v>
      </c>
      <c r="K124" s="396">
        <v>735</v>
      </c>
      <c r="L124" s="396">
        <v>377</v>
      </c>
      <c r="M124" s="396">
        <v>12846</v>
      </c>
      <c r="N124" s="396">
        <v>6395</v>
      </c>
      <c r="O124" s="703" t="s">
        <v>159</v>
      </c>
      <c r="P124" s="694" t="s">
        <v>164</v>
      </c>
      <c r="Q124" s="396">
        <v>1932</v>
      </c>
      <c r="R124" s="396">
        <v>922</v>
      </c>
      <c r="S124" s="396">
        <v>864</v>
      </c>
      <c r="T124" s="396">
        <v>392</v>
      </c>
      <c r="U124" s="396">
        <v>561</v>
      </c>
      <c r="V124" s="396">
        <v>275</v>
      </c>
      <c r="W124" s="396">
        <v>168</v>
      </c>
      <c r="X124" s="396">
        <v>85</v>
      </c>
      <c r="Y124" s="396">
        <v>120</v>
      </c>
      <c r="Z124" s="396">
        <v>67</v>
      </c>
      <c r="AA124" s="438">
        <v>3645</v>
      </c>
      <c r="AB124" s="438">
        <v>1741</v>
      </c>
      <c r="AC124" s="703" t="s">
        <v>159</v>
      </c>
      <c r="AD124" s="694" t="s">
        <v>164</v>
      </c>
      <c r="AE124" s="379">
        <v>119</v>
      </c>
      <c r="AF124" s="379">
        <v>112</v>
      </c>
      <c r="AG124" s="379">
        <v>109</v>
      </c>
      <c r="AH124" s="379">
        <v>78</v>
      </c>
      <c r="AI124" s="379">
        <v>50</v>
      </c>
      <c r="AJ124" s="379">
        <v>468</v>
      </c>
      <c r="AK124" s="379">
        <v>236</v>
      </c>
      <c r="AL124" s="379">
        <v>25</v>
      </c>
      <c r="AM124" s="379">
        <v>261</v>
      </c>
      <c r="AN124" s="379">
        <v>97</v>
      </c>
      <c r="AO124" s="379">
        <v>130</v>
      </c>
      <c r="AP124" s="379">
        <v>65</v>
      </c>
      <c r="AQ124" s="379">
        <v>1</v>
      </c>
      <c r="AR124" s="379">
        <v>0</v>
      </c>
      <c r="AS124" s="408">
        <v>293</v>
      </c>
      <c r="AT124" s="379">
        <v>2</v>
      </c>
      <c r="AU124" s="379">
        <v>126</v>
      </c>
      <c r="AV124" s="379">
        <v>107</v>
      </c>
      <c r="AW124" s="379">
        <v>19</v>
      </c>
    </row>
    <row r="125" spans="1:49" s="408" customFormat="1" ht="15.75" customHeight="1">
      <c r="A125" s="703" t="s">
        <v>165</v>
      </c>
      <c r="B125" s="703" t="s">
        <v>166</v>
      </c>
      <c r="C125" s="396">
        <v>2345</v>
      </c>
      <c r="D125" s="396">
        <v>1078</v>
      </c>
      <c r="E125" s="396">
        <v>1255</v>
      </c>
      <c r="F125" s="396">
        <v>535</v>
      </c>
      <c r="G125" s="396">
        <v>1074</v>
      </c>
      <c r="H125" s="396">
        <v>464</v>
      </c>
      <c r="I125" s="396">
        <v>534</v>
      </c>
      <c r="J125" s="396">
        <v>203</v>
      </c>
      <c r="K125" s="396">
        <v>220</v>
      </c>
      <c r="L125" s="396">
        <v>95</v>
      </c>
      <c r="M125" s="396">
        <v>5428</v>
      </c>
      <c r="N125" s="396">
        <v>2375</v>
      </c>
      <c r="O125" s="703" t="s">
        <v>165</v>
      </c>
      <c r="P125" s="694" t="s">
        <v>166</v>
      </c>
      <c r="Q125" s="396">
        <v>669</v>
      </c>
      <c r="R125" s="396">
        <v>312</v>
      </c>
      <c r="S125" s="396">
        <v>393</v>
      </c>
      <c r="T125" s="396">
        <v>168</v>
      </c>
      <c r="U125" s="396">
        <v>320</v>
      </c>
      <c r="V125" s="396">
        <v>147</v>
      </c>
      <c r="W125" s="396">
        <v>101</v>
      </c>
      <c r="X125" s="396">
        <v>41</v>
      </c>
      <c r="Y125" s="396">
        <v>26</v>
      </c>
      <c r="Z125" s="396">
        <v>10</v>
      </c>
      <c r="AA125" s="438">
        <v>1509</v>
      </c>
      <c r="AB125" s="438">
        <v>678</v>
      </c>
      <c r="AC125" s="703" t="s">
        <v>165</v>
      </c>
      <c r="AD125" s="694" t="s">
        <v>166</v>
      </c>
      <c r="AE125" s="379">
        <v>59</v>
      </c>
      <c r="AF125" s="379">
        <v>54</v>
      </c>
      <c r="AG125" s="379">
        <v>49</v>
      </c>
      <c r="AH125" s="379">
        <v>30</v>
      </c>
      <c r="AI125" s="379">
        <v>10</v>
      </c>
      <c r="AJ125" s="379">
        <v>202</v>
      </c>
      <c r="AK125" s="379">
        <v>101</v>
      </c>
      <c r="AL125" s="379">
        <v>16</v>
      </c>
      <c r="AM125" s="379">
        <v>117</v>
      </c>
      <c r="AN125" s="379">
        <v>66</v>
      </c>
      <c r="AO125" s="379">
        <v>40</v>
      </c>
      <c r="AP125" s="379">
        <v>23</v>
      </c>
      <c r="AQ125" s="379">
        <v>1</v>
      </c>
      <c r="AR125" s="379">
        <v>0</v>
      </c>
      <c r="AS125" s="408">
        <v>130</v>
      </c>
      <c r="AT125" s="379">
        <v>2</v>
      </c>
      <c r="AU125" s="379">
        <v>66</v>
      </c>
      <c r="AV125" s="379">
        <v>53</v>
      </c>
      <c r="AW125" s="379">
        <v>13</v>
      </c>
    </row>
    <row r="126" spans="1:49" s="408" customFormat="1" ht="15.75" customHeight="1">
      <c r="A126" s="703" t="s">
        <v>165</v>
      </c>
      <c r="B126" s="703" t="s">
        <v>167</v>
      </c>
      <c r="C126" s="396">
        <v>7234</v>
      </c>
      <c r="D126" s="396">
        <v>3489</v>
      </c>
      <c r="E126" s="396">
        <v>5509</v>
      </c>
      <c r="F126" s="396">
        <v>2641</v>
      </c>
      <c r="G126" s="396">
        <v>4468</v>
      </c>
      <c r="H126" s="396">
        <v>2186</v>
      </c>
      <c r="I126" s="396">
        <v>2011</v>
      </c>
      <c r="J126" s="396">
        <v>961</v>
      </c>
      <c r="K126" s="396">
        <v>1331</v>
      </c>
      <c r="L126" s="396">
        <v>651</v>
      </c>
      <c r="M126" s="396">
        <v>20553</v>
      </c>
      <c r="N126" s="396">
        <v>9928</v>
      </c>
      <c r="O126" s="703" t="s">
        <v>165</v>
      </c>
      <c r="P126" s="694" t="s">
        <v>167</v>
      </c>
      <c r="Q126" s="396">
        <v>1212</v>
      </c>
      <c r="R126" s="396">
        <v>584</v>
      </c>
      <c r="S126" s="396">
        <v>1806</v>
      </c>
      <c r="T126" s="396">
        <v>854</v>
      </c>
      <c r="U126" s="396">
        <v>1359</v>
      </c>
      <c r="V126" s="396">
        <v>635</v>
      </c>
      <c r="W126" s="396">
        <v>265</v>
      </c>
      <c r="X126" s="396">
        <v>116</v>
      </c>
      <c r="Y126" s="396">
        <v>197</v>
      </c>
      <c r="Z126" s="396">
        <v>109</v>
      </c>
      <c r="AA126" s="438">
        <v>4839</v>
      </c>
      <c r="AB126" s="438">
        <v>2298</v>
      </c>
      <c r="AC126" s="703" t="s">
        <v>165</v>
      </c>
      <c r="AD126" s="694" t="s">
        <v>167</v>
      </c>
      <c r="AE126" s="379">
        <v>195</v>
      </c>
      <c r="AF126" s="379">
        <v>189</v>
      </c>
      <c r="AG126" s="379">
        <v>168</v>
      </c>
      <c r="AH126" s="379">
        <v>89</v>
      </c>
      <c r="AI126" s="379">
        <v>66</v>
      </c>
      <c r="AJ126" s="379">
        <v>707</v>
      </c>
      <c r="AK126" s="379">
        <v>381</v>
      </c>
      <c r="AL126" s="379">
        <v>50</v>
      </c>
      <c r="AM126" s="379">
        <v>431</v>
      </c>
      <c r="AN126" s="379">
        <v>267</v>
      </c>
      <c r="AO126" s="379">
        <v>177</v>
      </c>
      <c r="AP126" s="379">
        <v>49</v>
      </c>
      <c r="AQ126" s="379">
        <v>2</v>
      </c>
      <c r="AR126" s="379">
        <v>0</v>
      </c>
      <c r="AS126" s="408">
        <v>495</v>
      </c>
      <c r="AT126" s="379">
        <v>17</v>
      </c>
      <c r="AU126" s="379">
        <v>251</v>
      </c>
      <c r="AV126" s="379">
        <v>175</v>
      </c>
      <c r="AW126" s="379">
        <v>76</v>
      </c>
    </row>
    <row r="127" spans="1:49" s="408" customFormat="1" ht="15.75" customHeight="1">
      <c r="A127" s="703" t="s">
        <v>165</v>
      </c>
      <c r="B127" s="703" t="s">
        <v>168</v>
      </c>
      <c r="C127" s="396">
        <v>2122</v>
      </c>
      <c r="D127" s="396">
        <v>1035</v>
      </c>
      <c r="E127" s="396">
        <v>2842</v>
      </c>
      <c r="F127" s="396">
        <v>1374</v>
      </c>
      <c r="G127" s="396">
        <v>1807</v>
      </c>
      <c r="H127" s="396">
        <v>866</v>
      </c>
      <c r="I127" s="396">
        <v>1051</v>
      </c>
      <c r="J127" s="396">
        <v>475</v>
      </c>
      <c r="K127" s="396">
        <v>573</v>
      </c>
      <c r="L127" s="396">
        <v>215</v>
      </c>
      <c r="M127" s="396">
        <v>8395</v>
      </c>
      <c r="N127" s="396">
        <v>3965</v>
      </c>
      <c r="O127" s="703" t="s">
        <v>165</v>
      </c>
      <c r="P127" s="694" t="s">
        <v>168</v>
      </c>
      <c r="Q127" s="396">
        <v>100</v>
      </c>
      <c r="R127" s="396">
        <v>50</v>
      </c>
      <c r="S127" s="396">
        <v>936</v>
      </c>
      <c r="T127" s="396">
        <v>414</v>
      </c>
      <c r="U127" s="396">
        <v>493</v>
      </c>
      <c r="V127" s="396">
        <v>242</v>
      </c>
      <c r="W127" s="396">
        <v>39</v>
      </c>
      <c r="X127" s="396">
        <v>16</v>
      </c>
      <c r="Y127" s="396">
        <v>78</v>
      </c>
      <c r="Z127" s="396">
        <v>32</v>
      </c>
      <c r="AA127" s="438">
        <v>1646</v>
      </c>
      <c r="AB127" s="438">
        <v>754</v>
      </c>
      <c r="AC127" s="703" t="s">
        <v>165</v>
      </c>
      <c r="AD127" s="694" t="s">
        <v>168</v>
      </c>
      <c r="AE127" s="379">
        <v>96</v>
      </c>
      <c r="AF127" s="379">
        <v>97</v>
      </c>
      <c r="AG127" s="379">
        <v>91</v>
      </c>
      <c r="AH127" s="379">
        <v>79</v>
      </c>
      <c r="AI127" s="379">
        <v>51</v>
      </c>
      <c r="AJ127" s="379">
        <v>414</v>
      </c>
      <c r="AK127" s="379">
        <v>166</v>
      </c>
      <c r="AL127" s="379">
        <v>17</v>
      </c>
      <c r="AM127" s="379">
        <v>183</v>
      </c>
      <c r="AN127" s="379">
        <v>91</v>
      </c>
      <c r="AO127" s="379">
        <v>84</v>
      </c>
      <c r="AP127" s="379">
        <v>21</v>
      </c>
      <c r="AQ127" s="379">
        <v>0</v>
      </c>
      <c r="AR127" s="379">
        <v>0</v>
      </c>
      <c r="AS127" s="408">
        <v>196</v>
      </c>
      <c r="AT127" s="379">
        <v>2</v>
      </c>
      <c r="AU127" s="379">
        <v>124</v>
      </c>
      <c r="AV127" s="379">
        <v>95</v>
      </c>
      <c r="AW127" s="379">
        <v>29</v>
      </c>
    </row>
    <row r="128" spans="1:49" s="408" customFormat="1" ht="15.75" customHeight="1">
      <c r="A128" s="703" t="s">
        <v>169</v>
      </c>
      <c r="B128" s="703" t="s">
        <v>170</v>
      </c>
      <c r="C128" s="396">
        <v>14249</v>
      </c>
      <c r="D128" s="396">
        <v>7009</v>
      </c>
      <c r="E128" s="396">
        <v>9095</v>
      </c>
      <c r="F128" s="396">
        <v>4346</v>
      </c>
      <c r="G128" s="396">
        <v>5823</v>
      </c>
      <c r="H128" s="396">
        <v>2712</v>
      </c>
      <c r="I128" s="396">
        <v>2291</v>
      </c>
      <c r="J128" s="396">
        <v>1080</v>
      </c>
      <c r="K128" s="396">
        <v>1412</v>
      </c>
      <c r="L128" s="396">
        <v>650</v>
      </c>
      <c r="M128" s="396">
        <v>32870</v>
      </c>
      <c r="N128" s="396">
        <v>15797</v>
      </c>
      <c r="O128" s="703" t="s">
        <v>169</v>
      </c>
      <c r="P128" s="694" t="s">
        <v>170</v>
      </c>
      <c r="Q128" s="396">
        <v>4505</v>
      </c>
      <c r="R128" s="396">
        <v>2202</v>
      </c>
      <c r="S128" s="396">
        <v>2755</v>
      </c>
      <c r="T128" s="396">
        <v>1275</v>
      </c>
      <c r="U128" s="396">
        <v>1597</v>
      </c>
      <c r="V128" s="396">
        <v>732</v>
      </c>
      <c r="W128" s="396">
        <v>299</v>
      </c>
      <c r="X128" s="396">
        <v>133</v>
      </c>
      <c r="Y128" s="396">
        <v>339</v>
      </c>
      <c r="Z128" s="396">
        <v>156</v>
      </c>
      <c r="AA128" s="438">
        <v>9495</v>
      </c>
      <c r="AB128" s="438">
        <v>4498</v>
      </c>
      <c r="AC128" s="703" t="s">
        <v>169</v>
      </c>
      <c r="AD128" s="694" t="s">
        <v>170</v>
      </c>
      <c r="AE128" s="379">
        <v>298</v>
      </c>
      <c r="AF128" s="379">
        <v>293</v>
      </c>
      <c r="AG128" s="379">
        <v>248</v>
      </c>
      <c r="AH128" s="379">
        <v>134</v>
      </c>
      <c r="AI128" s="379">
        <v>102</v>
      </c>
      <c r="AJ128" s="379">
        <v>1075</v>
      </c>
      <c r="AK128" s="379">
        <v>472</v>
      </c>
      <c r="AL128" s="379">
        <v>135</v>
      </c>
      <c r="AM128" s="379">
        <v>607</v>
      </c>
      <c r="AN128" s="379">
        <v>230</v>
      </c>
      <c r="AO128" s="379">
        <v>308</v>
      </c>
      <c r="AP128" s="379">
        <v>81</v>
      </c>
      <c r="AQ128" s="379">
        <v>2</v>
      </c>
      <c r="AR128" s="379">
        <v>1</v>
      </c>
      <c r="AS128" s="408">
        <v>622</v>
      </c>
      <c r="AT128" s="379">
        <v>6</v>
      </c>
      <c r="AU128" s="379">
        <v>312</v>
      </c>
      <c r="AV128" s="379">
        <v>292</v>
      </c>
      <c r="AW128" s="379">
        <v>20</v>
      </c>
    </row>
    <row r="129" spans="1:49" s="408" customFormat="1" ht="15.75" customHeight="1">
      <c r="A129" s="703" t="s">
        <v>169</v>
      </c>
      <c r="B129" s="703" t="s">
        <v>171</v>
      </c>
      <c r="C129" s="396">
        <v>11831</v>
      </c>
      <c r="D129" s="396">
        <v>5790</v>
      </c>
      <c r="E129" s="396">
        <v>14638</v>
      </c>
      <c r="F129" s="396">
        <v>7121</v>
      </c>
      <c r="G129" s="396">
        <v>7617</v>
      </c>
      <c r="H129" s="396">
        <v>3670</v>
      </c>
      <c r="I129" s="396">
        <v>3645</v>
      </c>
      <c r="J129" s="396">
        <v>1662</v>
      </c>
      <c r="K129" s="396">
        <v>2569</v>
      </c>
      <c r="L129" s="396">
        <v>1178</v>
      </c>
      <c r="M129" s="396">
        <v>40300</v>
      </c>
      <c r="N129" s="396">
        <v>19421</v>
      </c>
      <c r="O129" s="703" t="s">
        <v>169</v>
      </c>
      <c r="P129" s="694" t="s">
        <v>171</v>
      </c>
      <c r="Q129" s="396">
        <v>9</v>
      </c>
      <c r="R129" s="396">
        <v>7</v>
      </c>
      <c r="S129" s="396">
        <v>3468</v>
      </c>
      <c r="T129" s="396">
        <v>1668</v>
      </c>
      <c r="U129" s="396">
        <v>1650</v>
      </c>
      <c r="V129" s="396">
        <v>795</v>
      </c>
      <c r="W129" s="396">
        <v>26</v>
      </c>
      <c r="X129" s="396">
        <v>13</v>
      </c>
      <c r="Y129" s="396">
        <v>569</v>
      </c>
      <c r="Z129" s="396">
        <v>248</v>
      </c>
      <c r="AA129" s="438">
        <v>5722</v>
      </c>
      <c r="AB129" s="438">
        <v>2731</v>
      </c>
      <c r="AC129" s="703" t="s">
        <v>169</v>
      </c>
      <c r="AD129" s="694" t="s">
        <v>171</v>
      </c>
      <c r="AE129" s="379">
        <v>227</v>
      </c>
      <c r="AF129" s="379">
        <v>229</v>
      </c>
      <c r="AG129" s="379">
        <v>202</v>
      </c>
      <c r="AH129" s="379">
        <v>167</v>
      </c>
      <c r="AI129" s="379">
        <v>133</v>
      </c>
      <c r="AJ129" s="379">
        <v>958</v>
      </c>
      <c r="AK129" s="379">
        <v>468</v>
      </c>
      <c r="AL129" s="379">
        <v>71</v>
      </c>
      <c r="AM129" s="379">
        <v>539</v>
      </c>
      <c r="AN129" s="379">
        <v>254</v>
      </c>
      <c r="AO129" s="379">
        <v>328</v>
      </c>
      <c r="AP129" s="379">
        <v>82</v>
      </c>
      <c r="AQ129" s="379">
        <v>2</v>
      </c>
      <c r="AR129" s="379">
        <v>0</v>
      </c>
      <c r="AS129" s="408">
        <v>666</v>
      </c>
      <c r="AT129" s="379">
        <v>0</v>
      </c>
      <c r="AU129" s="379">
        <v>216</v>
      </c>
      <c r="AV129" s="379">
        <v>203</v>
      </c>
      <c r="AW129" s="379">
        <v>13</v>
      </c>
    </row>
    <row r="130" spans="1:49" s="408" customFormat="1" ht="15.75" customHeight="1">
      <c r="A130" s="703" t="s">
        <v>169</v>
      </c>
      <c r="B130" s="703" t="s">
        <v>261</v>
      </c>
      <c r="C130" s="396">
        <v>21017</v>
      </c>
      <c r="D130" s="396">
        <v>10442</v>
      </c>
      <c r="E130" s="396">
        <v>14946</v>
      </c>
      <c r="F130" s="396">
        <v>7330</v>
      </c>
      <c r="G130" s="396">
        <v>9660</v>
      </c>
      <c r="H130" s="396">
        <v>4642</v>
      </c>
      <c r="I130" s="396">
        <v>5663</v>
      </c>
      <c r="J130" s="396">
        <v>2605</v>
      </c>
      <c r="K130" s="396">
        <v>4041</v>
      </c>
      <c r="L130" s="396">
        <v>1827</v>
      </c>
      <c r="M130" s="396">
        <v>55327</v>
      </c>
      <c r="N130" s="396">
        <v>26846</v>
      </c>
      <c r="O130" s="703" t="s">
        <v>169</v>
      </c>
      <c r="P130" s="694" t="s">
        <v>261</v>
      </c>
      <c r="Q130" s="396">
        <v>3300</v>
      </c>
      <c r="R130" s="396">
        <v>1667</v>
      </c>
      <c r="S130" s="396">
        <v>4216</v>
      </c>
      <c r="T130" s="396">
        <v>2002</v>
      </c>
      <c r="U130" s="396">
        <v>2628</v>
      </c>
      <c r="V130" s="396">
        <v>1219</v>
      </c>
      <c r="W130" s="396">
        <v>613</v>
      </c>
      <c r="X130" s="396">
        <v>288</v>
      </c>
      <c r="Y130" s="396">
        <v>1055</v>
      </c>
      <c r="Z130" s="396">
        <v>500</v>
      </c>
      <c r="AA130" s="438">
        <v>11812</v>
      </c>
      <c r="AB130" s="438">
        <v>5676</v>
      </c>
      <c r="AC130" s="703" t="s">
        <v>169</v>
      </c>
      <c r="AD130" s="694" t="s">
        <v>261</v>
      </c>
      <c r="AE130" s="379">
        <v>369</v>
      </c>
      <c r="AF130" s="379">
        <v>352</v>
      </c>
      <c r="AG130" s="379">
        <v>311</v>
      </c>
      <c r="AH130" s="379">
        <v>234</v>
      </c>
      <c r="AI130" s="379">
        <v>188</v>
      </c>
      <c r="AJ130" s="379">
        <v>1454</v>
      </c>
      <c r="AK130" s="379">
        <v>895</v>
      </c>
      <c r="AL130" s="379">
        <v>70</v>
      </c>
      <c r="AM130" s="379">
        <v>965</v>
      </c>
      <c r="AN130" s="379">
        <v>506</v>
      </c>
      <c r="AO130" s="379">
        <v>414</v>
      </c>
      <c r="AP130" s="379">
        <v>87</v>
      </c>
      <c r="AQ130" s="379">
        <v>0</v>
      </c>
      <c r="AR130" s="379">
        <v>0</v>
      </c>
      <c r="AS130" s="408">
        <v>1007</v>
      </c>
      <c r="AT130" s="379">
        <v>24</v>
      </c>
      <c r="AU130" s="379">
        <v>352</v>
      </c>
      <c r="AV130" s="379">
        <v>324</v>
      </c>
      <c r="AW130" s="379">
        <v>28</v>
      </c>
    </row>
    <row r="131" spans="1:49" s="408" customFormat="1" ht="15.75" customHeight="1">
      <c r="A131" s="703" t="s">
        <v>169</v>
      </c>
      <c r="B131" s="703" t="s">
        <v>173</v>
      </c>
      <c r="C131" s="396">
        <v>19877</v>
      </c>
      <c r="D131" s="396">
        <v>9804</v>
      </c>
      <c r="E131" s="396">
        <v>15107</v>
      </c>
      <c r="F131" s="396">
        <v>7243</v>
      </c>
      <c r="G131" s="396">
        <v>7470</v>
      </c>
      <c r="H131" s="396">
        <v>3457</v>
      </c>
      <c r="I131" s="396">
        <v>3154</v>
      </c>
      <c r="J131" s="396">
        <v>1446</v>
      </c>
      <c r="K131" s="396">
        <v>1941</v>
      </c>
      <c r="L131" s="396">
        <v>847</v>
      </c>
      <c r="M131" s="396">
        <v>47549</v>
      </c>
      <c r="N131" s="396">
        <v>22797</v>
      </c>
      <c r="O131" s="703" t="s">
        <v>169</v>
      </c>
      <c r="P131" s="694" t="s">
        <v>173</v>
      </c>
      <c r="Q131" s="396">
        <v>2752</v>
      </c>
      <c r="R131" s="396">
        <v>1337</v>
      </c>
      <c r="S131" s="396">
        <v>3205</v>
      </c>
      <c r="T131" s="396">
        <v>1487</v>
      </c>
      <c r="U131" s="396">
        <v>2078</v>
      </c>
      <c r="V131" s="396">
        <v>967</v>
      </c>
      <c r="W131" s="396">
        <v>217</v>
      </c>
      <c r="X131" s="396">
        <v>102</v>
      </c>
      <c r="Y131" s="396">
        <v>280</v>
      </c>
      <c r="Z131" s="396">
        <v>127</v>
      </c>
      <c r="AA131" s="438">
        <v>8532</v>
      </c>
      <c r="AB131" s="438">
        <v>4020</v>
      </c>
      <c r="AC131" s="703" t="s">
        <v>169</v>
      </c>
      <c r="AD131" s="694" t="s">
        <v>173</v>
      </c>
      <c r="AE131" s="379">
        <v>400</v>
      </c>
      <c r="AF131" s="379">
        <v>373</v>
      </c>
      <c r="AG131" s="379">
        <v>329</v>
      </c>
      <c r="AH131" s="379">
        <v>184</v>
      </c>
      <c r="AI131" s="379">
        <v>130</v>
      </c>
      <c r="AJ131" s="379">
        <v>1416</v>
      </c>
      <c r="AK131" s="379">
        <v>540</v>
      </c>
      <c r="AL131" s="379">
        <v>165</v>
      </c>
      <c r="AM131" s="379">
        <v>705</v>
      </c>
      <c r="AN131" s="379">
        <v>438</v>
      </c>
      <c r="AO131" s="379">
        <v>310</v>
      </c>
      <c r="AP131" s="379">
        <v>103</v>
      </c>
      <c r="AQ131" s="379">
        <v>1</v>
      </c>
      <c r="AR131" s="379">
        <v>0</v>
      </c>
      <c r="AS131" s="408">
        <v>852</v>
      </c>
      <c r="AT131" s="379">
        <v>12</v>
      </c>
      <c r="AU131" s="379">
        <v>392</v>
      </c>
      <c r="AV131" s="379">
        <v>362</v>
      </c>
      <c r="AW131" s="379">
        <v>30</v>
      </c>
    </row>
    <row r="132" spans="1:49" s="408" customFormat="1" ht="15.75" customHeight="1">
      <c r="A132" s="703" t="s">
        <v>169</v>
      </c>
      <c r="B132" s="703" t="s">
        <v>174</v>
      </c>
      <c r="C132" s="396">
        <v>18059</v>
      </c>
      <c r="D132" s="396">
        <v>8870</v>
      </c>
      <c r="E132" s="396">
        <v>17610</v>
      </c>
      <c r="F132" s="396">
        <v>8382</v>
      </c>
      <c r="G132" s="396">
        <v>8062</v>
      </c>
      <c r="H132" s="396">
        <v>3741</v>
      </c>
      <c r="I132" s="396">
        <v>3181</v>
      </c>
      <c r="J132" s="396">
        <v>1412</v>
      </c>
      <c r="K132" s="396">
        <v>2347</v>
      </c>
      <c r="L132" s="396">
        <v>1045</v>
      </c>
      <c r="M132" s="396">
        <v>49259</v>
      </c>
      <c r="N132" s="396">
        <v>23450</v>
      </c>
      <c r="O132" s="703" t="s">
        <v>169</v>
      </c>
      <c r="P132" s="694" t="s">
        <v>174</v>
      </c>
      <c r="Q132" s="396">
        <v>2955</v>
      </c>
      <c r="R132" s="396">
        <v>1439</v>
      </c>
      <c r="S132" s="396">
        <v>6243</v>
      </c>
      <c r="T132" s="396">
        <v>2920</v>
      </c>
      <c r="U132" s="396">
        <v>2009</v>
      </c>
      <c r="V132" s="396">
        <v>904</v>
      </c>
      <c r="W132" s="396">
        <v>122</v>
      </c>
      <c r="X132" s="396">
        <v>56</v>
      </c>
      <c r="Y132" s="396">
        <v>567</v>
      </c>
      <c r="Z132" s="396">
        <v>262</v>
      </c>
      <c r="AA132" s="438">
        <v>11896</v>
      </c>
      <c r="AB132" s="438">
        <v>5581</v>
      </c>
      <c r="AC132" s="703" t="s">
        <v>169</v>
      </c>
      <c r="AD132" s="694" t="s">
        <v>174</v>
      </c>
      <c r="AE132" s="379">
        <v>304</v>
      </c>
      <c r="AF132" s="379">
        <v>301</v>
      </c>
      <c r="AG132" s="379">
        <v>221</v>
      </c>
      <c r="AH132" s="379">
        <v>98</v>
      </c>
      <c r="AI132" s="379">
        <v>84</v>
      </c>
      <c r="AJ132" s="379">
        <v>1008</v>
      </c>
      <c r="AK132" s="379">
        <v>570</v>
      </c>
      <c r="AL132" s="379">
        <v>98</v>
      </c>
      <c r="AM132" s="379">
        <v>668</v>
      </c>
      <c r="AN132" s="379">
        <v>353</v>
      </c>
      <c r="AO132" s="379">
        <v>288</v>
      </c>
      <c r="AP132" s="379">
        <v>45</v>
      </c>
      <c r="AQ132" s="379">
        <v>1</v>
      </c>
      <c r="AR132" s="379">
        <v>1</v>
      </c>
      <c r="AS132" s="408">
        <v>688</v>
      </c>
      <c r="AT132" s="379">
        <v>1</v>
      </c>
      <c r="AU132" s="379">
        <v>322</v>
      </c>
      <c r="AV132" s="379">
        <v>285</v>
      </c>
      <c r="AW132" s="379">
        <v>37</v>
      </c>
    </row>
    <row r="133" spans="1:49" s="408" customFormat="1" ht="15.75" customHeight="1">
      <c r="A133" s="703" t="s">
        <v>169</v>
      </c>
      <c r="B133" s="703" t="s">
        <v>175</v>
      </c>
      <c r="C133" s="396">
        <v>8981</v>
      </c>
      <c r="D133" s="396">
        <v>4343</v>
      </c>
      <c r="E133" s="396">
        <v>6953</v>
      </c>
      <c r="F133" s="396">
        <v>3450</v>
      </c>
      <c r="G133" s="396">
        <v>4808</v>
      </c>
      <c r="H133" s="396">
        <v>2350</v>
      </c>
      <c r="I133" s="396">
        <v>2845</v>
      </c>
      <c r="J133" s="396">
        <v>1389</v>
      </c>
      <c r="K133" s="396">
        <v>2562</v>
      </c>
      <c r="L133" s="396">
        <v>1180</v>
      </c>
      <c r="M133" s="396">
        <v>26149</v>
      </c>
      <c r="N133" s="396">
        <v>12712</v>
      </c>
      <c r="O133" s="703" t="s">
        <v>169</v>
      </c>
      <c r="P133" s="694" t="s">
        <v>175</v>
      </c>
      <c r="Q133" s="396">
        <v>335</v>
      </c>
      <c r="R133" s="396">
        <v>148</v>
      </c>
      <c r="S133" s="396">
        <v>2131</v>
      </c>
      <c r="T133" s="396">
        <v>989</v>
      </c>
      <c r="U133" s="396">
        <v>1398</v>
      </c>
      <c r="V133" s="396">
        <v>661</v>
      </c>
      <c r="W133" s="396">
        <v>47</v>
      </c>
      <c r="X133" s="396">
        <v>27</v>
      </c>
      <c r="Y133" s="396">
        <v>707</v>
      </c>
      <c r="Z133" s="396">
        <v>307</v>
      </c>
      <c r="AA133" s="438">
        <v>4618</v>
      </c>
      <c r="AB133" s="438">
        <v>2132</v>
      </c>
      <c r="AC133" s="703" t="s">
        <v>169</v>
      </c>
      <c r="AD133" s="694" t="s">
        <v>175</v>
      </c>
      <c r="AE133" s="379">
        <v>167</v>
      </c>
      <c r="AF133" s="379">
        <v>167</v>
      </c>
      <c r="AG133" s="379">
        <v>161</v>
      </c>
      <c r="AH133" s="379">
        <v>140</v>
      </c>
      <c r="AI133" s="379">
        <v>124</v>
      </c>
      <c r="AJ133" s="379">
        <v>759</v>
      </c>
      <c r="AK133" s="379">
        <v>492</v>
      </c>
      <c r="AL133" s="379">
        <v>30</v>
      </c>
      <c r="AM133" s="379">
        <v>522</v>
      </c>
      <c r="AN133" s="379">
        <v>267</v>
      </c>
      <c r="AO133" s="379">
        <v>199</v>
      </c>
      <c r="AP133" s="379">
        <v>11</v>
      </c>
      <c r="AQ133" s="379">
        <v>8</v>
      </c>
      <c r="AR133" s="379">
        <v>0</v>
      </c>
      <c r="AS133" s="408">
        <v>485</v>
      </c>
      <c r="AT133" s="379">
        <v>2</v>
      </c>
      <c r="AU133" s="379">
        <v>160</v>
      </c>
      <c r="AV133" s="379">
        <v>157</v>
      </c>
      <c r="AW133" s="379">
        <v>3</v>
      </c>
    </row>
    <row r="134" spans="1:49" ht="9" customHeight="1">
      <c r="A134" s="354"/>
      <c r="B134" s="461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59"/>
      <c r="N134" s="121"/>
      <c r="O134" s="116"/>
      <c r="P134" s="461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21"/>
      <c r="AB134" s="121"/>
      <c r="AC134" s="116"/>
      <c r="AD134" s="461"/>
      <c r="AE134" s="355"/>
      <c r="AF134" s="355"/>
      <c r="AG134" s="355"/>
      <c r="AH134" s="355"/>
      <c r="AI134" s="355"/>
      <c r="AJ134" s="355"/>
      <c r="AK134" s="355"/>
      <c r="AL134" s="355"/>
      <c r="AM134" s="355"/>
      <c r="AN134" s="355"/>
      <c r="AO134" s="355"/>
      <c r="AP134" s="355"/>
      <c r="AQ134" s="355"/>
      <c r="AR134" s="355"/>
      <c r="AS134" s="355"/>
      <c r="AT134" s="355"/>
      <c r="AU134" s="354"/>
      <c r="AV134" s="354"/>
      <c r="AW134" s="354"/>
    </row>
    <row r="135" spans="1:49" ht="9" customHeight="1">
      <c r="A135" s="360"/>
      <c r="B135" s="460"/>
      <c r="C135" s="117"/>
      <c r="D135" s="117"/>
      <c r="E135" s="117"/>
      <c r="F135" s="117"/>
      <c r="G135" s="117"/>
      <c r="H135" s="117"/>
      <c r="I135" s="117"/>
      <c r="J135" s="117"/>
      <c r="K135" s="117"/>
      <c r="L135" s="117"/>
      <c r="M135" s="359"/>
      <c r="N135" s="168"/>
      <c r="O135" s="117"/>
      <c r="P135" s="460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  <c r="AA135" s="168"/>
      <c r="AB135" s="168"/>
      <c r="AC135" s="117"/>
      <c r="AD135" s="460"/>
      <c r="AE135" s="358"/>
      <c r="AF135" s="358"/>
      <c r="AG135" s="358"/>
      <c r="AH135" s="358"/>
      <c r="AI135" s="358"/>
      <c r="AJ135" s="358"/>
      <c r="AK135" s="358"/>
      <c r="AL135" s="358"/>
      <c r="AM135" s="358"/>
      <c r="AN135" s="358"/>
      <c r="AO135" s="358"/>
      <c r="AP135" s="358"/>
      <c r="AQ135" s="358"/>
      <c r="AR135" s="358"/>
      <c r="AS135" s="358"/>
      <c r="AT135" s="358"/>
      <c r="AU135" s="360"/>
      <c r="AV135" s="360"/>
      <c r="AW135" s="360"/>
    </row>
    <row r="136" spans="1:49">
      <c r="A136" s="211" t="s">
        <v>453</v>
      </c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200"/>
      <c r="M136" s="200"/>
      <c r="N136" s="86"/>
      <c r="O136" s="211" t="s">
        <v>645</v>
      </c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200"/>
      <c r="AA136" s="200"/>
      <c r="AB136" s="86"/>
      <c r="AC136" s="211" t="s">
        <v>460</v>
      </c>
      <c r="AD136" s="337"/>
      <c r="AE136" s="337"/>
      <c r="AF136" s="337"/>
      <c r="AG136" s="337"/>
      <c r="AH136" s="337"/>
      <c r="AI136" s="337"/>
      <c r="AJ136" s="337"/>
      <c r="AK136" s="337"/>
      <c r="AL136" s="337"/>
      <c r="AM136" s="337"/>
      <c r="AN136" s="337"/>
      <c r="AO136" s="337"/>
      <c r="AP136" s="337"/>
      <c r="AQ136" s="337"/>
      <c r="AR136" s="337"/>
      <c r="AS136" s="337"/>
      <c r="AT136" s="337"/>
      <c r="AU136" s="211"/>
      <c r="AV136" s="337"/>
      <c r="AW136" s="337"/>
    </row>
    <row r="137" spans="1:49">
      <c r="A137" s="211" t="s">
        <v>111</v>
      </c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200"/>
      <c r="M137" s="200"/>
      <c r="N137" s="86"/>
      <c r="O137" s="211" t="s">
        <v>111</v>
      </c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200"/>
      <c r="AA137" s="200"/>
      <c r="AB137" s="86"/>
      <c r="AC137" s="211" t="s">
        <v>432</v>
      </c>
      <c r="AD137" s="337"/>
      <c r="AE137" s="337"/>
      <c r="AF137" s="337"/>
      <c r="AG137" s="337"/>
      <c r="AH137" s="337"/>
      <c r="AI137" s="337"/>
      <c r="AJ137" s="337"/>
      <c r="AK137" s="337"/>
      <c r="AL137" s="337"/>
      <c r="AM137" s="337"/>
      <c r="AN137" s="337"/>
      <c r="AO137" s="337"/>
      <c r="AP137" s="337"/>
      <c r="AQ137" s="337"/>
      <c r="AR137" s="337"/>
      <c r="AS137" s="337"/>
      <c r="AT137" s="337"/>
      <c r="AU137" s="211"/>
      <c r="AV137" s="337"/>
      <c r="AW137" s="337"/>
    </row>
    <row r="138" spans="1:49">
      <c r="A138" s="211" t="s">
        <v>281</v>
      </c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200"/>
      <c r="M138" s="200"/>
      <c r="N138" s="86"/>
      <c r="O138" s="211" t="s">
        <v>281</v>
      </c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200"/>
      <c r="AA138" s="200"/>
      <c r="AB138" s="86"/>
      <c r="AC138" s="211" t="s">
        <v>281</v>
      </c>
      <c r="AD138" s="337"/>
      <c r="AE138" s="337"/>
      <c r="AF138" s="337"/>
      <c r="AG138" s="337"/>
      <c r="AH138" s="337"/>
      <c r="AI138" s="337"/>
      <c r="AJ138" s="337"/>
      <c r="AK138" s="337"/>
      <c r="AL138" s="337"/>
      <c r="AM138" s="337"/>
      <c r="AN138" s="337"/>
      <c r="AO138" s="337"/>
      <c r="AP138" s="337"/>
      <c r="AQ138" s="337"/>
      <c r="AR138" s="337"/>
      <c r="AS138" s="337"/>
      <c r="AT138" s="337"/>
      <c r="AU138" s="211"/>
      <c r="AV138" s="337"/>
      <c r="AW138" s="337"/>
    </row>
    <row r="139" spans="1:49">
      <c r="A139" s="337"/>
      <c r="B139" s="211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200"/>
      <c r="N139" s="200"/>
      <c r="O139" s="337"/>
      <c r="P139" s="211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200"/>
      <c r="AB139" s="200"/>
      <c r="AC139" s="337"/>
      <c r="AD139" s="211"/>
      <c r="AE139" s="86"/>
      <c r="AF139" s="86"/>
      <c r="AG139" s="86"/>
      <c r="AH139" s="86"/>
      <c r="AI139" s="86"/>
      <c r="AJ139" s="86"/>
      <c r="AK139" s="86"/>
      <c r="AL139" s="86"/>
      <c r="AM139" s="86"/>
      <c r="AN139" s="86"/>
      <c r="AO139" s="200"/>
      <c r="AP139" s="200"/>
      <c r="AQ139" s="337"/>
      <c r="AR139" s="337"/>
      <c r="AS139" s="337"/>
      <c r="AT139" s="337"/>
      <c r="AU139" s="337"/>
      <c r="AV139" s="337"/>
      <c r="AW139" s="337"/>
    </row>
    <row r="140" spans="1:49">
      <c r="A140" s="340" t="s">
        <v>176</v>
      </c>
      <c r="C140" s="90"/>
      <c r="D140" s="90"/>
      <c r="E140" s="366"/>
      <c r="F140" s="90"/>
      <c r="G140" s="90"/>
      <c r="H140" s="367"/>
      <c r="I140" s="90"/>
      <c r="J140" s="90"/>
      <c r="K140" s="338"/>
      <c r="L140" s="90"/>
      <c r="M140" s="90"/>
      <c r="N140" s="160"/>
      <c r="O140" s="340" t="s">
        <v>176</v>
      </c>
      <c r="Q140" s="90"/>
      <c r="R140" s="90"/>
      <c r="S140" s="90"/>
      <c r="T140" s="90"/>
      <c r="U140" s="90"/>
      <c r="V140" s="90"/>
      <c r="W140" s="90"/>
      <c r="X140" s="90"/>
      <c r="Y140" s="338"/>
      <c r="Z140" s="90"/>
      <c r="AA140" s="90"/>
      <c r="AB140" s="160"/>
      <c r="AC140" s="340" t="s">
        <v>176</v>
      </c>
      <c r="AE140" s="339"/>
      <c r="AF140" s="339"/>
      <c r="AG140" s="339"/>
      <c r="AH140" s="339"/>
      <c r="AI140" s="339"/>
      <c r="AJ140" s="339"/>
      <c r="AK140" s="339"/>
      <c r="AL140" s="339"/>
      <c r="AM140" s="339"/>
      <c r="AN140" s="339"/>
      <c r="AO140" s="339"/>
      <c r="AS140" s="339"/>
      <c r="AT140" s="339"/>
      <c r="AV140" s="339"/>
    </row>
    <row r="141" spans="1:49"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160"/>
      <c r="N141" s="160"/>
      <c r="O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160"/>
      <c r="AB141" s="160"/>
      <c r="AC141" s="90"/>
      <c r="AE141" s="339"/>
      <c r="AF141" s="339"/>
      <c r="AG141" s="339"/>
      <c r="AH141" s="339"/>
      <c r="AI141" s="339"/>
      <c r="AJ141" s="339"/>
      <c r="AK141" s="339"/>
      <c r="AL141" s="339"/>
      <c r="AM141" s="339"/>
      <c r="AN141" s="339"/>
      <c r="AO141" s="339"/>
      <c r="AP141" s="339"/>
      <c r="AQ141" s="339"/>
      <c r="AR141" s="339"/>
      <c r="AS141" s="339"/>
      <c r="AT141" s="339"/>
    </row>
    <row r="142" spans="1:49" ht="18" customHeight="1">
      <c r="A142" s="341"/>
      <c r="B142" s="322"/>
      <c r="C142" s="51" t="s">
        <v>272</v>
      </c>
      <c r="D142" s="52"/>
      <c r="E142" s="51" t="s">
        <v>273</v>
      </c>
      <c r="F142" s="52"/>
      <c r="G142" s="51" t="s">
        <v>274</v>
      </c>
      <c r="H142" s="52"/>
      <c r="I142" s="51" t="s">
        <v>275</v>
      </c>
      <c r="J142" s="52"/>
      <c r="K142" s="51" t="s">
        <v>276</v>
      </c>
      <c r="L142" s="52"/>
      <c r="M142" s="144" t="s">
        <v>57</v>
      </c>
      <c r="N142" s="146"/>
      <c r="O142" s="69"/>
      <c r="P142" s="322"/>
      <c r="Q142" s="51" t="s">
        <v>272</v>
      </c>
      <c r="R142" s="52"/>
      <c r="S142" s="51" t="s">
        <v>273</v>
      </c>
      <c r="T142" s="52"/>
      <c r="U142" s="51" t="s">
        <v>274</v>
      </c>
      <c r="V142" s="52"/>
      <c r="W142" s="51" t="s">
        <v>275</v>
      </c>
      <c r="X142" s="52"/>
      <c r="Y142" s="51" t="s">
        <v>276</v>
      </c>
      <c r="Z142" s="52"/>
      <c r="AA142" s="144" t="s">
        <v>57</v>
      </c>
      <c r="AB142" s="146"/>
      <c r="AC142" s="75"/>
      <c r="AD142" s="248"/>
      <c r="AE142" s="14" t="s">
        <v>88</v>
      </c>
      <c r="AF142" s="14"/>
      <c r="AG142" s="14"/>
      <c r="AH142" s="14"/>
      <c r="AI142" s="14"/>
      <c r="AJ142" s="15"/>
      <c r="AK142" s="13" t="s">
        <v>70</v>
      </c>
      <c r="AL142" s="14"/>
      <c r="AM142" s="15"/>
      <c r="AN142" s="13" t="s">
        <v>71</v>
      </c>
      <c r="AO142" s="39"/>
      <c r="AP142" s="39"/>
      <c r="AQ142" s="39"/>
      <c r="AR142" s="39"/>
      <c r="AS142" s="15"/>
      <c r="AT142" s="511"/>
      <c r="AU142" s="13" t="s">
        <v>72</v>
      </c>
      <c r="AV142" s="26"/>
      <c r="AW142" s="27"/>
    </row>
    <row r="143" spans="1:49" s="342" customFormat="1" ht="28.5" customHeight="1">
      <c r="A143" s="311" t="s">
        <v>113</v>
      </c>
      <c r="B143" s="34" t="s">
        <v>114</v>
      </c>
      <c r="C143" s="182" t="s">
        <v>282</v>
      </c>
      <c r="D143" s="182" t="s">
        <v>269</v>
      </c>
      <c r="E143" s="182" t="s">
        <v>282</v>
      </c>
      <c r="F143" s="182" t="s">
        <v>269</v>
      </c>
      <c r="G143" s="182" t="s">
        <v>282</v>
      </c>
      <c r="H143" s="182" t="s">
        <v>269</v>
      </c>
      <c r="I143" s="182" t="s">
        <v>282</v>
      </c>
      <c r="J143" s="182" t="s">
        <v>269</v>
      </c>
      <c r="K143" s="182" t="s">
        <v>282</v>
      </c>
      <c r="L143" s="182" t="s">
        <v>269</v>
      </c>
      <c r="M143" s="182" t="s">
        <v>282</v>
      </c>
      <c r="N143" s="182" t="s">
        <v>269</v>
      </c>
      <c r="O143" s="60" t="s">
        <v>113</v>
      </c>
      <c r="P143" s="34" t="s">
        <v>114</v>
      </c>
      <c r="Q143" s="182" t="s">
        <v>282</v>
      </c>
      <c r="R143" s="182" t="s">
        <v>269</v>
      </c>
      <c r="S143" s="182" t="s">
        <v>282</v>
      </c>
      <c r="T143" s="182" t="s">
        <v>269</v>
      </c>
      <c r="U143" s="182" t="s">
        <v>282</v>
      </c>
      <c r="V143" s="182" t="s">
        <v>269</v>
      </c>
      <c r="W143" s="182" t="s">
        <v>282</v>
      </c>
      <c r="X143" s="182" t="s">
        <v>269</v>
      </c>
      <c r="Y143" s="182" t="s">
        <v>282</v>
      </c>
      <c r="Z143" s="182" t="s">
        <v>269</v>
      </c>
      <c r="AA143" s="182" t="s">
        <v>282</v>
      </c>
      <c r="AB143" s="182" t="s">
        <v>269</v>
      </c>
      <c r="AC143" s="368" t="s">
        <v>113</v>
      </c>
      <c r="AD143" s="36" t="s">
        <v>114</v>
      </c>
      <c r="AE143" s="31" t="s">
        <v>272</v>
      </c>
      <c r="AF143" s="31" t="s">
        <v>273</v>
      </c>
      <c r="AG143" s="31" t="s">
        <v>274</v>
      </c>
      <c r="AH143" s="31" t="s">
        <v>275</v>
      </c>
      <c r="AI143" s="31" t="s">
        <v>276</v>
      </c>
      <c r="AJ143" s="30" t="s">
        <v>57</v>
      </c>
      <c r="AK143" s="737" t="s">
        <v>73</v>
      </c>
      <c r="AL143" s="737" t="s">
        <v>74</v>
      </c>
      <c r="AM143" s="738" t="s">
        <v>75</v>
      </c>
      <c r="AN143" s="739" t="s">
        <v>76</v>
      </c>
      <c r="AO143" s="738" t="s">
        <v>268</v>
      </c>
      <c r="AP143" s="738" t="s">
        <v>270</v>
      </c>
      <c r="AQ143" s="740" t="s">
        <v>271</v>
      </c>
      <c r="AR143" s="740" t="s">
        <v>78</v>
      </c>
      <c r="AS143" s="740" t="s">
        <v>79</v>
      </c>
      <c r="AT143" s="738" t="s">
        <v>80</v>
      </c>
      <c r="AU143" s="741" t="s">
        <v>81</v>
      </c>
      <c r="AV143" s="742" t="s">
        <v>82</v>
      </c>
      <c r="AW143" s="743" t="s">
        <v>83</v>
      </c>
    </row>
    <row r="144" spans="1:49" s="342" customFormat="1">
      <c r="A144" s="343"/>
      <c r="B144" s="326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345"/>
      <c r="N144" s="345"/>
      <c r="O144" s="143"/>
      <c r="P144" s="326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345"/>
      <c r="AB144" s="345"/>
      <c r="AC144" s="143"/>
      <c r="AD144" s="326"/>
      <c r="AE144" s="326"/>
      <c r="AF144" s="326"/>
      <c r="AG144" s="326"/>
      <c r="AH144" s="326"/>
      <c r="AI144" s="326"/>
      <c r="AJ144" s="346"/>
      <c r="AK144" s="347"/>
      <c r="AL144" s="347"/>
      <c r="AM144" s="346"/>
      <c r="AN144" s="348"/>
      <c r="AO144" s="349"/>
      <c r="AP144" s="349"/>
      <c r="AQ144" s="350"/>
      <c r="AR144" s="350"/>
      <c r="AS144" s="350"/>
      <c r="AT144" s="349"/>
      <c r="AU144" s="344"/>
      <c r="AV144" s="351"/>
      <c r="AW144" s="344"/>
    </row>
    <row r="145" spans="1:49" s="360" customFormat="1">
      <c r="A145" s="352"/>
      <c r="B145" s="445" t="s">
        <v>58</v>
      </c>
      <c r="C145" s="401">
        <f t="shared" ref="C145:N145" si="104">SUM(C147:C167)</f>
        <v>127387</v>
      </c>
      <c r="D145" s="401">
        <f t="shared" si="104"/>
        <v>62378</v>
      </c>
      <c r="E145" s="401">
        <f t="shared" si="104"/>
        <v>119202</v>
      </c>
      <c r="F145" s="401">
        <f t="shared" si="104"/>
        <v>58225</v>
      </c>
      <c r="G145" s="401">
        <f t="shared" si="104"/>
        <v>91396</v>
      </c>
      <c r="H145" s="401">
        <f t="shared" si="104"/>
        <v>45250</v>
      </c>
      <c r="I145" s="401">
        <f t="shared" si="104"/>
        <v>52164</v>
      </c>
      <c r="J145" s="401">
        <f t="shared" si="104"/>
        <v>25385</v>
      </c>
      <c r="K145" s="401">
        <f t="shared" si="104"/>
        <v>37690</v>
      </c>
      <c r="L145" s="401">
        <f t="shared" si="104"/>
        <v>18123</v>
      </c>
      <c r="M145" s="401">
        <f t="shared" si="104"/>
        <v>427839</v>
      </c>
      <c r="N145" s="401">
        <f t="shared" si="104"/>
        <v>209361</v>
      </c>
      <c r="O145" s="113"/>
      <c r="P145" s="445" t="s">
        <v>58</v>
      </c>
      <c r="Q145" s="113">
        <f t="shared" ref="Q145:AB145" si="105">SUM(Q147:Q167)</f>
        <v>21567</v>
      </c>
      <c r="R145" s="113">
        <f t="shared" si="105"/>
        <v>10379</v>
      </c>
      <c r="S145" s="113">
        <f t="shared" si="105"/>
        <v>37721</v>
      </c>
      <c r="T145" s="113">
        <f t="shared" si="105"/>
        <v>18228</v>
      </c>
      <c r="U145" s="113">
        <f t="shared" si="105"/>
        <v>24871</v>
      </c>
      <c r="V145" s="113">
        <f t="shared" si="105"/>
        <v>12039</v>
      </c>
      <c r="W145" s="113">
        <f t="shared" si="105"/>
        <v>4745</v>
      </c>
      <c r="X145" s="113">
        <f t="shared" si="105"/>
        <v>2366</v>
      </c>
      <c r="Y145" s="113">
        <f t="shared" si="105"/>
        <v>7692</v>
      </c>
      <c r="Z145" s="113">
        <f t="shared" si="105"/>
        <v>3752</v>
      </c>
      <c r="AA145" s="113">
        <f t="shared" si="105"/>
        <v>96596</v>
      </c>
      <c r="AB145" s="113">
        <f t="shared" si="105"/>
        <v>46764</v>
      </c>
      <c r="AC145" s="113"/>
      <c r="AD145" s="445" t="s">
        <v>58</v>
      </c>
      <c r="AE145" s="404">
        <f t="shared" ref="AE145:AW145" si="106">SUM(AE147:AE167)</f>
        <v>2857</v>
      </c>
      <c r="AF145" s="404">
        <f t="shared" si="106"/>
        <v>2919</v>
      </c>
      <c r="AG145" s="404">
        <f t="shared" si="106"/>
        <v>2712</v>
      </c>
      <c r="AH145" s="404">
        <f t="shared" si="106"/>
        <v>2244</v>
      </c>
      <c r="AI145" s="404">
        <f t="shared" si="106"/>
        <v>1864</v>
      </c>
      <c r="AJ145" s="404">
        <f t="shared" si="106"/>
        <v>12596</v>
      </c>
      <c r="AK145" s="404">
        <f t="shared" si="106"/>
        <v>6058</v>
      </c>
      <c r="AL145" s="404">
        <f t="shared" si="106"/>
        <v>858</v>
      </c>
      <c r="AM145" s="404">
        <f t="shared" si="106"/>
        <v>6916</v>
      </c>
      <c r="AN145" s="404">
        <f t="shared" si="106"/>
        <v>3220</v>
      </c>
      <c r="AO145" s="404">
        <f t="shared" si="106"/>
        <v>3236</v>
      </c>
      <c r="AP145" s="404">
        <f t="shared" si="106"/>
        <v>1174</v>
      </c>
      <c r="AQ145" s="404">
        <f t="shared" si="106"/>
        <v>109</v>
      </c>
      <c r="AR145" s="404">
        <f t="shared" si="106"/>
        <v>6</v>
      </c>
      <c r="AS145" s="404">
        <f t="shared" si="106"/>
        <v>7745</v>
      </c>
      <c r="AT145" s="404">
        <f t="shared" si="106"/>
        <v>128</v>
      </c>
      <c r="AU145" s="404">
        <f t="shared" si="106"/>
        <v>2760</v>
      </c>
      <c r="AV145" s="404">
        <f t="shared" si="106"/>
        <v>2599</v>
      </c>
      <c r="AW145" s="404">
        <f t="shared" si="106"/>
        <v>161</v>
      </c>
    </row>
    <row r="146" spans="1:49" s="317" customFormat="1">
      <c r="A146" s="114"/>
      <c r="B146" s="462"/>
      <c r="C146" s="390"/>
      <c r="D146" s="390"/>
      <c r="E146" s="390"/>
      <c r="F146" s="390"/>
      <c r="G146" s="390"/>
      <c r="H146" s="390"/>
      <c r="I146" s="390"/>
      <c r="J146" s="390"/>
      <c r="K146" s="390"/>
      <c r="L146" s="390"/>
      <c r="M146" s="391"/>
      <c r="N146" s="391"/>
      <c r="O146" s="114"/>
      <c r="P146" s="462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219"/>
      <c r="AB146" s="219"/>
      <c r="AC146" s="114"/>
      <c r="AD146" s="462"/>
      <c r="AE146" s="379"/>
      <c r="AF146" s="379"/>
      <c r="AG146" s="379"/>
      <c r="AH146" s="379"/>
      <c r="AI146" s="379"/>
      <c r="AJ146" s="379"/>
      <c r="AK146" s="379"/>
      <c r="AL146" s="379"/>
      <c r="AM146" s="379"/>
      <c r="AN146" s="379"/>
      <c r="AO146" s="379"/>
      <c r="AP146" s="379"/>
      <c r="AQ146" s="379"/>
      <c r="AR146" s="379"/>
      <c r="AS146" s="379"/>
      <c r="AT146" s="379"/>
      <c r="AU146" s="379"/>
      <c r="AV146" s="379"/>
      <c r="AW146" s="379"/>
    </row>
    <row r="147" spans="1:49" s="408" customFormat="1" ht="18" customHeight="1">
      <c r="A147" s="703" t="s">
        <v>177</v>
      </c>
      <c r="B147" s="703" t="s">
        <v>178</v>
      </c>
      <c r="C147" s="396">
        <v>834</v>
      </c>
      <c r="D147" s="396">
        <v>422</v>
      </c>
      <c r="E147" s="396">
        <v>952</v>
      </c>
      <c r="F147" s="396">
        <v>463</v>
      </c>
      <c r="G147" s="396">
        <v>608</v>
      </c>
      <c r="H147" s="396">
        <v>298</v>
      </c>
      <c r="I147" s="396">
        <v>289</v>
      </c>
      <c r="J147" s="396">
        <v>152</v>
      </c>
      <c r="K147" s="396">
        <v>159</v>
      </c>
      <c r="L147" s="396">
        <v>79</v>
      </c>
      <c r="M147" s="396">
        <v>2842</v>
      </c>
      <c r="N147" s="396">
        <v>1414</v>
      </c>
      <c r="O147" s="703" t="s">
        <v>177</v>
      </c>
      <c r="P147" s="694" t="s">
        <v>178</v>
      </c>
      <c r="Q147" s="396">
        <v>65</v>
      </c>
      <c r="R147" s="396">
        <v>36</v>
      </c>
      <c r="S147" s="396">
        <v>471</v>
      </c>
      <c r="T147" s="396">
        <v>234</v>
      </c>
      <c r="U147" s="396">
        <v>227</v>
      </c>
      <c r="V147" s="396">
        <v>107</v>
      </c>
      <c r="W147" s="396">
        <v>16</v>
      </c>
      <c r="X147" s="396">
        <v>9</v>
      </c>
      <c r="Y147" s="396">
        <v>30</v>
      </c>
      <c r="Z147" s="396">
        <v>10</v>
      </c>
      <c r="AA147" s="438">
        <v>809</v>
      </c>
      <c r="AB147" s="438">
        <v>396</v>
      </c>
      <c r="AC147" s="703" t="s">
        <v>177</v>
      </c>
      <c r="AD147" s="694" t="s">
        <v>178</v>
      </c>
      <c r="AE147" s="379">
        <v>18</v>
      </c>
      <c r="AF147" s="379">
        <v>20</v>
      </c>
      <c r="AG147" s="379">
        <v>18</v>
      </c>
      <c r="AH147" s="379">
        <v>15</v>
      </c>
      <c r="AI147" s="379">
        <v>12</v>
      </c>
      <c r="AJ147" s="379">
        <v>83</v>
      </c>
      <c r="AK147" s="379">
        <v>41</v>
      </c>
      <c r="AL147" s="379">
        <v>3</v>
      </c>
      <c r="AM147" s="379">
        <v>44</v>
      </c>
      <c r="AN147" s="379">
        <v>29</v>
      </c>
      <c r="AO147" s="379">
        <v>14</v>
      </c>
      <c r="AP147" s="379">
        <v>5</v>
      </c>
      <c r="AQ147" s="379">
        <v>0</v>
      </c>
      <c r="AR147" s="379">
        <v>0</v>
      </c>
      <c r="AS147" s="379">
        <v>48</v>
      </c>
      <c r="AT147" s="379">
        <v>0</v>
      </c>
      <c r="AU147" s="379">
        <v>23</v>
      </c>
      <c r="AV147" s="379">
        <v>17</v>
      </c>
      <c r="AW147" s="379">
        <v>6</v>
      </c>
    </row>
    <row r="148" spans="1:49" s="408" customFormat="1" ht="18" customHeight="1">
      <c r="A148" s="703" t="s">
        <v>177</v>
      </c>
      <c r="B148" s="703" t="s">
        <v>179</v>
      </c>
      <c r="C148" s="396">
        <v>5937</v>
      </c>
      <c r="D148" s="396">
        <v>2886</v>
      </c>
      <c r="E148" s="396">
        <v>5831</v>
      </c>
      <c r="F148" s="396">
        <v>2806</v>
      </c>
      <c r="G148" s="396">
        <v>4941</v>
      </c>
      <c r="H148" s="396">
        <v>2474</v>
      </c>
      <c r="I148" s="396">
        <v>2644</v>
      </c>
      <c r="J148" s="396">
        <v>1340</v>
      </c>
      <c r="K148" s="396">
        <v>1403</v>
      </c>
      <c r="L148" s="396">
        <v>747</v>
      </c>
      <c r="M148" s="396">
        <v>20756</v>
      </c>
      <c r="N148" s="396">
        <v>10253</v>
      </c>
      <c r="O148" s="703" t="s">
        <v>177</v>
      </c>
      <c r="P148" s="694" t="s">
        <v>179</v>
      </c>
      <c r="Q148" s="396">
        <v>1313</v>
      </c>
      <c r="R148" s="396">
        <v>612</v>
      </c>
      <c r="S148" s="396">
        <v>2028</v>
      </c>
      <c r="T148" s="396">
        <v>956</v>
      </c>
      <c r="U148" s="396">
        <v>1317</v>
      </c>
      <c r="V148" s="396">
        <v>667</v>
      </c>
      <c r="W148" s="396">
        <v>126</v>
      </c>
      <c r="X148" s="396">
        <v>60</v>
      </c>
      <c r="Y148" s="396">
        <v>243</v>
      </c>
      <c r="Z148" s="396">
        <v>143</v>
      </c>
      <c r="AA148" s="438">
        <v>5027</v>
      </c>
      <c r="AB148" s="438">
        <v>2438</v>
      </c>
      <c r="AC148" s="703" t="s">
        <v>177</v>
      </c>
      <c r="AD148" s="694" t="s">
        <v>179</v>
      </c>
      <c r="AE148" s="379">
        <v>156</v>
      </c>
      <c r="AF148" s="379">
        <v>167</v>
      </c>
      <c r="AG148" s="379">
        <v>155</v>
      </c>
      <c r="AH148" s="379">
        <v>108</v>
      </c>
      <c r="AI148" s="379">
        <v>74</v>
      </c>
      <c r="AJ148" s="379">
        <v>660</v>
      </c>
      <c r="AK148" s="379">
        <v>316</v>
      </c>
      <c r="AL148" s="379">
        <v>46</v>
      </c>
      <c r="AM148" s="379">
        <v>362</v>
      </c>
      <c r="AN148" s="379">
        <v>159</v>
      </c>
      <c r="AO148" s="379">
        <v>185</v>
      </c>
      <c r="AP148" s="379">
        <v>45</v>
      </c>
      <c r="AQ148" s="379">
        <v>2</v>
      </c>
      <c r="AR148" s="379">
        <v>0</v>
      </c>
      <c r="AS148" s="379">
        <v>391</v>
      </c>
      <c r="AT148" s="379">
        <v>6</v>
      </c>
      <c r="AU148" s="379">
        <v>170</v>
      </c>
      <c r="AV148" s="379">
        <v>149</v>
      </c>
      <c r="AW148" s="379">
        <v>21</v>
      </c>
    </row>
    <row r="149" spans="1:49" s="408" customFormat="1" ht="18" customHeight="1">
      <c r="A149" s="703" t="s">
        <v>177</v>
      </c>
      <c r="B149" s="703" t="s">
        <v>180</v>
      </c>
      <c r="C149" s="396">
        <v>6481</v>
      </c>
      <c r="D149" s="396">
        <v>3164</v>
      </c>
      <c r="E149" s="396">
        <v>6271</v>
      </c>
      <c r="F149" s="396">
        <v>3088</v>
      </c>
      <c r="G149" s="396">
        <v>4654</v>
      </c>
      <c r="H149" s="396">
        <v>2321</v>
      </c>
      <c r="I149" s="396">
        <v>2650</v>
      </c>
      <c r="J149" s="396">
        <v>1334</v>
      </c>
      <c r="K149" s="396">
        <v>1524</v>
      </c>
      <c r="L149" s="396">
        <v>739</v>
      </c>
      <c r="M149" s="396">
        <v>21580</v>
      </c>
      <c r="N149" s="396">
        <v>10646</v>
      </c>
      <c r="O149" s="703" t="s">
        <v>177</v>
      </c>
      <c r="P149" s="694" t="s">
        <v>180</v>
      </c>
      <c r="Q149" s="396">
        <v>1135</v>
      </c>
      <c r="R149" s="396">
        <v>550</v>
      </c>
      <c r="S149" s="396">
        <v>1788</v>
      </c>
      <c r="T149" s="396">
        <v>859</v>
      </c>
      <c r="U149" s="396">
        <v>1370</v>
      </c>
      <c r="V149" s="396">
        <v>662</v>
      </c>
      <c r="W149" s="396">
        <v>261</v>
      </c>
      <c r="X149" s="396">
        <v>121</v>
      </c>
      <c r="Y149" s="396">
        <v>347</v>
      </c>
      <c r="Z149" s="396">
        <v>179</v>
      </c>
      <c r="AA149" s="438">
        <v>4901</v>
      </c>
      <c r="AB149" s="438">
        <v>2371</v>
      </c>
      <c r="AC149" s="703" t="s">
        <v>177</v>
      </c>
      <c r="AD149" s="694" t="s">
        <v>180</v>
      </c>
      <c r="AE149" s="379">
        <v>185</v>
      </c>
      <c r="AF149" s="379">
        <v>183</v>
      </c>
      <c r="AG149" s="379">
        <v>163</v>
      </c>
      <c r="AH149" s="379">
        <v>133</v>
      </c>
      <c r="AI149" s="379">
        <v>112</v>
      </c>
      <c r="AJ149" s="379">
        <v>776</v>
      </c>
      <c r="AK149" s="379">
        <v>367</v>
      </c>
      <c r="AL149" s="379">
        <v>50</v>
      </c>
      <c r="AM149" s="379">
        <v>417</v>
      </c>
      <c r="AN149" s="379">
        <v>164</v>
      </c>
      <c r="AO149" s="379">
        <v>187</v>
      </c>
      <c r="AP149" s="379">
        <v>108</v>
      </c>
      <c r="AQ149" s="379">
        <v>0</v>
      </c>
      <c r="AR149" s="379">
        <v>0</v>
      </c>
      <c r="AS149" s="379">
        <v>459</v>
      </c>
      <c r="AT149" s="379">
        <v>6</v>
      </c>
      <c r="AU149" s="379">
        <v>186</v>
      </c>
      <c r="AV149" s="379">
        <v>172</v>
      </c>
      <c r="AW149" s="379">
        <v>14</v>
      </c>
    </row>
    <row r="150" spans="1:49" s="408" customFormat="1" ht="18" customHeight="1">
      <c r="A150" s="703" t="s">
        <v>248</v>
      </c>
      <c r="B150" s="703" t="s">
        <v>181</v>
      </c>
      <c r="C150" s="396">
        <v>7930</v>
      </c>
      <c r="D150" s="396">
        <v>3906</v>
      </c>
      <c r="E150" s="396">
        <v>6799</v>
      </c>
      <c r="F150" s="396">
        <v>3369</v>
      </c>
      <c r="G150" s="396">
        <v>5049</v>
      </c>
      <c r="H150" s="396">
        <v>2528</v>
      </c>
      <c r="I150" s="396">
        <v>2527</v>
      </c>
      <c r="J150" s="396">
        <v>1305</v>
      </c>
      <c r="K150" s="396">
        <v>1681</v>
      </c>
      <c r="L150" s="396">
        <v>863</v>
      </c>
      <c r="M150" s="396">
        <v>23986</v>
      </c>
      <c r="N150" s="396">
        <v>11971</v>
      </c>
      <c r="O150" s="703" t="s">
        <v>248</v>
      </c>
      <c r="P150" s="694" t="s">
        <v>181</v>
      </c>
      <c r="Q150" s="396">
        <v>523</v>
      </c>
      <c r="R150" s="396">
        <v>228</v>
      </c>
      <c r="S150" s="396">
        <v>2068</v>
      </c>
      <c r="T150" s="396">
        <v>1008</v>
      </c>
      <c r="U150" s="396">
        <v>1301</v>
      </c>
      <c r="V150" s="396">
        <v>609</v>
      </c>
      <c r="W150" s="396">
        <v>69</v>
      </c>
      <c r="X150" s="396">
        <v>35</v>
      </c>
      <c r="Y150" s="396">
        <v>393</v>
      </c>
      <c r="Z150" s="396">
        <v>213</v>
      </c>
      <c r="AA150" s="438">
        <v>4354</v>
      </c>
      <c r="AB150" s="438">
        <v>2093</v>
      </c>
      <c r="AC150" s="703" t="s">
        <v>248</v>
      </c>
      <c r="AD150" s="694" t="s">
        <v>181</v>
      </c>
      <c r="AE150" s="379">
        <v>139</v>
      </c>
      <c r="AF150" s="379">
        <v>133</v>
      </c>
      <c r="AG150" s="379">
        <v>118</v>
      </c>
      <c r="AH150" s="379">
        <v>90</v>
      </c>
      <c r="AI150" s="379">
        <v>75</v>
      </c>
      <c r="AJ150" s="379">
        <v>555</v>
      </c>
      <c r="AK150" s="379">
        <v>279</v>
      </c>
      <c r="AL150" s="379">
        <v>56</v>
      </c>
      <c r="AM150" s="379">
        <v>335</v>
      </c>
      <c r="AN150" s="379">
        <v>198</v>
      </c>
      <c r="AO150" s="379">
        <v>154</v>
      </c>
      <c r="AP150" s="379">
        <v>47</v>
      </c>
      <c r="AQ150" s="379">
        <v>15</v>
      </c>
      <c r="AR150" s="379">
        <v>0</v>
      </c>
      <c r="AS150" s="379">
        <v>414</v>
      </c>
      <c r="AT150" s="379">
        <v>8</v>
      </c>
      <c r="AU150" s="379">
        <v>127</v>
      </c>
      <c r="AV150" s="379">
        <v>114</v>
      </c>
      <c r="AW150" s="379">
        <v>13</v>
      </c>
    </row>
    <row r="151" spans="1:49" s="408" customFormat="1" ht="18" customHeight="1">
      <c r="A151" s="703" t="s">
        <v>248</v>
      </c>
      <c r="B151" s="703" t="s">
        <v>182</v>
      </c>
      <c r="C151" s="396">
        <v>2211</v>
      </c>
      <c r="D151" s="396">
        <v>1064</v>
      </c>
      <c r="E151" s="396">
        <v>2249</v>
      </c>
      <c r="F151" s="396">
        <v>1106</v>
      </c>
      <c r="G151" s="396">
        <v>2406</v>
      </c>
      <c r="H151" s="396">
        <v>1179</v>
      </c>
      <c r="I151" s="396">
        <v>2596</v>
      </c>
      <c r="J151" s="396">
        <v>1237</v>
      </c>
      <c r="K151" s="396">
        <v>2009</v>
      </c>
      <c r="L151" s="396">
        <v>1001</v>
      </c>
      <c r="M151" s="396">
        <v>11471</v>
      </c>
      <c r="N151" s="396">
        <v>5587</v>
      </c>
      <c r="O151" s="703" t="s">
        <v>248</v>
      </c>
      <c r="P151" s="694" t="s">
        <v>182</v>
      </c>
      <c r="Q151" s="396">
        <v>277</v>
      </c>
      <c r="R151" s="396">
        <v>132</v>
      </c>
      <c r="S151" s="396">
        <v>330</v>
      </c>
      <c r="T151" s="396">
        <v>133</v>
      </c>
      <c r="U151" s="396">
        <v>401</v>
      </c>
      <c r="V151" s="396">
        <v>170</v>
      </c>
      <c r="W151" s="396">
        <v>408</v>
      </c>
      <c r="X151" s="396">
        <v>174</v>
      </c>
      <c r="Y151" s="396">
        <v>179</v>
      </c>
      <c r="Z151" s="396">
        <v>75</v>
      </c>
      <c r="AA151" s="438">
        <v>1595</v>
      </c>
      <c r="AB151" s="438">
        <v>684</v>
      </c>
      <c r="AC151" s="703" t="s">
        <v>248</v>
      </c>
      <c r="AD151" s="694" t="s">
        <v>182</v>
      </c>
      <c r="AE151" s="379">
        <v>34</v>
      </c>
      <c r="AF151" s="379">
        <v>35</v>
      </c>
      <c r="AG151" s="379">
        <v>40</v>
      </c>
      <c r="AH151" s="379">
        <v>43</v>
      </c>
      <c r="AI151" s="379">
        <v>40</v>
      </c>
      <c r="AJ151" s="379">
        <v>192</v>
      </c>
      <c r="AK151" s="379">
        <v>144</v>
      </c>
      <c r="AL151" s="379">
        <v>5</v>
      </c>
      <c r="AM151" s="379">
        <v>149</v>
      </c>
      <c r="AN151" s="379">
        <v>178</v>
      </c>
      <c r="AO151" s="379">
        <v>14</v>
      </c>
      <c r="AP151" s="379">
        <v>1</v>
      </c>
      <c r="AQ151" s="379">
        <v>0</v>
      </c>
      <c r="AR151" s="379">
        <v>0</v>
      </c>
      <c r="AS151" s="379">
        <v>193</v>
      </c>
      <c r="AT151" s="379">
        <v>31</v>
      </c>
      <c r="AU151" s="379">
        <v>13</v>
      </c>
      <c r="AV151" s="379">
        <v>13</v>
      </c>
      <c r="AW151" s="379">
        <v>0</v>
      </c>
    </row>
    <row r="152" spans="1:49" s="408" customFormat="1" ht="18" customHeight="1">
      <c r="A152" s="703" t="s">
        <v>248</v>
      </c>
      <c r="B152" s="703" t="s">
        <v>183</v>
      </c>
      <c r="C152" s="396">
        <v>3871</v>
      </c>
      <c r="D152" s="396">
        <v>1889</v>
      </c>
      <c r="E152" s="396">
        <v>2836</v>
      </c>
      <c r="F152" s="396">
        <v>1458</v>
      </c>
      <c r="G152" s="396">
        <v>2354</v>
      </c>
      <c r="H152" s="396">
        <v>1172</v>
      </c>
      <c r="I152" s="396">
        <v>1391</v>
      </c>
      <c r="J152" s="396">
        <v>664</v>
      </c>
      <c r="K152" s="396">
        <v>755</v>
      </c>
      <c r="L152" s="396">
        <v>377</v>
      </c>
      <c r="M152" s="396">
        <v>11207</v>
      </c>
      <c r="N152" s="396">
        <v>5560</v>
      </c>
      <c r="O152" s="703" t="s">
        <v>248</v>
      </c>
      <c r="P152" s="694" t="s">
        <v>183</v>
      </c>
      <c r="Q152" s="396">
        <v>1144</v>
      </c>
      <c r="R152" s="396">
        <v>550</v>
      </c>
      <c r="S152" s="396">
        <v>810</v>
      </c>
      <c r="T152" s="396">
        <v>399</v>
      </c>
      <c r="U152" s="396">
        <v>600</v>
      </c>
      <c r="V152" s="396">
        <v>283</v>
      </c>
      <c r="W152" s="396">
        <v>217</v>
      </c>
      <c r="X152" s="396">
        <v>105</v>
      </c>
      <c r="Y152" s="396">
        <v>145</v>
      </c>
      <c r="Z152" s="396">
        <v>67</v>
      </c>
      <c r="AA152" s="438">
        <v>2916</v>
      </c>
      <c r="AB152" s="438">
        <v>1404</v>
      </c>
      <c r="AC152" s="703" t="s">
        <v>248</v>
      </c>
      <c r="AD152" s="694" t="s">
        <v>183</v>
      </c>
      <c r="AE152" s="379">
        <v>95</v>
      </c>
      <c r="AF152" s="379">
        <v>89</v>
      </c>
      <c r="AG152" s="379">
        <v>83</v>
      </c>
      <c r="AH152" s="379">
        <v>65</v>
      </c>
      <c r="AI152" s="379">
        <v>46</v>
      </c>
      <c r="AJ152" s="379">
        <v>378</v>
      </c>
      <c r="AK152" s="379">
        <v>169</v>
      </c>
      <c r="AL152" s="379">
        <v>22</v>
      </c>
      <c r="AM152" s="379">
        <v>191</v>
      </c>
      <c r="AN152" s="379">
        <v>110</v>
      </c>
      <c r="AO152" s="379">
        <v>77</v>
      </c>
      <c r="AP152" s="379">
        <v>50</v>
      </c>
      <c r="AQ152" s="379">
        <v>7</v>
      </c>
      <c r="AR152" s="379">
        <v>0</v>
      </c>
      <c r="AS152" s="379">
        <v>244</v>
      </c>
      <c r="AT152" s="379">
        <v>2</v>
      </c>
      <c r="AU152" s="379">
        <v>90</v>
      </c>
      <c r="AV152" s="379">
        <v>87</v>
      </c>
      <c r="AW152" s="379">
        <v>3</v>
      </c>
    </row>
    <row r="153" spans="1:49" s="408" customFormat="1" ht="18" customHeight="1">
      <c r="A153" s="703" t="s">
        <v>248</v>
      </c>
      <c r="B153" s="703" t="s">
        <v>184</v>
      </c>
      <c r="C153" s="396">
        <v>6029</v>
      </c>
      <c r="D153" s="396">
        <v>2953</v>
      </c>
      <c r="E153" s="396">
        <v>7436</v>
      </c>
      <c r="F153" s="396">
        <v>3642</v>
      </c>
      <c r="G153" s="396">
        <v>5507</v>
      </c>
      <c r="H153" s="396">
        <v>2716</v>
      </c>
      <c r="I153" s="396">
        <v>2994</v>
      </c>
      <c r="J153" s="396">
        <v>1467</v>
      </c>
      <c r="K153" s="396">
        <v>2558</v>
      </c>
      <c r="L153" s="396">
        <v>1272</v>
      </c>
      <c r="M153" s="396">
        <v>24524</v>
      </c>
      <c r="N153" s="396">
        <v>12050</v>
      </c>
      <c r="O153" s="703" t="s">
        <v>248</v>
      </c>
      <c r="P153" s="694" t="s">
        <v>184</v>
      </c>
      <c r="Q153" s="396">
        <v>521</v>
      </c>
      <c r="R153" s="396">
        <v>248</v>
      </c>
      <c r="S153" s="396">
        <v>2515</v>
      </c>
      <c r="T153" s="396">
        <v>1235</v>
      </c>
      <c r="U153" s="396">
        <v>1317</v>
      </c>
      <c r="V153" s="396">
        <v>662</v>
      </c>
      <c r="W153" s="396">
        <v>105</v>
      </c>
      <c r="X153" s="396">
        <v>60</v>
      </c>
      <c r="Y153" s="396">
        <v>729</v>
      </c>
      <c r="Z153" s="396">
        <v>357</v>
      </c>
      <c r="AA153" s="438">
        <v>5187</v>
      </c>
      <c r="AB153" s="438">
        <v>2562</v>
      </c>
      <c r="AC153" s="703" t="s">
        <v>248</v>
      </c>
      <c r="AD153" s="694" t="s">
        <v>184</v>
      </c>
      <c r="AE153" s="379">
        <v>139</v>
      </c>
      <c r="AF153" s="379">
        <v>163</v>
      </c>
      <c r="AG153" s="379">
        <v>141</v>
      </c>
      <c r="AH153" s="379">
        <v>100</v>
      </c>
      <c r="AI153" s="379">
        <v>77</v>
      </c>
      <c r="AJ153" s="379">
        <v>620</v>
      </c>
      <c r="AK153" s="379">
        <v>328</v>
      </c>
      <c r="AL153" s="379">
        <v>46</v>
      </c>
      <c r="AM153" s="379">
        <v>374</v>
      </c>
      <c r="AN153" s="379">
        <v>235</v>
      </c>
      <c r="AO153" s="379">
        <v>222</v>
      </c>
      <c r="AP153" s="379">
        <v>28</v>
      </c>
      <c r="AQ153" s="379">
        <v>9</v>
      </c>
      <c r="AR153" s="379">
        <v>1</v>
      </c>
      <c r="AS153" s="379">
        <v>495</v>
      </c>
      <c r="AT153" s="379">
        <v>10</v>
      </c>
      <c r="AU153" s="379">
        <v>128</v>
      </c>
      <c r="AV153" s="379">
        <v>113</v>
      </c>
      <c r="AW153" s="379">
        <v>15</v>
      </c>
    </row>
    <row r="154" spans="1:49" s="408" customFormat="1" ht="18" customHeight="1">
      <c r="A154" s="703" t="s">
        <v>248</v>
      </c>
      <c r="B154" s="703" t="s">
        <v>185</v>
      </c>
      <c r="C154" s="396">
        <v>3975</v>
      </c>
      <c r="D154" s="396">
        <v>1969</v>
      </c>
      <c r="E154" s="396">
        <v>2837</v>
      </c>
      <c r="F154" s="396">
        <v>1435</v>
      </c>
      <c r="G154" s="396">
        <v>2086</v>
      </c>
      <c r="H154" s="396">
        <v>1049</v>
      </c>
      <c r="I154" s="396">
        <v>1066</v>
      </c>
      <c r="J154" s="396">
        <v>524</v>
      </c>
      <c r="K154" s="396">
        <v>695</v>
      </c>
      <c r="L154" s="396">
        <v>296</v>
      </c>
      <c r="M154" s="396">
        <v>10659</v>
      </c>
      <c r="N154" s="396">
        <v>5273</v>
      </c>
      <c r="O154" s="703" t="s">
        <v>248</v>
      </c>
      <c r="P154" s="694" t="s">
        <v>185</v>
      </c>
      <c r="Q154" s="396">
        <v>921</v>
      </c>
      <c r="R154" s="396">
        <v>455</v>
      </c>
      <c r="S154" s="396">
        <v>700</v>
      </c>
      <c r="T154" s="396">
        <v>354</v>
      </c>
      <c r="U154" s="396">
        <v>526</v>
      </c>
      <c r="V154" s="396">
        <v>285</v>
      </c>
      <c r="W154" s="396">
        <v>160</v>
      </c>
      <c r="X154" s="396">
        <v>65</v>
      </c>
      <c r="Y154" s="396">
        <v>170</v>
      </c>
      <c r="Z154" s="396">
        <v>77</v>
      </c>
      <c r="AA154" s="438">
        <v>2477</v>
      </c>
      <c r="AB154" s="438">
        <v>1236</v>
      </c>
      <c r="AC154" s="703" t="s">
        <v>248</v>
      </c>
      <c r="AD154" s="694" t="s">
        <v>185</v>
      </c>
      <c r="AE154" s="379">
        <v>84</v>
      </c>
      <c r="AF154" s="379">
        <v>89</v>
      </c>
      <c r="AG154" s="379">
        <v>84</v>
      </c>
      <c r="AH154" s="379">
        <v>61</v>
      </c>
      <c r="AI154" s="379">
        <v>41</v>
      </c>
      <c r="AJ154" s="379">
        <v>359</v>
      </c>
      <c r="AK154" s="379">
        <v>145</v>
      </c>
      <c r="AL154" s="379">
        <v>18</v>
      </c>
      <c r="AM154" s="379">
        <v>163</v>
      </c>
      <c r="AN154" s="379">
        <v>78</v>
      </c>
      <c r="AO154" s="379">
        <v>85</v>
      </c>
      <c r="AP154" s="379">
        <v>35</v>
      </c>
      <c r="AQ154" s="379">
        <v>0</v>
      </c>
      <c r="AR154" s="379">
        <v>0</v>
      </c>
      <c r="AS154" s="379">
        <v>198</v>
      </c>
      <c r="AT154" s="379">
        <v>3</v>
      </c>
      <c r="AU154" s="379">
        <v>79</v>
      </c>
      <c r="AV154" s="379">
        <v>78</v>
      </c>
      <c r="AW154" s="379">
        <v>1</v>
      </c>
    </row>
    <row r="155" spans="1:49" s="408" customFormat="1" ht="18" customHeight="1">
      <c r="A155" s="703" t="s">
        <v>248</v>
      </c>
      <c r="B155" s="703" t="s">
        <v>186</v>
      </c>
      <c r="C155" s="396">
        <v>1971</v>
      </c>
      <c r="D155" s="396">
        <v>960</v>
      </c>
      <c r="E155" s="396">
        <v>2231</v>
      </c>
      <c r="F155" s="396">
        <v>1094</v>
      </c>
      <c r="G155" s="396">
        <v>1207</v>
      </c>
      <c r="H155" s="396">
        <v>576</v>
      </c>
      <c r="I155" s="396">
        <v>532</v>
      </c>
      <c r="J155" s="396">
        <v>253</v>
      </c>
      <c r="K155" s="396">
        <v>360</v>
      </c>
      <c r="L155" s="396">
        <v>152</v>
      </c>
      <c r="M155" s="396">
        <v>6301</v>
      </c>
      <c r="N155" s="396">
        <v>3035</v>
      </c>
      <c r="O155" s="703" t="s">
        <v>248</v>
      </c>
      <c r="P155" s="694" t="s">
        <v>186</v>
      </c>
      <c r="Q155" s="396">
        <v>134</v>
      </c>
      <c r="R155" s="396">
        <v>66</v>
      </c>
      <c r="S155" s="396">
        <v>704</v>
      </c>
      <c r="T155" s="396">
        <v>348</v>
      </c>
      <c r="U155" s="396">
        <v>342</v>
      </c>
      <c r="V155" s="396">
        <v>154</v>
      </c>
      <c r="W155" s="396">
        <v>19</v>
      </c>
      <c r="X155" s="396">
        <v>9</v>
      </c>
      <c r="Y155" s="396">
        <v>64</v>
      </c>
      <c r="Z155" s="396">
        <v>21</v>
      </c>
      <c r="AA155" s="438">
        <v>1263</v>
      </c>
      <c r="AB155" s="438">
        <v>598</v>
      </c>
      <c r="AC155" s="703" t="s">
        <v>248</v>
      </c>
      <c r="AD155" s="694" t="s">
        <v>186</v>
      </c>
      <c r="AE155" s="379">
        <v>66</v>
      </c>
      <c r="AF155" s="379">
        <v>77</v>
      </c>
      <c r="AG155" s="379">
        <v>60</v>
      </c>
      <c r="AH155" s="379">
        <v>50</v>
      </c>
      <c r="AI155" s="379">
        <v>38</v>
      </c>
      <c r="AJ155" s="379">
        <v>291</v>
      </c>
      <c r="AK155" s="379">
        <v>98</v>
      </c>
      <c r="AL155" s="379">
        <v>17</v>
      </c>
      <c r="AM155" s="379">
        <v>115</v>
      </c>
      <c r="AN155" s="379">
        <v>74</v>
      </c>
      <c r="AO155" s="379">
        <v>33</v>
      </c>
      <c r="AP155" s="379">
        <v>18</v>
      </c>
      <c r="AQ155" s="379">
        <v>0</v>
      </c>
      <c r="AR155" s="379">
        <v>0</v>
      </c>
      <c r="AS155" s="379">
        <v>125</v>
      </c>
      <c r="AT155" s="379">
        <v>1</v>
      </c>
      <c r="AU155" s="379">
        <v>69</v>
      </c>
      <c r="AV155" s="379">
        <v>66</v>
      </c>
      <c r="AW155" s="379">
        <v>3</v>
      </c>
    </row>
    <row r="156" spans="1:49" s="408" customFormat="1" ht="18" customHeight="1">
      <c r="A156" s="703" t="s">
        <v>187</v>
      </c>
      <c r="B156" s="703" t="s">
        <v>188</v>
      </c>
      <c r="C156" s="396">
        <v>1655</v>
      </c>
      <c r="D156" s="396">
        <v>797</v>
      </c>
      <c r="E156" s="396">
        <v>1196</v>
      </c>
      <c r="F156" s="396">
        <v>584</v>
      </c>
      <c r="G156" s="396">
        <v>769</v>
      </c>
      <c r="H156" s="396">
        <v>383</v>
      </c>
      <c r="I156" s="396">
        <v>343</v>
      </c>
      <c r="J156" s="396">
        <v>171</v>
      </c>
      <c r="K156" s="396">
        <v>241</v>
      </c>
      <c r="L156" s="396">
        <v>114</v>
      </c>
      <c r="M156" s="396">
        <v>4204</v>
      </c>
      <c r="N156" s="396">
        <v>2049</v>
      </c>
      <c r="O156" s="703" t="s">
        <v>187</v>
      </c>
      <c r="P156" s="694" t="s">
        <v>188</v>
      </c>
      <c r="Q156" s="396">
        <v>15</v>
      </c>
      <c r="R156" s="396">
        <v>8</v>
      </c>
      <c r="S156" s="396">
        <v>299</v>
      </c>
      <c r="T156" s="396">
        <v>141</v>
      </c>
      <c r="U156" s="396">
        <v>145</v>
      </c>
      <c r="V156" s="396">
        <v>67</v>
      </c>
      <c r="W156" s="396">
        <v>15</v>
      </c>
      <c r="X156" s="396">
        <v>10</v>
      </c>
      <c r="Y156" s="396">
        <v>80</v>
      </c>
      <c r="Z156" s="396">
        <v>38</v>
      </c>
      <c r="AA156" s="438">
        <v>554</v>
      </c>
      <c r="AB156" s="438">
        <v>264</v>
      </c>
      <c r="AC156" s="703" t="s">
        <v>187</v>
      </c>
      <c r="AD156" s="694" t="s">
        <v>188</v>
      </c>
      <c r="AE156" s="379">
        <v>39</v>
      </c>
      <c r="AF156" s="379">
        <v>34</v>
      </c>
      <c r="AG156" s="379">
        <v>32</v>
      </c>
      <c r="AH156" s="379">
        <v>26</v>
      </c>
      <c r="AI156" s="379">
        <v>21</v>
      </c>
      <c r="AJ156" s="379">
        <v>152</v>
      </c>
      <c r="AK156" s="379">
        <v>41</v>
      </c>
      <c r="AL156" s="379">
        <v>18</v>
      </c>
      <c r="AM156" s="379">
        <v>59</v>
      </c>
      <c r="AN156" s="379">
        <v>42</v>
      </c>
      <c r="AO156" s="379">
        <v>28</v>
      </c>
      <c r="AP156" s="379">
        <v>13</v>
      </c>
      <c r="AQ156" s="379">
        <v>0</v>
      </c>
      <c r="AR156" s="379">
        <v>0</v>
      </c>
      <c r="AS156" s="379">
        <v>83</v>
      </c>
      <c r="AT156" s="379">
        <v>1</v>
      </c>
      <c r="AU156" s="379">
        <v>41</v>
      </c>
      <c r="AV156" s="379">
        <v>36</v>
      </c>
      <c r="AW156" s="379">
        <v>5</v>
      </c>
    </row>
    <row r="157" spans="1:49" s="408" customFormat="1" ht="18" customHeight="1">
      <c r="A157" s="703" t="s">
        <v>187</v>
      </c>
      <c r="B157" s="703" t="s">
        <v>189</v>
      </c>
      <c r="C157" s="396">
        <v>2050</v>
      </c>
      <c r="D157" s="396">
        <v>1014</v>
      </c>
      <c r="E157" s="396">
        <v>1301</v>
      </c>
      <c r="F157" s="396">
        <v>624</v>
      </c>
      <c r="G157" s="396">
        <v>803</v>
      </c>
      <c r="H157" s="396">
        <v>390</v>
      </c>
      <c r="I157" s="396">
        <v>359</v>
      </c>
      <c r="J157" s="396">
        <v>164</v>
      </c>
      <c r="K157" s="396">
        <v>249</v>
      </c>
      <c r="L157" s="396">
        <v>115</v>
      </c>
      <c r="M157" s="396">
        <v>4762</v>
      </c>
      <c r="N157" s="396">
        <v>2307</v>
      </c>
      <c r="O157" s="703" t="s">
        <v>187</v>
      </c>
      <c r="P157" s="694" t="s">
        <v>189</v>
      </c>
      <c r="Q157" s="396">
        <v>221</v>
      </c>
      <c r="R157" s="396">
        <v>108</v>
      </c>
      <c r="S157" s="396">
        <v>297</v>
      </c>
      <c r="T157" s="396">
        <v>143</v>
      </c>
      <c r="U157" s="396">
        <v>169</v>
      </c>
      <c r="V157" s="396">
        <v>92</v>
      </c>
      <c r="W157" s="396">
        <v>7</v>
      </c>
      <c r="X157" s="396">
        <v>4</v>
      </c>
      <c r="Y157" s="396">
        <v>45</v>
      </c>
      <c r="Z157" s="396">
        <v>18</v>
      </c>
      <c r="AA157" s="438">
        <v>739</v>
      </c>
      <c r="AB157" s="438">
        <v>365</v>
      </c>
      <c r="AC157" s="703" t="s">
        <v>187</v>
      </c>
      <c r="AD157" s="694" t="s">
        <v>189</v>
      </c>
      <c r="AE157" s="379">
        <v>35</v>
      </c>
      <c r="AF157" s="379">
        <v>28</v>
      </c>
      <c r="AG157" s="379">
        <v>24</v>
      </c>
      <c r="AH157" s="379">
        <v>19</v>
      </c>
      <c r="AI157" s="379">
        <v>16</v>
      </c>
      <c r="AJ157" s="379">
        <v>122</v>
      </c>
      <c r="AK157" s="379">
        <v>58</v>
      </c>
      <c r="AL157" s="379">
        <v>6</v>
      </c>
      <c r="AM157" s="379">
        <v>64</v>
      </c>
      <c r="AN157" s="379">
        <v>47</v>
      </c>
      <c r="AO157" s="379">
        <v>17</v>
      </c>
      <c r="AP157" s="379">
        <v>10</v>
      </c>
      <c r="AQ157" s="379">
        <v>0</v>
      </c>
      <c r="AR157" s="379">
        <v>0</v>
      </c>
      <c r="AS157" s="379">
        <v>74</v>
      </c>
      <c r="AT157" s="379">
        <v>1</v>
      </c>
      <c r="AU157" s="379">
        <v>44</v>
      </c>
      <c r="AV157" s="379">
        <v>26</v>
      </c>
      <c r="AW157" s="379">
        <v>18</v>
      </c>
    </row>
    <row r="158" spans="1:49" s="408" customFormat="1" ht="18" customHeight="1">
      <c r="A158" s="703" t="s">
        <v>187</v>
      </c>
      <c r="B158" s="703" t="s">
        <v>190</v>
      </c>
      <c r="C158" s="396">
        <v>1651</v>
      </c>
      <c r="D158" s="396">
        <v>784</v>
      </c>
      <c r="E158" s="396">
        <v>935</v>
      </c>
      <c r="F158" s="396">
        <v>456</v>
      </c>
      <c r="G158" s="396">
        <v>477</v>
      </c>
      <c r="H158" s="396">
        <v>233</v>
      </c>
      <c r="I158" s="396">
        <v>201</v>
      </c>
      <c r="J158" s="396">
        <v>99</v>
      </c>
      <c r="K158" s="396">
        <v>102</v>
      </c>
      <c r="L158" s="396">
        <v>45</v>
      </c>
      <c r="M158" s="396">
        <v>3366</v>
      </c>
      <c r="N158" s="396">
        <v>1617</v>
      </c>
      <c r="O158" s="703" t="s">
        <v>187</v>
      </c>
      <c r="P158" s="694" t="s">
        <v>190</v>
      </c>
      <c r="Q158" s="396">
        <v>492</v>
      </c>
      <c r="R158" s="396">
        <v>233</v>
      </c>
      <c r="S158" s="396">
        <v>176</v>
      </c>
      <c r="T158" s="396">
        <v>88</v>
      </c>
      <c r="U158" s="396">
        <v>73</v>
      </c>
      <c r="V158" s="396">
        <v>35</v>
      </c>
      <c r="W158" s="396">
        <v>28</v>
      </c>
      <c r="X158" s="396">
        <v>14</v>
      </c>
      <c r="Y158" s="396">
        <v>22</v>
      </c>
      <c r="Z158" s="396">
        <v>9</v>
      </c>
      <c r="AA158" s="438">
        <v>791</v>
      </c>
      <c r="AB158" s="438">
        <v>379</v>
      </c>
      <c r="AC158" s="703" t="s">
        <v>187</v>
      </c>
      <c r="AD158" s="694" t="s">
        <v>190</v>
      </c>
      <c r="AE158" s="379">
        <v>33</v>
      </c>
      <c r="AF158" s="379">
        <v>30</v>
      </c>
      <c r="AG158" s="379">
        <v>26</v>
      </c>
      <c r="AH158" s="379">
        <v>21</v>
      </c>
      <c r="AI158" s="379">
        <v>15</v>
      </c>
      <c r="AJ158" s="379">
        <v>125</v>
      </c>
      <c r="AK158" s="379">
        <v>46</v>
      </c>
      <c r="AL158" s="379">
        <v>12</v>
      </c>
      <c r="AM158" s="379">
        <v>58</v>
      </c>
      <c r="AN158" s="379">
        <v>31</v>
      </c>
      <c r="AO158" s="379">
        <v>17</v>
      </c>
      <c r="AP158" s="379">
        <v>6</v>
      </c>
      <c r="AQ158" s="379">
        <v>0</v>
      </c>
      <c r="AR158" s="379">
        <v>0</v>
      </c>
      <c r="AS158" s="379">
        <v>54</v>
      </c>
      <c r="AT158" s="379">
        <v>0</v>
      </c>
      <c r="AU158" s="379">
        <v>33</v>
      </c>
      <c r="AV158" s="379">
        <v>32</v>
      </c>
      <c r="AW158" s="379">
        <v>1</v>
      </c>
    </row>
    <row r="159" spans="1:49" s="408" customFormat="1" ht="18" customHeight="1">
      <c r="A159" s="703" t="s">
        <v>187</v>
      </c>
      <c r="B159" s="703" t="s">
        <v>191</v>
      </c>
      <c r="C159" s="396">
        <v>4335</v>
      </c>
      <c r="D159" s="396">
        <v>2126</v>
      </c>
      <c r="E159" s="396">
        <v>2158</v>
      </c>
      <c r="F159" s="396">
        <v>1054</v>
      </c>
      <c r="G159" s="396">
        <v>1754</v>
      </c>
      <c r="H159" s="396">
        <v>918</v>
      </c>
      <c r="I159" s="396">
        <v>997</v>
      </c>
      <c r="J159" s="396">
        <v>488</v>
      </c>
      <c r="K159" s="396">
        <v>517</v>
      </c>
      <c r="L159" s="396">
        <v>265</v>
      </c>
      <c r="M159" s="396">
        <v>9761</v>
      </c>
      <c r="N159" s="396">
        <v>4851</v>
      </c>
      <c r="O159" s="703" t="s">
        <v>187</v>
      </c>
      <c r="P159" s="694" t="s">
        <v>191</v>
      </c>
      <c r="Q159" s="396">
        <v>1092</v>
      </c>
      <c r="R159" s="396">
        <v>524</v>
      </c>
      <c r="S159" s="396">
        <v>514</v>
      </c>
      <c r="T159" s="396">
        <v>233</v>
      </c>
      <c r="U159" s="396">
        <v>408</v>
      </c>
      <c r="V159" s="396">
        <v>200</v>
      </c>
      <c r="W159" s="396">
        <v>136</v>
      </c>
      <c r="X159" s="396">
        <v>67</v>
      </c>
      <c r="Y159" s="396">
        <v>62</v>
      </c>
      <c r="Z159" s="396">
        <v>35</v>
      </c>
      <c r="AA159" s="438">
        <v>2212</v>
      </c>
      <c r="AB159" s="438">
        <v>1059</v>
      </c>
      <c r="AC159" s="703" t="s">
        <v>187</v>
      </c>
      <c r="AD159" s="694" t="s">
        <v>191</v>
      </c>
      <c r="AE159" s="379">
        <v>78</v>
      </c>
      <c r="AF159" s="379">
        <v>66</v>
      </c>
      <c r="AG159" s="379">
        <v>59</v>
      </c>
      <c r="AH159" s="379">
        <v>51</v>
      </c>
      <c r="AI159" s="379">
        <v>31</v>
      </c>
      <c r="AJ159" s="379">
        <v>285</v>
      </c>
      <c r="AK159" s="379">
        <v>124</v>
      </c>
      <c r="AL159" s="379">
        <v>31</v>
      </c>
      <c r="AM159" s="379">
        <v>155</v>
      </c>
      <c r="AN159" s="379">
        <v>87</v>
      </c>
      <c r="AO159" s="379">
        <v>41</v>
      </c>
      <c r="AP159" s="379">
        <v>28</v>
      </c>
      <c r="AQ159" s="379">
        <v>1</v>
      </c>
      <c r="AR159" s="379">
        <v>3</v>
      </c>
      <c r="AS159" s="379">
        <v>160</v>
      </c>
      <c r="AT159" s="379">
        <v>4</v>
      </c>
      <c r="AU159" s="379">
        <v>89</v>
      </c>
      <c r="AV159" s="379">
        <v>66</v>
      </c>
      <c r="AW159" s="379">
        <v>23</v>
      </c>
    </row>
    <row r="160" spans="1:49" s="408" customFormat="1" ht="18" customHeight="1">
      <c r="A160" s="703" t="s">
        <v>187</v>
      </c>
      <c r="B160" s="703" t="s">
        <v>192</v>
      </c>
      <c r="C160" s="396">
        <v>1080</v>
      </c>
      <c r="D160" s="396">
        <v>599</v>
      </c>
      <c r="E160" s="396">
        <v>866</v>
      </c>
      <c r="F160" s="396">
        <v>424</v>
      </c>
      <c r="G160" s="396">
        <v>429</v>
      </c>
      <c r="H160" s="396">
        <v>211</v>
      </c>
      <c r="I160" s="396">
        <v>246</v>
      </c>
      <c r="J160" s="396">
        <v>122</v>
      </c>
      <c r="K160" s="396">
        <v>158</v>
      </c>
      <c r="L160" s="396">
        <v>76</v>
      </c>
      <c r="M160" s="396">
        <v>2779</v>
      </c>
      <c r="N160" s="396">
        <v>1432</v>
      </c>
      <c r="O160" s="703" t="s">
        <v>187</v>
      </c>
      <c r="P160" s="694" t="s">
        <v>192</v>
      </c>
      <c r="Q160" s="396">
        <v>86</v>
      </c>
      <c r="R160" s="396">
        <v>40</v>
      </c>
      <c r="S160" s="396">
        <v>188</v>
      </c>
      <c r="T160" s="396">
        <v>94</v>
      </c>
      <c r="U160" s="396">
        <v>99</v>
      </c>
      <c r="V160" s="396">
        <v>49</v>
      </c>
      <c r="W160" s="396">
        <v>16</v>
      </c>
      <c r="X160" s="396">
        <v>6</v>
      </c>
      <c r="Y160" s="396">
        <v>25</v>
      </c>
      <c r="Z160" s="396">
        <v>12</v>
      </c>
      <c r="AA160" s="438">
        <v>414</v>
      </c>
      <c r="AB160" s="438">
        <v>201</v>
      </c>
      <c r="AC160" s="703" t="s">
        <v>187</v>
      </c>
      <c r="AD160" s="694" t="s">
        <v>192</v>
      </c>
      <c r="AE160" s="379">
        <v>28</v>
      </c>
      <c r="AF160" s="379">
        <v>28</v>
      </c>
      <c r="AG160" s="379">
        <v>26</v>
      </c>
      <c r="AH160" s="379">
        <v>20</v>
      </c>
      <c r="AI160" s="379">
        <v>19</v>
      </c>
      <c r="AJ160" s="379">
        <v>121</v>
      </c>
      <c r="AK160" s="379">
        <v>37</v>
      </c>
      <c r="AL160" s="379">
        <v>8</v>
      </c>
      <c r="AM160" s="379">
        <v>45</v>
      </c>
      <c r="AN160" s="379">
        <v>39</v>
      </c>
      <c r="AO160" s="379">
        <v>7</v>
      </c>
      <c r="AP160" s="379">
        <v>2</v>
      </c>
      <c r="AQ160" s="379">
        <v>0</v>
      </c>
      <c r="AR160" s="379">
        <v>0</v>
      </c>
      <c r="AS160" s="379">
        <v>48</v>
      </c>
      <c r="AT160" s="379">
        <v>0</v>
      </c>
      <c r="AU160" s="379">
        <v>37</v>
      </c>
      <c r="AV160" s="379">
        <v>27</v>
      </c>
      <c r="AW160" s="379">
        <v>10</v>
      </c>
    </row>
    <row r="161" spans="1:49" s="408" customFormat="1" ht="18" customHeight="1">
      <c r="A161" s="703" t="s">
        <v>193</v>
      </c>
      <c r="B161" s="703" t="s">
        <v>194</v>
      </c>
      <c r="C161" s="396">
        <v>10115</v>
      </c>
      <c r="D161" s="396">
        <v>4984</v>
      </c>
      <c r="E161" s="396">
        <v>8500</v>
      </c>
      <c r="F161" s="396">
        <v>4243</v>
      </c>
      <c r="G161" s="396">
        <v>5945</v>
      </c>
      <c r="H161" s="396">
        <v>2917</v>
      </c>
      <c r="I161" s="396">
        <v>3316</v>
      </c>
      <c r="J161" s="396">
        <v>1580</v>
      </c>
      <c r="K161" s="396">
        <v>2307</v>
      </c>
      <c r="L161" s="396">
        <v>1104</v>
      </c>
      <c r="M161" s="396">
        <v>30183</v>
      </c>
      <c r="N161" s="396">
        <v>14828</v>
      </c>
      <c r="O161" s="703" t="s">
        <v>193</v>
      </c>
      <c r="P161" s="694" t="s">
        <v>194</v>
      </c>
      <c r="Q161" s="396">
        <v>728</v>
      </c>
      <c r="R161" s="396">
        <v>355</v>
      </c>
      <c r="S161" s="396">
        <v>2609</v>
      </c>
      <c r="T161" s="396">
        <v>1284</v>
      </c>
      <c r="U161" s="396">
        <v>1500</v>
      </c>
      <c r="V161" s="396">
        <v>720</v>
      </c>
      <c r="W161" s="396">
        <v>206</v>
      </c>
      <c r="X161" s="396">
        <v>102</v>
      </c>
      <c r="Y161" s="396">
        <v>530</v>
      </c>
      <c r="Z161" s="396">
        <v>275</v>
      </c>
      <c r="AA161" s="438">
        <v>5573</v>
      </c>
      <c r="AB161" s="438">
        <v>2736</v>
      </c>
      <c r="AC161" s="703" t="s">
        <v>193</v>
      </c>
      <c r="AD161" s="694" t="s">
        <v>194</v>
      </c>
      <c r="AE161" s="379">
        <v>226</v>
      </c>
      <c r="AF161" s="379">
        <v>224</v>
      </c>
      <c r="AG161" s="379">
        <v>213</v>
      </c>
      <c r="AH161" s="379">
        <v>177</v>
      </c>
      <c r="AI161" s="379">
        <v>136</v>
      </c>
      <c r="AJ161" s="379">
        <v>976</v>
      </c>
      <c r="AK161" s="379">
        <v>420</v>
      </c>
      <c r="AL161" s="379">
        <v>64</v>
      </c>
      <c r="AM161" s="379">
        <v>484</v>
      </c>
      <c r="AN161" s="379">
        <v>145</v>
      </c>
      <c r="AO161" s="379">
        <v>255</v>
      </c>
      <c r="AP161" s="379">
        <v>114</v>
      </c>
      <c r="AQ161" s="379">
        <v>7</v>
      </c>
      <c r="AR161" s="379">
        <v>0</v>
      </c>
      <c r="AS161" s="379">
        <v>521</v>
      </c>
      <c r="AT161" s="379">
        <v>4</v>
      </c>
      <c r="AU161" s="379">
        <v>212</v>
      </c>
      <c r="AV161" s="379">
        <v>209</v>
      </c>
      <c r="AW161" s="379">
        <v>3</v>
      </c>
    </row>
    <row r="162" spans="1:49" s="408" customFormat="1" ht="18" customHeight="1">
      <c r="A162" s="703" t="s">
        <v>193</v>
      </c>
      <c r="B162" s="703" t="s">
        <v>195</v>
      </c>
      <c r="C162" s="396">
        <v>8308</v>
      </c>
      <c r="D162" s="396">
        <v>4081</v>
      </c>
      <c r="E162" s="396">
        <v>8482</v>
      </c>
      <c r="F162" s="396">
        <v>4150</v>
      </c>
      <c r="G162" s="396">
        <v>6662</v>
      </c>
      <c r="H162" s="396">
        <v>3328</v>
      </c>
      <c r="I162" s="396">
        <v>4192</v>
      </c>
      <c r="J162" s="396">
        <v>1979</v>
      </c>
      <c r="K162" s="396">
        <v>2971</v>
      </c>
      <c r="L162" s="396">
        <v>1441</v>
      </c>
      <c r="M162" s="396">
        <v>30615</v>
      </c>
      <c r="N162" s="396">
        <v>14979</v>
      </c>
      <c r="O162" s="703" t="s">
        <v>193</v>
      </c>
      <c r="P162" s="694" t="s">
        <v>195</v>
      </c>
      <c r="Q162" s="396">
        <v>715</v>
      </c>
      <c r="R162" s="396">
        <v>344</v>
      </c>
      <c r="S162" s="396">
        <v>3030</v>
      </c>
      <c r="T162" s="396">
        <v>1503</v>
      </c>
      <c r="U162" s="396">
        <v>1673</v>
      </c>
      <c r="V162" s="396">
        <v>823</v>
      </c>
      <c r="W162" s="396">
        <v>189</v>
      </c>
      <c r="X162" s="396">
        <v>97</v>
      </c>
      <c r="Y162" s="396">
        <v>375</v>
      </c>
      <c r="Z162" s="396">
        <v>180</v>
      </c>
      <c r="AA162" s="438">
        <v>5982</v>
      </c>
      <c r="AB162" s="438">
        <v>2947</v>
      </c>
      <c r="AC162" s="703" t="s">
        <v>193</v>
      </c>
      <c r="AD162" s="694" t="s">
        <v>195</v>
      </c>
      <c r="AE162" s="379">
        <v>196</v>
      </c>
      <c r="AF162" s="379">
        <v>203</v>
      </c>
      <c r="AG162" s="379">
        <v>195</v>
      </c>
      <c r="AH162" s="379">
        <v>177</v>
      </c>
      <c r="AI162" s="379">
        <v>149</v>
      </c>
      <c r="AJ162" s="379">
        <v>920</v>
      </c>
      <c r="AK162" s="379">
        <v>470</v>
      </c>
      <c r="AL162" s="379">
        <v>34</v>
      </c>
      <c r="AM162" s="379">
        <v>504</v>
      </c>
      <c r="AN162" s="379">
        <v>218</v>
      </c>
      <c r="AO162" s="379">
        <v>269</v>
      </c>
      <c r="AP162" s="379">
        <v>88</v>
      </c>
      <c r="AQ162" s="379">
        <v>26</v>
      </c>
      <c r="AR162" s="379">
        <v>0</v>
      </c>
      <c r="AS162" s="379">
        <v>601</v>
      </c>
      <c r="AT162" s="379">
        <v>19</v>
      </c>
      <c r="AU162" s="379">
        <v>173</v>
      </c>
      <c r="AV162" s="379">
        <v>171</v>
      </c>
      <c r="AW162" s="379">
        <v>2</v>
      </c>
    </row>
    <row r="163" spans="1:49" s="408" customFormat="1" ht="18" customHeight="1">
      <c r="A163" s="703" t="s">
        <v>193</v>
      </c>
      <c r="B163" s="703" t="s">
        <v>196</v>
      </c>
      <c r="C163" s="396">
        <v>9457</v>
      </c>
      <c r="D163" s="396">
        <v>4576</v>
      </c>
      <c r="E163" s="396">
        <v>8120</v>
      </c>
      <c r="F163" s="396">
        <v>3979</v>
      </c>
      <c r="G163" s="396">
        <v>7199</v>
      </c>
      <c r="H163" s="396">
        <v>3506</v>
      </c>
      <c r="I163" s="396">
        <v>4930</v>
      </c>
      <c r="J163" s="396">
        <v>2538</v>
      </c>
      <c r="K163" s="396">
        <v>3440</v>
      </c>
      <c r="L163" s="396">
        <v>1786</v>
      </c>
      <c r="M163" s="396">
        <v>33146</v>
      </c>
      <c r="N163" s="396">
        <v>16385</v>
      </c>
      <c r="O163" s="703" t="s">
        <v>193</v>
      </c>
      <c r="P163" s="694" t="s">
        <v>196</v>
      </c>
      <c r="Q163" s="396">
        <v>2262</v>
      </c>
      <c r="R163" s="396">
        <v>1088</v>
      </c>
      <c r="S163" s="396">
        <v>2514</v>
      </c>
      <c r="T163" s="396">
        <v>1183</v>
      </c>
      <c r="U163" s="396">
        <v>2289</v>
      </c>
      <c r="V163" s="396">
        <v>1110</v>
      </c>
      <c r="W163" s="396">
        <v>815</v>
      </c>
      <c r="X163" s="396">
        <v>435</v>
      </c>
      <c r="Y163" s="396">
        <v>720</v>
      </c>
      <c r="Z163" s="396">
        <v>395</v>
      </c>
      <c r="AA163" s="438">
        <v>8600</v>
      </c>
      <c r="AB163" s="438">
        <v>4211</v>
      </c>
      <c r="AC163" s="703" t="s">
        <v>193</v>
      </c>
      <c r="AD163" s="694" t="s">
        <v>196</v>
      </c>
      <c r="AE163" s="379">
        <v>199</v>
      </c>
      <c r="AF163" s="379">
        <v>195</v>
      </c>
      <c r="AG163" s="379">
        <v>195</v>
      </c>
      <c r="AH163" s="379">
        <v>180</v>
      </c>
      <c r="AI163" s="379">
        <v>160</v>
      </c>
      <c r="AJ163" s="379">
        <v>929</v>
      </c>
      <c r="AK163" s="379">
        <v>428</v>
      </c>
      <c r="AL163" s="379">
        <v>75</v>
      </c>
      <c r="AM163" s="379">
        <v>503</v>
      </c>
      <c r="AN163" s="379">
        <v>195</v>
      </c>
      <c r="AO163" s="379">
        <v>117</v>
      </c>
      <c r="AP163" s="379">
        <v>193</v>
      </c>
      <c r="AQ163" s="379">
        <v>5</v>
      </c>
      <c r="AR163" s="379">
        <v>0</v>
      </c>
      <c r="AS163" s="379">
        <v>510</v>
      </c>
      <c r="AT163" s="379">
        <v>5</v>
      </c>
      <c r="AU163" s="379">
        <v>194</v>
      </c>
      <c r="AV163" s="379">
        <v>187</v>
      </c>
      <c r="AW163" s="379">
        <v>7</v>
      </c>
    </row>
    <row r="164" spans="1:49" s="408" customFormat="1" ht="18" customHeight="1">
      <c r="A164" s="703" t="s">
        <v>193</v>
      </c>
      <c r="B164" s="703" t="s">
        <v>197</v>
      </c>
      <c r="C164" s="396">
        <v>17716</v>
      </c>
      <c r="D164" s="396">
        <v>8624</v>
      </c>
      <c r="E164" s="396">
        <v>14558</v>
      </c>
      <c r="F164" s="396">
        <v>7077</v>
      </c>
      <c r="G164" s="396">
        <v>11774</v>
      </c>
      <c r="H164" s="396">
        <v>5880</v>
      </c>
      <c r="I164" s="396">
        <v>7151</v>
      </c>
      <c r="J164" s="396">
        <v>3438</v>
      </c>
      <c r="K164" s="396">
        <v>4783</v>
      </c>
      <c r="L164" s="396">
        <v>2254</v>
      </c>
      <c r="M164" s="396">
        <v>55982</v>
      </c>
      <c r="N164" s="396">
        <v>27273</v>
      </c>
      <c r="O164" s="703" t="s">
        <v>193</v>
      </c>
      <c r="P164" s="694" t="s">
        <v>197</v>
      </c>
      <c r="Q164" s="396">
        <v>6568</v>
      </c>
      <c r="R164" s="396">
        <v>3143</v>
      </c>
      <c r="S164" s="396">
        <v>4089</v>
      </c>
      <c r="T164" s="396">
        <v>1925</v>
      </c>
      <c r="U164" s="396">
        <v>3420</v>
      </c>
      <c r="V164" s="396">
        <v>1673</v>
      </c>
      <c r="W164" s="396">
        <v>1270</v>
      </c>
      <c r="X164" s="396">
        <v>650</v>
      </c>
      <c r="Y164" s="396">
        <v>674</v>
      </c>
      <c r="Z164" s="396">
        <v>304</v>
      </c>
      <c r="AA164" s="438">
        <v>16021</v>
      </c>
      <c r="AB164" s="438">
        <v>7695</v>
      </c>
      <c r="AC164" s="703" t="s">
        <v>193</v>
      </c>
      <c r="AD164" s="694" t="s">
        <v>197</v>
      </c>
      <c r="AE164" s="379">
        <v>344</v>
      </c>
      <c r="AF164" s="379">
        <v>342</v>
      </c>
      <c r="AG164" s="379">
        <v>320</v>
      </c>
      <c r="AH164" s="379">
        <v>260</v>
      </c>
      <c r="AI164" s="379">
        <v>228</v>
      </c>
      <c r="AJ164" s="379">
        <v>1494</v>
      </c>
      <c r="AK164" s="379">
        <v>817</v>
      </c>
      <c r="AL164" s="379">
        <v>106</v>
      </c>
      <c r="AM164" s="379">
        <v>923</v>
      </c>
      <c r="AN164" s="379">
        <v>374</v>
      </c>
      <c r="AO164" s="379">
        <v>486</v>
      </c>
      <c r="AP164" s="379">
        <v>120</v>
      </c>
      <c r="AQ164" s="379">
        <v>0</v>
      </c>
      <c r="AR164" s="379">
        <v>0</v>
      </c>
      <c r="AS164" s="379">
        <v>980</v>
      </c>
      <c r="AT164" s="379">
        <v>3</v>
      </c>
      <c r="AU164" s="379">
        <v>319</v>
      </c>
      <c r="AV164" s="379">
        <v>315</v>
      </c>
      <c r="AW164" s="379">
        <v>4</v>
      </c>
    </row>
    <row r="165" spans="1:49" s="408" customFormat="1" ht="18" customHeight="1">
      <c r="A165" s="703" t="s">
        <v>193</v>
      </c>
      <c r="B165" s="703" t="s">
        <v>198</v>
      </c>
      <c r="C165" s="396">
        <v>8245</v>
      </c>
      <c r="D165" s="396">
        <v>3964</v>
      </c>
      <c r="E165" s="396">
        <v>6417</v>
      </c>
      <c r="F165" s="396">
        <v>3121</v>
      </c>
      <c r="G165" s="396">
        <v>4814</v>
      </c>
      <c r="H165" s="396">
        <v>2224</v>
      </c>
      <c r="I165" s="396">
        <v>2368</v>
      </c>
      <c r="J165" s="396">
        <v>1010</v>
      </c>
      <c r="K165" s="396">
        <v>1601</v>
      </c>
      <c r="L165" s="396">
        <v>671</v>
      </c>
      <c r="M165" s="396">
        <v>23445</v>
      </c>
      <c r="N165" s="396">
        <v>10990</v>
      </c>
      <c r="O165" s="703" t="s">
        <v>193</v>
      </c>
      <c r="P165" s="694" t="s">
        <v>198</v>
      </c>
      <c r="Q165" s="396">
        <v>2603</v>
      </c>
      <c r="R165" s="396">
        <v>1280</v>
      </c>
      <c r="S165" s="396">
        <v>2073</v>
      </c>
      <c r="T165" s="396">
        <v>1045</v>
      </c>
      <c r="U165" s="396">
        <v>1624</v>
      </c>
      <c r="V165" s="396">
        <v>752</v>
      </c>
      <c r="W165" s="396">
        <v>449</v>
      </c>
      <c r="X165" s="396">
        <v>221</v>
      </c>
      <c r="Y165" s="396">
        <v>311</v>
      </c>
      <c r="Z165" s="396">
        <v>124</v>
      </c>
      <c r="AA165" s="438">
        <v>7060</v>
      </c>
      <c r="AB165" s="438">
        <v>3422</v>
      </c>
      <c r="AC165" s="703" t="s">
        <v>193</v>
      </c>
      <c r="AD165" s="694" t="s">
        <v>198</v>
      </c>
      <c r="AE165" s="379">
        <v>132</v>
      </c>
      <c r="AF165" s="379">
        <v>126</v>
      </c>
      <c r="AG165" s="379">
        <v>123</v>
      </c>
      <c r="AH165" s="379">
        <v>100</v>
      </c>
      <c r="AI165" s="379">
        <v>88</v>
      </c>
      <c r="AJ165" s="379">
        <v>569</v>
      </c>
      <c r="AK165" s="379">
        <v>288</v>
      </c>
      <c r="AL165" s="379">
        <v>45</v>
      </c>
      <c r="AM165" s="379">
        <v>333</v>
      </c>
      <c r="AN165" s="379">
        <v>174</v>
      </c>
      <c r="AO165" s="379">
        <v>167</v>
      </c>
      <c r="AP165" s="379">
        <v>27</v>
      </c>
      <c r="AQ165" s="379">
        <v>6</v>
      </c>
      <c r="AR165" s="379">
        <v>2</v>
      </c>
      <c r="AS165" s="379">
        <v>376</v>
      </c>
      <c r="AT165" s="379">
        <v>2</v>
      </c>
      <c r="AU165" s="379">
        <v>115</v>
      </c>
      <c r="AV165" s="379">
        <v>113</v>
      </c>
      <c r="AW165" s="379">
        <v>2</v>
      </c>
    </row>
    <row r="166" spans="1:49" s="408" customFormat="1" ht="18" customHeight="1">
      <c r="A166" s="703" t="s">
        <v>193</v>
      </c>
      <c r="B166" s="703" t="s">
        <v>199</v>
      </c>
      <c r="C166" s="396">
        <v>15011</v>
      </c>
      <c r="D166" s="396">
        <v>7357</v>
      </c>
      <c r="E166" s="396">
        <v>18649</v>
      </c>
      <c r="F166" s="396">
        <v>8872</v>
      </c>
      <c r="G166" s="396">
        <v>14525</v>
      </c>
      <c r="H166" s="396">
        <v>7300</v>
      </c>
      <c r="I166" s="396">
        <v>7430</v>
      </c>
      <c r="J166" s="396">
        <v>3584</v>
      </c>
      <c r="K166" s="396">
        <v>7198</v>
      </c>
      <c r="L166" s="396">
        <v>3392</v>
      </c>
      <c r="M166" s="396">
        <v>62813</v>
      </c>
      <c r="N166" s="396">
        <v>30505</v>
      </c>
      <c r="O166" s="703" t="s">
        <v>193</v>
      </c>
      <c r="P166" s="694" t="s">
        <v>199</v>
      </c>
      <c r="Q166" s="396">
        <v>451</v>
      </c>
      <c r="R166" s="396">
        <v>217</v>
      </c>
      <c r="S166" s="396">
        <v>6505</v>
      </c>
      <c r="T166" s="396">
        <v>3083</v>
      </c>
      <c r="U166" s="396">
        <v>3838</v>
      </c>
      <c r="V166" s="396">
        <v>1849</v>
      </c>
      <c r="W166" s="396">
        <v>186</v>
      </c>
      <c r="X166" s="396">
        <v>96</v>
      </c>
      <c r="Y166" s="396">
        <v>1892</v>
      </c>
      <c r="Z166" s="396">
        <v>907</v>
      </c>
      <c r="AA166" s="438">
        <v>12872</v>
      </c>
      <c r="AB166" s="438">
        <v>6152</v>
      </c>
      <c r="AC166" s="703" t="s">
        <v>193</v>
      </c>
      <c r="AD166" s="694" t="s">
        <v>199</v>
      </c>
      <c r="AE166" s="379">
        <v>425</v>
      </c>
      <c r="AF166" s="379">
        <v>455</v>
      </c>
      <c r="AG166" s="379">
        <v>425</v>
      </c>
      <c r="AH166" s="379">
        <v>362</v>
      </c>
      <c r="AI166" s="379">
        <v>324</v>
      </c>
      <c r="AJ166" s="379">
        <v>1991</v>
      </c>
      <c r="AK166" s="379">
        <v>979</v>
      </c>
      <c r="AL166" s="379">
        <v>144</v>
      </c>
      <c r="AM166" s="379">
        <v>1123</v>
      </c>
      <c r="AN166" s="379">
        <v>399</v>
      </c>
      <c r="AO166" s="379">
        <v>585</v>
      </c>
      <c r="AP166" s="379">
        <v>181</v>
      </c>
      <c r="AQ166" s="379">
        <v>30</v>
      </c>
      <c r="AR166" s="379">
        <v>0</v>
      </c>
      <c r="AS166" s="379">
        <v>1195</v>
      </c>
      <c r="AT166" s="379">
        <v>19</v>
      </c>
      <c r="AU166" s="379">
        <v>420</v>
      </c>
      <c r="AV166" s="379">
        <v>413</v>
      </c>
      <c r="AW166" s="379">
        <v>7</v>
      </c>
    </row>
    <row r="167" spans="1:49" s="408" customFormat="1" ht="18" customHeight="1">
      <c r="A167" s="703" t="s">
        <v>193</v>
      </c>
      <c r="B167" s="703" t="s">
        <v>262</v>
      </c>
      <c r="C167" s="396">
        <v>8525</v>
      </c>
      <c r="D167" s="396">
        <v>4259</v>
      </c>
      <c r="E167" s="396">
        <v>10578</v>
      </c>
      <c r="F167" s="396">
        <v>5180</v>
      </c>
      <c r="G167" s="396">
        <v>7433</v>
      </c>
      <c r="H167" s="396">
        <v>3647</v>
      </c>
      <c r="I167" s="396">
        <v>3942</v>
      </c>
      <c r="J167" s="396">
        <v>1936</v>
      </c>
      <c r="K167" s="396">
        <v>2979</v>
      </c>
      <c r="L167" s="396">
        <v>1334</v>
      </c>
      <c r="M167" s="396">
        <v>33457</v>
      </c>
      <c r="N167" s="396">
        <v>16356</v>
      </c>
      <c r="O167" s="703" t="s">
        <v>193</v>
      </c>
      <c r="P167" s="694" t="s">
        <v>262</v>
      </c>
      <c r="Q167" s="396">
        <v>301</v>
      </c>
      <c r="R167" s="396">
        <v>162</v>
      </c>
      <c r="S167" s="396">
        <v>4013</v>
      </c>
      <c r="T167" s="396">
        <v>1980</v>
      </c>
      <c r="U167" s="396">
        <v>2232</v>
      </c>
      <c r="V167" s="396">
        <v>1070</v>
      </c>
      <c r="W167" s="396">
        <v>47</v>
      </c>
      <c r="X167" s="396">
        <v>26</v>
      </c>
      <c r="Y167" s="396">
        <v>656</v>
      </c>
      <c r="Z167" s="396">
        <v>313</v>
      </c>
      <c r="AA167" s="438">
        <v>7249</v>
      </c>
      <c r="AB167" s="438">
        <v>3551</v>
      </c>
      <c r="AC167" s="703" t="s">
        <v>193</v>
      </c>
      <c r="AD167" s="694" t="s">
        <v>262</v>
      </c>
      <c r="AE167" s="379">
        <v>206</v>
      </c>
      <c r="AF167" s="379">
        <v>232</v>
      </c>
      <c r="AG167" s="379">
        <v>212</v>
      </c>
      <c r="AH167" s="379">
        <v>186</v>
      </c>
      <c r="AI167" s="379">
        <v>162</v>
      </c>
      <c r="AJ167" s="379">
        <v>998</v>
      </c>
      <c r="AK167" s="379">
        <v>463</v>
      </c>
      <c r="AL167" s="379">
        <v>52</v>
      </c>
      <c r="AM167" s="379">
        <v>515</v>
      </c>
      <c r="AN167" s="379">
        <v>244</v>
      </c>
      <c r="AO167" s="379">
        <v>276</v>
      </c>
      <c r="AP167" s="379">
        <v>55</v>
      </c>
      <c r="AQ167" s="379">
        <v>1</v>
      </c>
      <c r="AR167" s="379">
        <v>0</v>
      </c>
      <c r="AS167" s="379">
        <v>576</v>
      </c>
      <c r="AT167" s="379">
        <v>3</v>
      </c>
      <c r="AU167" s="379">
        <v>198</v>
      </c>
      <c r="AV167" s="379">
        <v>195</v>
      </c>
      <c r="AW167" s="379">
        <v>3</v>
      </c>
    </row>
    <row r="168" spans="1:49" ht="7.5" customHeight="1">
      <c r="A168" s="354"/>
      <c r="B168" s="461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9"/>
      <c r="N168" s="159"/>
      <c r="O168" s="158"/>
      <c r="P168" s="461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  <c r="AA168" s="159"/>
      <c r="AB168" s="159"/>
      <c r="AC168" s="158"/>
      <c r="AD168" s="461"/>
      <c r="AE168" s="415"/>
      <c r="AF168" s="415"/>
      <c r="AG168" s="415"/>
      <c r="AH168" s="415"/>
      <c r="AI168" s="415"/>
      <c r="AJ168" s="415"/>
      <c r="AK168" s="415"/>
      <c r="AL168" s="415"/>
      <c r="AM168" s="415"/>
      <c r="AN168" s="415"/>
      <c r="AO168" s="415"/>
      <c r="AP168" s="415"/>
      <c r="AQ168" s="415"/>
      <c r="AR168" s="415"/>
      <c r="AS168" s="415"/>
      <c r="AT168" s="415"/>
      <c r="AU168" s="415"/>
      <c r="AV168" s="415"/>
      <c r="AW168" s="415"/>
    </row>
    <row r="169" spans="1:49"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160"/>
      <c r="N169" s="160"/>
      <c r="O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160"/>
      <c r="AB169" s="160"/>
      <c r="AC169" s="90"/>
      <c r="AE169" s="339"/>
      <c r="AF169" s="339"/>
      <c r="AG169" s="339"/>
      <c r="AH169" s="339"/>
      <c r="AI169" s="339"/>
      <c r="AJ169" s="339"/>
      <c r="AK169" s="339"/>
      <c r="AL169" s="339"/>
      <c r="AM169" s="339"/>
      <c r="AN169" s="339"/>
      <c r="AO169" s="339"/>
      <c r="AP169" s="339"/>
      <c r="AQ169" s="339"/>
      <c r="AR169" s="339"/>
      <c r="AS169" s="339"/>
      <c r="AT169" s="339"/>
    </row>
    <row r="170" spans="1:49">
      <c r="A170" s="211" t="s">
        <v>454</v>
      </c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200"/>
      <c r="M170" s="200"/>
      <c r="N170" s="86"/>
      <c r="O170" s="211" t="s">
        <v>646</v>
      </c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200"/>
      <c r="AA170" s="200"/>
      <c r="AB170" s="86"/>
      <c r="AC170" s="211" t="s">
        <v>449</v>
      </c>
      <c r="AD170" s="337"/>
      <c r="AE170" s="337"/>
      <c r="AF170" s="337"/>
      <c r="AG170" s="337"/>
      <c r="AH170" s="337"/>
      <c r="AI170" s="337"/>
      <c r="AJ170" s="337"/>
      <c r="AK170" s="337"/>
      <c r="AL170" s="337"/>
      <c r="AM170" s="337"/>
      <c r="AN170" s="337"/>
      <c r="AO170" s="337"/>
      <c r="AP170" s="337"/>
      <c r="AQ170" s="337"/>
      <c r="AR170" s="337"/>
      <c r="AS170" s="337"/>
      <c r="AT170" s="337"/>
      <c r="AU170" s="211"/>
      <c r="AV170" s="337"/>
      <c r="AW170" s="337"/>
    </row>
    <row r="171" spans="1:49">
      <c r="A171" s="211" t="s">
        <v>111</v>
      </c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200"/>
      <c r="M171" s="200"/>
      <c r="N171" s="86"/>
      <c r="O171" s="211" t="s">
        <v>111</v>
      </c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200"/>
      <c r="AA171" s="200"/>
      <c r="AB171" s="86"/>
      <c r="AC171" s="211" t="s">
        <v>432</v>
      </c>
      <c r="AD171" s="337"/>
      <c r="AE171" s="337"/>
      <c r="AF171" s="337"/>
      <c r="AG171" s="337"/>
      <c r="AH171" s="337"/>
      <c r="AI171" s="337"/>
      <c r="AJ171" s="337"/>
      <c r="AK171" s="337"/>
      <c r="AL171" s="337"/>
      <c r="AM171" s="337"/>
      <c r="AN171" s="337"/>
      <c r="AO171" s="337"/>
      <c r="AP171" s="337"/>
      <c r="AQ171" s="337"/>
      <c r="AR171" s="337"/>
      <c r="AS171" s="337"/>
      <c r="AT171" s="337"/>
      <c r="AU171" s="211"/>
      <c r="AV171" s="337"/>
      <c r="AW171" s="337"/>
    </row>
    <row r="172" spans="1:49">
      <c r="A172" s="211" t="s">
        <v>281</v>
      </c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200"/>
      <c r="M172" s="200"/>
      <c r="N172" s="86"/>
      <c r="O172" s="211" t="s">
        <v>281</v>
      </c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200"/>
      <c r="AA172" s="200"/>
      <c r="AB172" s="86"/>
      <c r="AC172" s="211" t="s">
        <v>281</v>
      </c>
      <c r="AD172" s="337"/>
      <c r="AE172" s="337"/>
      <c r="AF172" s="337"/>
      <c r="AG172" s="337"/>
      <c r="AH172" s="337"/>
      <c r="AI172" s="337"/>
      <c r="AJ172" s="337"/>
      <c r="AK172" s="337"/>
      <c r="AL172" s="337"/>
      <c r="AM172" s="337"/>
      <c r="AN172" s="337"/>
      <c r="AO172" s="337"/>
      <c r="AP172" s="337"/>
      <c r="AQ172" s="337"/>
      <c r="AR172" s="337"/>
      <c r="AS172" s="337"/>
      <c r="AT172" s="337"/>
      <c r="AU172" s="211"/>
      <c r="AV172" s="337"/>
      <c r="AW172" s="337"/>
    </row>
    <row r="173" spans="1:49">
      <c r="A173" s="337"/>
      <c r="B173" s="211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200"/>
      <c r="N173" s="200"/>
      <c r="O173" s="337"/>
      <c r="P173" s="211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200"/>
      <c r="AB173" s="200"/>
      <c r="AC173" s="337"/>
      <c r="AD173" s="211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200"/>
      <c r="AP173" s="200"/>
      <c r="AQ173" s="337"/>
      <c r="AR173" s="337"/>
      <c r="AS173" s="337"/>
      <c r="AT173" s="337"/>
      <c r="AU173" s="337"/>
      <c r="AV173" s="337"/>
      <c r="AW173" s="337"/>
    </row>
    <row r="174" spans="1:49">
      <c r="A174" s="340" t="s">
        <v>200</v>
      </c>
      <c r="C174" s="90"/>
      <c r="D174" s="90"/>
      <c r="E174" s="90"/>
      <c r="F174" s="90"/>
      <c r="G174" s="90"/>
      <c r="H174" s="90"/>
      <c r="I174" s="90"/>
      <c r="J174" s="90"/>
      <c r="K174" s="338"/>
      <c r="L174" s="90"/>
      <c r="M174" s="90"/>
      <c r="N174" s="160"/>
      <c r="O174" s="340" t="s">
        <v>200</v>
      </c>
      <c r="Q174" s="90"/>
      <c r="R174" s="90"/>
      <c r="S174" s="90"/>
      <c r="T174" s="90"/>
      <c r="U174" s="90"/>
      <c r="V174" s="90"/>
      <c r="W174" s="90"/>
      <c r="X174" s="90"/>
      <c r="Y174" s="338"/>
      <c r="Z174" s="90"/>
      <c r="AA174" s="90"/>
      <c r="AB174" s="160"/>
      <c r="AC174" s="340" t="s">
        <v>200</v>
      </c>
      <c r="AE174" s="339"/>
      <c r="AF174" s="339"/>
      <c r="AG174" s="339"/>
      <c r="AH174" s="339"/>
      <c r="AI174" s="339"/>
      <c r="AJ174" s="339"/>
      <c r="AK174" s="339"/>
      <c r="AL174" s="339"/>
      <c r="AM174" s="339"/>
      <c r="AN174" s="339"/>
      <c r="AO174" s="339"/>
      <c r="AS174" s="339"/>
      <c r="AT174" s="339"/>
      <c r="AV174" s="339"/>
    </row>
    <row r="175" spans="1:49"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160"/>
      <c r="N175" s="160"/>
      <c r="O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160"/>
      <c r="AB175" s="160"/>
      <c r="AC175" s="90"/>
      <c r="AE175" s="339"/>
      <c r="AF175" s="339"/>
      <c r="AG175" s="339"/>
      <c r="AH175" s="339"/>
      <c r="AI175" s="339"/>
      <c r="AJ175" s="339"/>
      <c r="AK175" s="339"/>
      <c r="AL175" s="339"/>
      <c r="AM175" s="339"/>
      <c r="AN175" s="339"/>
      <c r="AO175" s="339"/>
      <c r="AP175" s="339"/>
      <c r="AQ175" s="339"/>
      <c r="AR175" s="339"/>
      <c r="AS175" s="339"/>
      <c r="AT175" s="339"/>
    </row>
    <row r="176" spans="1:49" ht="18.75" customHeight="1">
      <c r="A176" s="341"/>
      <c r="B176" s="322"/>
      <c r="C176" s="51" t="s">
        <v>272</v>
      </c>
      <c r="D176" s="52"/>
      <c r="E176" s="51" t="s">
        <v>273</v>
      </c>
      <c r="F176" s="52"/>
      <c r="G176" s="51" t="s">
        <v>274</v>
      </c>
      <c r="H176" s="52"/>
      <c r="I176" s="51" t="s">
        <v>275</v>
      </c>
      <c r="J176" s="52"/>
      <c r="K176" s="51" t="s">
        <v>276</v>
      </c>
      <c r="L176" s="52"/>
      <c r="M176" s="144" t="s">
        <v>57</v>
      </c>
      <c r="N176" s="146"/>
      <c r="O176" s="69"/>
      <c r="P176" s="322"/>
      <c r="Q176" s="51" t="s">
        <v>272</v>
      </c>
      <c r="R176" s="52"/>
      <c r="S176" s="51" t="s">
        <v>273</v>
      </c>
      <c r="T176" s="52"/>
      <c r="U176" s="51" t="s">
        <v>274</v>
      </c>
      <c r="V176" s="52"/>
      <c r="W176" s="51" t="s">
        <v>275</v>
      </c>
      <c r="X176" s="52"/>
      <c r="Y176" s="51" t="s">
        <v>276</v>
      </c>
      <c r="Z176" s="52"/>
      <c r="AA176" s="144" t="s">
        <v>57</v>
      </c>
      <c r="AB176" s="146"/>
      <c r="AC176" s="69"/>
      <c r="AD176" s="322"/>
      <c r="AE176" s="14" t="s">
        <v>88</v>
      </c>
      <c r="AF176" s="14"/>
      <c r="AG176" s="14"/>
      <c r="AH176" s="14"/>
      <c r="AI176" s="14"/>
      <c r="AJ176" s="15"/>
      <c r="AK176" s="13" t="s">
        <v>70</v>
      </c>
      <c r="AL176" s="14"/>
      <c r="AM176" s="15"/>
      <c r="AN176" s="13" t="s">
        <v>71</v>
      </c>
      <c r="AO176" s="39"/>
      <c r="AP176" s="39"/>
      <c r="AQ176" s="39"/>
      <c r="AR176" s="39"/>
      <c r="AS176" s="15"/>
      <c r="AT176" s="511"/>
      <c r="AU176" s="13" t="s">
        <v>72</v>
      </c>
      <c r="AV176" s="14"/>
      <c r="AW176" s="27"/>
    </row>
    <row r="177" spans="1:49" s="342" customFormat="1" ht="31.5" customHeight="1">
      <c r="A177" s="311" t="s">
        <v>113</v>
      </c>
      <c r="B177" s="34" t="s">
        <v>114</v>
      </c>
      <c r="C177" s="182" t="s">
        <v>282</v>
      </c>
      <c r="D177" s="182" t="s">
        <v>269</v>
      </c>
      <c r="E177" s="182" t="s">
        <v>282</v>
      </c>
      <c r="F177" s="182" t="s">
        <v>269</v>
      </c>
      <c r="G177" s="182" t="s">
        <v>282</v>
      </c>
      <c r="H177" s="182" t="s">
        <v>269</v>
      </c>
      <c r="I177" s="182" t="s">
        <v>282</v>
      </c>
      <c r="J177" s="182" t="s">
        <v>269</v>
      </c>
      <c r="K177" s="182" t="s">
        <v>282</v>
      </c>
      <c r="L177" s="182" t="s">
        <v>269</v>
      </c>
      <c r="M177" s="182" t="s">
        <v>282</v>
      </c>
      <c r="N177" s="182" t="s">
        <v>269</v>
      </c>
      <c r="O177" s="311" t="s">
        <v>113</v>
      </c>
      <c r="P177" s="34" t="s">
        <v>114</v>
      </c>
      <c r="Q177" s="182" t="s">
        <v>282</v>
      </c>
      <c r="R177" s="182" t="s">
        <v>269</v>
      </c>
      <c r="S177" s="182" t="s">
        <v>282</v>
      </c>
      <c r="T177" s="182" t="s">
        <v>269</v>
      </c>
      <c r="U177" s="182" t="s">
        <v>282</v>
      </c>
      <c r="V177" s="182" t="s">
        <v>269</v>
      </c>
      <c r="W177" s="182" t="s">
        <v>282</v>
      </c>
      <c r="X177" s="182" t="s">
        <v>269</v>
      </c>
      <c r="Y177" s="182" t="s">
        <v>282</v>
      </c>
      <c r="Z177" s="182" t="s">
        <v>269</v>
      </c>
      <c r="AA177" s="182" t="s">
        <v>282</v>
      </c>
      <c r="AB177" s="182" t="s">
        <v>269</v>
      </c>
      <c r="AC177" s="311" t="s">
        <v>113</v>
      </c>
      <c r="AD177" s="34" t="s">
        <v>114</v>
      </c>
      <c r="AE177" s="31" t="s">
        <v>272</v>
      </c>
      <c r="AF177" s="31" t="s">
        <v>273</v>
      </c>
      <c r="AG177" s="31" t="s">
        <v>274</v>
      </c>
      <c r="AH177" s="31" t="s">
        <v>275</v>
      </c>
      <c r="AI177" s="31" t="s">
        <v>276</v>
      </c>
      <c r="AJ177" s="30" t="s">
        <v>57</v>
      </c>
      <c r="AK177" s="737" t="s">
        <v>73</v>
      </c>
      <c r="AL177" s="737" t="s">
        <v>74</v>
      </c>
      <c r="AM177" s="738" t="s">
        <v>75</v>
      </c>
      <c r="AN177" s="739" t="s">
        <v>76</v>
      </c>
      <c r="AO177" s="738" t="s">
        <v>268</v>
      </c>
      <c r="AP177" s="738" t="s">
        <v>270</v>
      </c>
      <c r="AQ177" s="740" t="s">
        <v>271</v>
      </c>
      <c r="AR177" s="740" t="s">
        <v>78</v>
      </c>
      <c r="AS177" s="740" t="s">
        <v>79</v>
      </c>
      <c r="AT177" s="738" t="s">
        <v>80</v>
      </c>
      <c r="AU177" s="741" t="s">
        <v>81</v>
      </c>
      <c r="AV177" s="742" t="s">
        <v>82</v>
      </c>
      <c r="AW177" s="743" t="s">
        <v>83</v>
      </c>
    </row>
    <row r="178" spans="1:49" s="342" customFormat="1">
      <c r="A178" s="343"/>
      <c r="B178" s="326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345"/>
      <c r="N178" s="345"/>
      <c r="O178" s="143"/>
      <c r="P178" s="326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345"/>
      <c r="AB178" s="345"/>
      <c r="AC178" s="143"/>
      <c r="AD178" s="326"/>
      <c r="AE178" s="326"/>
      <c r="AF178" s="326"/>
      <c r="AG178" s="326"/>
      <c r="AH178" s="326"/>
      <c r="AI178" s="326"/>
      <c r="AJ178" s="346"/>
      <c r="AK178" s="347"/>
      <c r="AL178" s="347"/>
      <c r="AM178" s="346"/>
      <c r="AN178" s="348"/>
      <c r="AO178" s="349"/>
      <c r="AP178" s="349"/>
      <c r="AQ178" s="350"/>
      <c r="AR178" s="350"/>
      <c r="AS178" s="350"/>
      <c r="AT178" s="349"/>
      <c r="AU178" s="344"/>
      <c r="AV178" s="351"/>
      <c r="AW178" s="344"/>
    </row>
    <row r="179" spans="1:49">
      <c r="A179" s="352"/>
      <c r="B179" s="445" t="s">
        <v>58</v>
      </c>
      <c r="C179" s="401">
        <f t="shared" ref="C179:N179" si="107">SUM(C181:C198)</f>
        <v>153246</v>
      </c>
      <c r="D179" s="401">
        <f t="shared" si="107"/>
        <v>75202</v>
      </c>
      <c r="E179" s="401">
        <f t="shared" si="107"/>
        <v>198568</v>
      </c>
      <c r="F179" s="401">
        <f t="shared" si="107"/>
        <v>95615</v>
      </c>
      <c r="G179" s="401">
        <f t="shared" si="107"/>
        <v>143983</v>
      </c>
      <c r="H179" s="401">
        <f t="shared" si="107"/>
        <v>70537</v>
      </c>
      <c r="I179" s="401">
        <f t="shared" si="107"/>
        <v>73292</v>
      </c>
      <c r="J179" s="401">
        <f t="shared" si="107"/>
        <v>36934</v>
      </c>
      <c r="K179" s="401">
        <f t="shared" si="107"/>
        <v>67964</v>
      </c>
      <c r="L179" s="401">
        <f t="shared" si="107"/>
        <v>34172</v>
      </c>
      <c r="M179" s="401">
        <f t="shared" si="107"/>
        <v>637053</v>
      </c>
      <c r="N179" s="401">
        <f t="shared" si="107"/>
        <v>312460</v>
      </c>
      <c r="O179" s="113"/>
      <c r="P179" s="445" t="s">
        <v>58</v>
      </c>
      <c r="Q179" s="113">
        <f t="shared" ref="Q179:AB179" si="108">SUM(Q181:Q198)</f>
        <v>11673</v>
      </c>
      <c r="R179" s="113">
        <f t="shared" si="108"/>
        <v>5393</v>
      </c>
      <c r="S179" s="113">
        <f t="shared" si="108"/>
        <v>70277</v>
      </c>
      <c r="T179" s="113">
        <f t="shared" si="108"/>
        <v>32425</v>
      </c>
      <c r="U179" s="113">
        <f t="shared" si="108"/>
        <v>44770</v>
      </c>
      <c r="V179" s="113">
        <f t="shared" si="108"/>
        <v>21210</v>
      </c>
      <c r="W179" s="113">
        <f t="shared" si="108"/>
        <v>3023</v>
      </c>
      <c r="X179" s="113">
        <f t="shared" si="108"/>
        <v>1538</v>
      </c>
      <c r="Y179" s="113">
        <f t="shared" si="108"/>
        <v>20930</v>
      </c>
      <c r="Z179" s="113">
        <f t="shared" si="108"/>
        <v>10682</v>
      </c>
      <c r="AA179" s="113">
        <f t="shared" si="108"/>
        <v>150673</v>
      </c>
      <c r="AB179" s="113">
        <f t="shared" si="108"/>
        <v>71248</v>
      </c>
      <c r="AC179" s="113"/>
      <c r="AD179" s="445" t="s">
        <v>58</v>
      </c>
      <c r="AE179" s="404">
        <f t="shared" ref="AE179:AW179" si="109">SUM(AE181:AE198)</f>
        <v>3658</v>
      </c>
      <c r="AF179" s="404">
        <f t="shared" si="109"/>
        <v>4008</v>
      </c>
      <c r="AG179" s="404">
        <f t="shared" si="109"/>
        <v>3731</v>
      </c>
      <c r="AH179" s="404">
        <f t="shared" si="109"/>
        <v>2522</v>
      </c>
      <c r="AI179" s="404">
        <f t="shared" si="109"/>
        <v>2340</v>
      </c>
      <c r="AJ179" s="404">
        <f t="shared" si="109"/>
        <v>16259</v>
      </c>
      <c r="AK179" s="404">
        <f t="shared" si="109"/>
        <v>9495</v>
      </c>
      <c r="AL179" s="404">
        <f t="shared" si="109"/>
        <v>1319</v>
      </c>
      <c r="AM179" s="404">
        <f t="shared" si="109"/>
        <v>10814</v>
      </c>
      <c r="AN179" s="404">
        <f t="shared" si="109"/>
        <v>5383</v>
      </c>
      <c r="AO179" s="404">
        <f t="shared" si="109"/>
        <v>4615</v>
      </c>
      <c r="AP179" s="404">
        <f t="shared" si="109"/>
        <v>1484</v>
      </c>
      <c r="AQ179" s="404">
        <f t="shared" si="109"/>
        <v>135</v>
      </c>
      <c r="AR179" s="404">
        <f t="shared" si="109"/>
        <v>15</v>
      </c>
      <c r="AS179" s="404">
        <f t="shared" si="109"/>
        <v>11632</v>
      </c>
      <c r="AT179" s="404">
        <f t="shared" si="109"/>
        <v>282</v>
      </c>
      <c r="AU179" s="404">
        <f t="shared" si="109"/>
        <v>3508</v>
      </c>
      <c r="AV179" s="404">
        <f t="shared" si="109"/>
        <v>3359</v>
      </c>
      <c r="AW179" s="404">
        <f t="shared" si="109"/>
        <v>149</v>
      </c>
    </row>
    <row r="180" spans="1:49">
      <c r="A180" s="352"/>
      <c r="B180" s="445"/>
      <c r="C180" s="401"/>
      <c r="D180" s="401"/>
      <c r="E180" s="401"/>
      <c r="F180" s="401"/>
      <c r="G180" s="401"/>
      <c r="H180" s="401"/>
      <c r="I180" s="401"/>
      <c r="J180" s="401"/>
      <c r="K180" s="401"/>
      <c r="L180" s="401"/>
      <c r="M180" s="401"/>
      <c r="N180" s="401"/>
      <c r="O180" s="113"/>
      <c r="P180" s="445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  <c r="AA180" s="113"/>
      <c r="AB180" s="113"/>
      <c r="AC180" s="113"/>
      <c r="AD180" s="445"/>
      <c r="AE180" s="404"/>
      <c r="AF180" s="404"/>
      <c r="AG180" s="404"/>
      <c r="AH180" s="404"/>
      <c r="AI180" s="404"/>
      <c r="AJ180" s="404"/>
      <c r="AK180" s="404"/>
      <c r="AL180" s="404"/>
      <c r="AM180" s="404"/>
      <c r="AN180" s="404"/>
      <c r="AO180" s="404"/>
      <c r="AP180" s="404"/>
      <c r="AQ180" s="404"/>
      <c r="AR180" s="404"/>
      <c r="AS180" s="404"/>
      <c r="AT180" s="404"/>
      <c r="AU180" s="404"/>
      <c r="AV180" s="404"/>
      <c r="AW180" s="404"/>
    </row>
    <row r="181" spans="1:49" s="408" customFormat="1" ht="18" customHeight="1">
      <c r="A181" s="703" t="s">
        <v>201</v>
      </c>
      <c r="B181" s="703" t="s">
        <v>202</v>
      </c>
      <c r="C181" s="396">
        <v>10920</v>
      </c>
      <c r="D181" s="396">
        <v>5221</v>
      </c>
      <c r="E181" s="396">
        <v>11854</v>
      </c>
      <c r="F181" s="396">
        <v>5701</v>
      </c>
      <c r="G181" s="396">
        <v>11155</v>
      </c>
      <c r="H181" s="396">
        <v>5538</v>
      </c>
      <c r="I181" s="396">
        <v>8183</v>
      </c>
      <c r="J181" s="396">
        <v>4252</v>
      </c>
      <c r="K181" s="396">
        <v>6455</v>
      </c>
      <c r="L181" s="396">
        <v>3405</v>
      </c>
      <c r="M181" s="396">
        <v>48567</v>
      </c>
      <c r="N181" s="396">
        <v>24117</v>
      </c>
      <c r="O181" s="703" t="s">
        <v>201</v>
      </c>
      <c r="P181" s="694" t="s">
        <v>202</v>
      </c>
      <c r="Q181" s="396">
        <v>2488</v>
      </c>
      <c r="R181" s="396">
        <v>1106</v>
      </c>
      <c r="S181" s="396">
        <v>3738</v>
      </c>
      <c r="T181" s="396">
        <v>1640</v>
      </c>
      <c r="U181" s="396">
        <v>2529</v>
      </c>
      <c r="V181" s="396">
        <v>1184</v>
      </c>
      <c r="W181" s="396">
        <v>1135</v>
      </c>
      <c r="X181" s="396">
        <v>643</v>
      </c>
      <c r="Y181" s="396">
        <v>2237</v>
      </c>
      <c r="Z181" s="396">
        <v>1169</v>
      </c>
      <c r="AA181" s="438">
        <v>12127</v>
      </c>
      <c r="AB181" s="438">
        <v>5742</v>
      </c>
      <c r="AC181" s="703" t="s">
        <v>201</v>
      </c>
      <c r="AD181" s="694" t="s">
        <v>202</v>
      </c>
      <c r="AE181" s="379">
        <v>280</v>
      </c>
      <c r="AF181" s="379">
        <v>298</v>
      </c>
      <c r="AG181" s="379">
        <v>298</v>
      </c>
      <c r="AH181" s="379">
        <v>250</v>
      </c>
      <c r="AI181" s="379">
        <v>216</v>
      </c>
      <c r="AJ181" s="379">
        <v>1342</v>
      </c>
      <c r="AK181" s="379">
        <v>797</v>
      </c>
      <c r="AL181" s="379">
        <v>91</v>
      </c>
      <c r="AM181" s="379">
        <v>888</v>
      </c>
      <c r="AN181" s="379">
        <v>600</v>
      </c>
      <c r="AO181" s="379">
        <v>200</v>
      </c>
      <c r="AP181" s="379">
        <v>240</v>
      </c>
      <c r="AQ181" s="379">
        <v>36</v>
      </c>
      <c r="AR181" s="379">
        <v>3</v>
      </c>
      <c r="AS181" s="379">
        <v>1079</v>
      </c>
      <c r="AT181" s="379">
        <v>54</v>
      </c>
      <c r="AU181" s="379">
        <v>241</v>
      </c>
      <c r="AV181" s="379">
        <v>237</v>
      </c>
      <c r="AW181" s="379">
        <v>4</v>
      </c>
    </row>
    <row r="182" spans="1:49" s="408" customFormat="1" ht="18" customHeight="1">
      <c r="A182" s="703" t="s">
        <v>201</v>
      </c>
      <c r="B182" s="703" t="s">
        <v>203</v>
      </c>
      <c r="C182" s="396">
        <v>10076</v>
      </c>
      <c r="D182" s="396">
        <v>4939</v>
      </c>
      <c r="E182" s="396">
        <v>10715</v>
      </c>
      <c r="F182" s="396">
        <v>5126</v>
      </c>
      <c r="G182" s="396">
        <v>9932</v>
      </c>
      <c r="H182" s="396">
        <v>4904</v>
      </c>
      <c r="I182" s="396">
        <v>6298</v>
      </c>
      <c r="J182" s="396">
        <v>3152</v>
      </c>
      <c r="K182" s="396">
        <v>5838</v>
      </c>
      <c r="L182" s="396">
        <v>2931</v>
      </c>
      <c r="M182" s="396">
        <v>42859</v>
      </c>
      <c r="N182" s="396">
        <v>21052</v>
      </c>
      <c r="O182" s="703" t="s">
        <v>201</v>
      </c>
      <c r="P182" s="694" t="s">
        <v>203</v>
      </c>
      <c r="Q182" s="396">
        <v>889</v>
      </c>
      <c r="R182" s="396">
        <v>382</v>
      </c>
      <c r="S182" s="396">
        <v>2215</v>
      </c>
      <c r="T182" s="396">
        <v>961</v>
      </c>
      <c r="U182" s="396">
        <v>2121</v>
      </c>
      <c r="V182" s="396">
        <v>997</v>
      </c>
      <c r="W182" s="396">
        <v>284</v>
      </c>
      <c r="X182" s="396">
        <v>146</v>
      </c>
      <c r="Y182" s="396">
        <v>1513</v>
      </c>
      <c r="Z182" s="396">
        <v>780</v>
      </c>
      <c r="AA182" s="438">
        <v>7022</v>
      </c>
      <c r="AB182" s="438">
        <v>3266</v>
      </c>
      <c r="AC182" s="703" t="s">
        <v>201</v>
      </c>
      <c r="AD182" s="694" t="s">
        <v>203</v>
      </c>
      <c r="AE182" s="379">
        <v>248</v>
      </c>
      <c r="AF182" s="379">
        <v>255</v>
      </c>
      <c r="AG182" s="379">
        <v>267</v>
      </c>
      <c r="AH182" s="379">
        <v>195</v>
      </c>
      <c r="AI182" s="379">
        <v>181</v>
      </c>
      <c r="AJ182" s="379">
        <v>1146</v>
      </c>
      <c r="AK182" s="379">
        <v>711</v>
      </c>
      <c r="AL182" s="379">
        <v>82</v>
      </c>
      <c r="AM182" s="379">
        <v>793</v>
      </c>
      <c r="AN182" s="379">
        <v>464</v>
      </c>
      <c r="AO182" s="379">
        <v>306</v>
      </c>
      <c r="AP182" s="379">
        <v>120</v>
      </c>
      <c r="AQ182" s="379">
        <v>20</v>
      </c>
      <c r="AR182" s="379">
        <v>8</v>
      </c>
      <c r="AS182" s="379">
        <v>918</v>
      </c>
      <c r="AT182" s="379">
        <v>17</v>
      </c>
      <c r="AU182" s="379">
        <v>221</v>
      </c>
      <c r="AV182" s="379">
        <v>215</v>
      </c>
      <c r="AW182" s="379">
        <v>6</v>
      </c>
    </row>
    <row r="183" spans="1:49" s="408" customFormat="1" ht="18" customHeight="1">
      <c r="A183" s="703" t="s">
        <v>201</v>
      </c>
      <c r="B183" s="703" t="s">
        <v>204</v>
      </c>
      <c r="C183" s="396">
        <v>4995</v>
      </c>
      <c r="D183" s="396">
        <v>2493</v>
      </c>
      <c r="E183" s="396">
        <v>4569</v>
      </c>
      <c r="F183" s="396">
        <v>2184</v>
      </c>
      <c r="G183" s="396">
        <v>3505</v>
      </c>
      <c r="H183" s="396">
        <v>1640</v>
      </c>
      <c r="I183" s="396">
        <v>1937</v>
      </c>
      <c r="J183" s="396">
        <v>878</v>
      </c>
      <c r="K183" s="396">
        <v>1570</v>
      </c>
      <c r="L183" s="396">
        <v>739</v>
      </c>
      <c r="M183" s="396">
        <v>16576</v>
      </c>
      <c r="N183" s="396">
        <v>7934</v>
      </c>
      <c r="O183" s="703" t="s">
        <v>201</v>
      </c>
      <c r="P183" s="694" t="s">
        <v>204</v>
      </c>
      <c r="Q183" s="396">
        <v>1803</v>
      </c>
      <c r="R183" s="396">
        <v>895</v>
      </c>
      <c r="S183" s="396">
        <v>1273</v>
      </c>
      <c r="T183" s="396">
        <v>576</v>
      </c>
      <c r="U183" s="396">
        <v>1040</v>
      </c>
      <c r="V183" s="396">
        <v>451</v>
      </c>
      <c r="W183" s="396">
        <v>345</v>
      </c>
      <c r="X183" s="396">
        <v>135</v>
      </c>
      <c r="Y183" s="396">
        <v>280</v>
      </c>
      <c r="Z183" s="396">
        <v>120</v>
      </c>
      <c r="AA183" s="438">
        <v>4741</v>
      </c>
      <c r="AB183" s="438">
        <v>2177</v>
      </c>
      <c r="AC183" s="703" t="s">
        <v>201</v>
      </c>
      <c r="AD183" s="694" t="s">
        <v>204</v>
      </c>
      <c r="AE183" s="379">
        <v>129</v>
      </c>
      <c r="AF183" s="379">
        <v>129</v>
      </c>
      <c r="AG183" s="379">
        <v>119</v>
      </c>
      <c r="AH183" s="379">
        <v>88</v>
      </c>
      <c r="AI183" s="379">
        <v>80</v>
      </c>
      <c r="AJ183" s="379">
        <v>545</v>
      </c>
      <c r="AK183" s="379">
        <v>276</v>
      </c>
      <c r="AL183" s="379">
        <v>34</v>
      </c>
      <c r="AM183" s="379">
        <v>310</v>
      </c>
      <c r="AN183" s="379">
        <v>170</v>
      </c>
      <c r="AO183" s="379">
        <v>148</v>
      </c>
      <c r="AP183" s="379">
        <v>37</v>
      </c>
      <c r="AQ183" s="379">
        <v>2</v>
      </c>
      <c r="AR183" s="379">
        <v>0</v>
      </c>
      <c r="AS183" s="379">
        <v>357</v>
      </c>
      <c r="AT183" s="379">
        <v>4</v>
      </c>
      <c r="AU183" s="379">
        <v>129</v>
      </c>
      <c r="AV183" s="379">
        <v>112</v>
      </c>
      <c r="AW183" s="379">
        <v>17</v>
      </c>
    </row>
    <row r="184" spans="1:49" s="408" customFormat="1" ht="18" customHeight="1">
      <c r="A184" s="703" t="s">
        <v>201</v>
      </c>
      <c r="B184" s="703" t="s">
        <v>205</v>
      </c>
      <c r="C184" s="396">
        <v>3542</v>
      </c>
      <c r="D184" s="396">
        <v>1748</v>
      </c>
      <c r="E184" s="396">
        <v>8932</v>
      </c>
      <c r="F184" s="396">
        <v>4238</v>
      </c>
      <c r="G184" s="396">
        <v>5005</v>
      </c>
      <c r="H184" s="396">
        <v>2443</v>
      </c>
      <c r="I184" s="396">
        <v>1957</v>
      </c>
      <c r="J184" s="396">
        <v>973</v>
      </c>
      <c r="K184" s="396">
        <v>1656</v>
      </c>
      <c r="L184" s="396">
        <v>755</v>
      </c>
      <c r="M184" s="396">
        <v>21092</v>
      </c>
      <c r="N184" s="396">
        <v>10157</v>
      </c>
      <c r="O184" s="703" t="s">
        <v>201</v>
      </c>
      <c r="P184" s="694" t="s">
        <v>205</v>
      </c>
      <c r="Q184" s="396">
        <v>31</v>
      </c>
      <c r="R184" s="396">
        <v>18</v>
      </c>
      <c r="S184" s="396">
        <v>4677</v>
      </c>
      <c r="T184" s="396">
        <v>2150</v>
      </c>
      <c r="U184" s="396">
        <v>1523</v>
      </c>
      <c r="V184" s="396">
        <v>695</v>
      </c>
      <c r="W184" s="396">
        <v>2</v>
      </c>
      <c r="X184" s="396">
        <v>1</v>
      </c>
      <c r="Y184" s="396">
        <v>545</v>
      </c>
      <c r="Z184" s="396">
        <v>258</v>
      </c>
      <c r="AA184" s="438">
        <v>6778</v>
      </c>
      <c r="AB184" s="438">
        <v>3122</v>
      </c>
      <c r="AC184" s="703" t="s">
        <v>201</v>
      </c>
      <c r="AD184" s="694" t="s">
        <v>205</v>
      </c>
      <c r="AE184" s="379">
        <v>149</v>
      </c>
      <c r="AF184" s="379">
        <v>177</v>
      </c>
      <c r="AG184" s="379">
        <v>147</v>
      </c>
      <c r="AH184" s="379">
        <v>111</v>
      </c>
      <c r="AI184" s="379">
        <v>101</v>
      </c>
      <c r="AJ184" s="379">
        <v>685</v>
      </c>
      <c r="AK184" s="379">
        <v>362</v>
      </c>
      <c r="AL184" s="379">
        <v>48</v>
      </c>
      <c r="AM184" s="379">
        <v>410</v>
      </c>
      <c r="AN184" s="379">
        <v>193</v>
      </c>
      <c r="AO184" s="379">
        <v>162</v>
      </c>
      <c r="AP184" s="379">
        <v>13</v>
      </c>
      <c r="AQ184" s="379">
        <v>9</v>
      </c>
      <c r="AR184" s="379">
        <v>0</v>
      </c>
      <c r="AS184" s="379">
        <v>377</v>
      </c>
      <c r="AT184" s="379">
        <v>2</v>
      </c>
      <c r="AU184" s="379">
        <v>153</v>
      </c>
      <c r="AV184" s="379">
        <v>147</v>
      </c>
      <c r="AW184" s="379">
        <v>6</v>
      </c>
    </row>
    <row r="185" spans="1:49" s="408" customFormat="1" ht="18" customHeight="1">
      <c r="A185" s="703" t="s">
        <v>201</v>
      </c>
      <c r="B185" s="703" t="s">
        <v>206</v>
      </c>
      <c r="C185" s="396">
        <v>9772</v>
      </c>
      <c r="D185" s="396">
        <v>4814</v>
      </c>
      <c r="E185" s="396">
        <v>12768</v>
      </c>
      <c r="F185" s="396">
        <v>6106</v>
      </c>
      <c r="G185" s="396">
        <v>10061</v>
      </c>
      <c r="H185" s="396">
        <v>4959</v>
      </c>
      <c r="I185" s="396">
        <v>5771</v>
      </c>
      <c r="J185" s="396">
        <v>2945</v>
      </c>
      <c r="K185" s="396">
        <v>5469</v>
      </c>
      <c r="L185" s="396">
        <v>2970</v>
      </c>
      <c r="M185" s="396">
        <v>43841</v>
      </c>
      <c r="N185" s="396">
        <v>21794</v>
      </c>
      <c r="O185" s="703" t="s">
        <v>201</v>
      </c>
      <c r="P185" s="694" t="s">
        <v>206</v>
      </c>
      <c r="Q185" s="396">
        <v>421</v>
      </c>
      <c r="R185" s="396">
        <v>179</v>
      </c>
      <c r="S185" s="396">
        <v>3370</v>
      </c>
      <c r="T185" s="396">
        <v>1474</v>
      </c>
      <c r="U185" s="396">
        <v>2572</v>
      </c>
      <c r="V185" s="396">
        <v>1202</v>
      </c>
      <c r="W185" s="396">
        <v>200</v>
      </c>
      <c r="X185" s="396">
        <v>96</v>
      </c>
      <c r="Y185" s="396">
        <v>1540</v>
      </c>
      <c r="Z185" s="396">
        <v>893</v>
      </c>
      <c r="AA185" s="438">
        <v>8103</v>
      </c>
      <c r="AB185" s="438">
        <v>3844</v>
      </c>
      <c r="AC185" s="703" t="s">
        <v>201</v>
      </c>
      <c r="AD185" s="694" t="s">
        <v>206</v>
      </c>
      <c r="AE185" s="379">
        <v>257</v>
      </c>
      <c r="AF185" s="379">
        <v>276</v>
      </c>
      <c r="AG185" s="379">
        <v>261</v>
      </c>
      <c r="AH185" s="379">
        <v>208</v>
      </c>
      <c r="AI185" s="379">
        <v>192</v>
      </c>
      <c r="AJ185" s="379">
        <v>1194</v>
      </c>
      <c r="AK185" s="379">
        <v>724</v>
      </c>
      <c r="AL185" s="379">
        <v>108</v>
      </c>
      <c r="AM185" s="379">
        <v>832</v>
      </c>
      <c r="AN185" s="379">
        <v>426</v>
      </c>
      <c r="AO185" s="379">
        <v>239</v>
      </c>
      <c r="AP185" s="379">
        <v>179</v>
      </c>
      <c r="AQ185" s="379">
        <v>26</v>
      </c>
      <c r="AR185" s="379">
        <v>0</v>
      </c>
      <c r="AS185" s="379">
        <v>870</v>
      </c>
      <c r="AT185" s="379">
        <v>39</v>
      </c>
      <c r="AU185" s="379">
        <v>257</v>
      </c>
      <c r="AV185" s="379">
        <v>248</v>
      </c>
      <c r="AW185" s="379">
        <v>9</v>
      </c>
    </row>
    <row r="186" spans="1:49" s="408" customFormat="1" ht="18" customHeight="1">
      <c r="A186" s="703" t="s">
        <v>207</v>
      </c>
      <c r="B186" s="703" t="s">
        <v>208</v>
      </c>
      <c r="C186" s="396">
        <v>20367</v>
      </c>
      <c r="D186" s="396">
        <v>9847</v>
      </c>
      <c r="E186" s="396">
        <v>18941</v>
      </c>
      <c r="F186" s="396">
        <v>9098</v>
      </c>
      <c r="G186" s="396">
        <v>15739</v>
      </c>
      <c r="H186" s="396">
        <v>7780</v>
      </c>
      <c r="I186" s="396">
        <v>6313</v>
      </c>
      <c r="J186" s="396">
        <v>3155</v>
      </c>
      <c r="K186" s="396">
        <v>7146</v>
      </c>
      <c r="L186" s="396">
        <v>3474</v>
      </c>
      <c r="M186" s="396">
        <v>68506</v>
      </c>
      <c r="N186" s="396">
        <v>33354</v>
      </c>
      <c r="O186" s="703" t="s">
        <v>207</v>
      </c>
      <c r="P186" s="694" t="s">
        <v>208</v>
      </c>
      <c r="Q186" s="396">
        <v>2218</v>
      </c>
      <c r="R186" s="396">
        <v>1053</v>
      </c>
      <c r="S186" s="396">
        <v>7780</v>
      </c>
      <c r="T186" s="396">
        <v>3579</v>
      </c>
      <c r="U186" s="396">
        <v>6117</v>
      </c>
      <c r="V186" s="396">
        <v>2969</v>
      </c>
      <c r="W186" s="396">
        <v>280</v>
      </c>
      <c r="X186" s="396">
        <v>147</v>
      </c>
      <c r="Y186" s="396">
        <v>2506</v>
      </c>
      <c r="Z186" s="396">
        <v>1208</v>
      </c>
      <c r="AA186" s="438">
        <v>18901</v>
      </c>
      <c r="AB186" s="438">
        <v>8956</v>
      </c>
      <c r="AC186" s="703" t="s">
        <v>207</v>
      </c>
      <c r="AD186" s="694" t="s">
        <v>208</v>
      </c>
      <c r="AE186" s="379">
        <v>338</v>
      </c>
      <c r="AF186" s="379">
        <v>362</v>
      </c>
      <c r="AG186" s="379">
        <v>355</v>
      </c>
      <c r="AH186" s="379">
        <v>214</v>
      </c>
      <c r="AI186" s="379">
        <v>218</v>
      </c>
      <c r="AJ186" s="379">
        <v>1487</v>
      </c>
      <c r="AK186" s="379">
        <v>676</v>
      </c>
      <c r="AL186" s="379">
        <v>192</v>
      </c>
      <c r="AM186" s="379">
        <v>868</v>
      </c>
      <c r="AN186" s="379">
        <v>502</v>
      </c>
      <c r="AO186" s="379">
        <v>569</v>
      </c>
      <c r="AP186" s="379">
        <v>93</v>
      </c>
      <c r="AQ186" s="379">
        <v>8</v>
      </c>
      <c r="AR186" s="379">
        <v>0</v>
      </c>
      <c r="AS186" s="379">
        <v>1172</v>
      </c>
      <c r="AT186" s="379">
        <v>25</v>
      </c>
      <c r="AU186" s="379">
        <v>292</v>
      </c>
      <c r="AV186" s="379">
        <v>283</v>
      </c>
      <c r="AW186" s="379">
        <v>9</v>
      </c>
    </row>
    <row r="187" spans="1:49" s="408" customFormat="1" ht="18" customHeight="1">
      <c r="A187" s="703" t="s">
        <v>207</v>
      </c>
      <c r="B187" s="703" t="s">
        <v>209</v>
      </c>
      <c r="C187" s="396">
        <v>9347</v>
      </c>
      <c r="D187" s="396">
        <v>4493</v>
      </c>
      <c r="E187" s="396">
        <v>13076</v>
      </c>
      <c r="F187" s="396">
        <v>6168</v>
      </c>
      <c r="G187" s="396">
        <v>11544</v>
      </c>
      <c r="H187" s="396">
        <v>5665</v>
      </c>
      <c r="I187" s="396">
        <v>4780</v>
      </c>
      <c r="J187" s="396">
        <v>2301</v>
      </c>
      <c r="K187" s="396">
        <v>4776</v>
      </c>
      <c r="L187" s="396">
        <v>2339</v>
      </c>
      <c r="M187" s="396">
        <v>43523</v>
      </c>
      <c r="N187" s="396">
        <v>20966</v>
      </c>
      <c r="O187" s="703" t="s">
        <v>207</v>
      </c>
      <c r="P187" s="694" t="s">
        <v>209</v>
      </c>
      <c r="Q187" s="396">
        <v>0</v>
      </c>
      <c r="R187" s="396">
        <v>0</v>
      </c>
      <c r="S187" s="396">
        <v>4810</v>
      </c>
      <c r="T187" s="396">
        <v>2161</v>
      </c>
      <c r="U187" s="396">
        <v>4853</v>
      </c>
      <c r="V187" s="396">
        <v>2356</v>
      </c>
      <c r="W187" s="396">
        <v>20</v>
      </c>
      <c r="X187" s="396">
        <v>10</v>
      </c>
      <c r="Y187" s="396">
        <v>1415</v>
      </c>
      <c r="Z187" s="396">
        <v>695</v>
      </c>
      <c r="AA187" s="438">
        <v>11098</v>
      </c>
      <c r="AB187" s="438">
        <v>5222</v>
      </c>
      <c r="AC187" s="703" t="s">
        <v>207</v>
      </c>
      <c r="AD187" s="694" t="s">
        <v>209</v>
      </c>
      <c r="AE187" s="379">
        <v>228</v>
      </c>
      <c r="AF187" s="379">
        <v>244</v>
      </c>
      <c r="AG187" s="379">
        <v>242</v>
      </c>
      <c r="AH187" s="379">
        <v>142</v>
      </c>
      <c r="AI187" s="379">
        <v>131</v>
      </c>
      <c r="AJ187" s="379">
        <v>987</v>
      </c>
      <c r="AK187" s="379">
        <v>667</v>
      </c>
      <c r="AL187" s="379">
        <v>85</v>
      </c>
      <c r="AM187" s="379">
        <v>752</v>
      </c>
      <c r="AN187" s="379">
        <v>264</v>
      </c>
      <c r="AO187" s="379">
        <v>55</v>
      </c>
      <c r="AP187" s="379">
        <v>322</v>
      </c>
      <c r="AQ187" s="379">
        <v>0</v>
      </c>
      <c r="AR187" s="379">
        <v>0</v>
      </c>
      <c r="AS187" s="379">
        <v>641</v>
      </c>
      <c r="AT187" s="379">
        <v>4</v>
      </c>
      <c r="AU187" s="379">
        <v>216</v>
      </c>
      <c r="AV187" s="379">
        <v>215</v>
      </c>
      <c r="AW187" s="379">
        <v>1</v>
      </c>
    </row>
    <row r="188" spans="1:49" s="408" customFormat="1" ht="18" customHeight="1">
      <c r="A188" s="703" t="s">
        <v>207</v>
      </c>
      <c r="B188" s="703" t="s">
        <v>210</v>
      </c>
      <c r="C188" s="396">
        <v>7900</v>
      </c>
      <c r="D188" s="396">
        <v>3870</v>
      </c>
      <c r="E188" s="396">
        <v>12151</v>
      </c>
      <c r="F188" s="396">
        <v>5764</v>
      </c>
      <c r="G188" s="396">
        <v>10776</v>
      </c>
      <c r="H188" s="396">
        <v>5101</v>
      </c>
      <c r="I188" s="396">
        <v>5796</v>
      </c>
      <c r="J188" s="396">
        <v>2777</v>
      </c>
      <c r="K188" s="396">
        <v>6772</v>
      </c>
      <c r="L188" s="396">
        <v>3252</v>
      </c>
      <c r="M188" s="396">
        <v>43395</v>
      </c>
      <c r="N188" s="396">
        <v>20764</v>
      </c>
      <c r="O188" s="703" t="s">
        <v>207</v>
      </c>
      <c r="P188" s="694" t="s">
        <v>210</v>
      </c>
      <c r="Q188" s="396">
        <v>0</v>
      </c>
      <c r="R188" s="396">
        <v>0</v>
      </c>
      <c r="S188" s="396">
        <v>5299</v>
      </c>
      <c r="T188" s="396">
        <v>2474</v>
      </c>
      <c r="U188" s="396">
        <v>3403</v>
      </c>
      <c r="V188" s="396">
        <v>1563</v>
      </c>
      <c r="W188" s="396">
        <v>11</v>
      </c>
      <c r="X188" s="396">
        <v>4</v>
      </c>
      <c r="Y188" s="396">
        <v>2504</v>
      </c>
      <c r="Z188" s="396">
        <v>1199</v>
      </c>
      <c r="AA188" s="438">
        <v>11217</v>
      </c>
      <c r="AB188" s="438">
        <v>5240</v>
      </c>
      <c r="AC188" s="703" t="s">
        <v>207</v>
      </c>
      <c r="AD188" s="694" t="s">
        <v>210</v>
      </c>
      <c r="AE188" s="379">
        <v>182</v>
      </c>
      <c r="AF188" s="379">
        <v>231</v>
      </c>
      <c r="AG188" s="379">
        <v>217</v>
      </c>
      <c r="AH188" s="379">
        <v>162</v>
      </c>
      <c r="AI188" s="379">
        <v>163</v>
      </c>
      <c r="AJ188" s="379">
        <v>955</v>
      </c>
      <c r="AK188" s="379">
        <v>546</v>
      </c>
      <c r="AL188" s="379">
        <v>128</v>
      </c>
      <c r="AM188" s="379">
        <v>674</v>
      </c>
      <c r="AN188" s="379">
        <v>329</v>
      </c>
      <c r="AO188" s="379">
        <v>389</v>
      </c>
      <c r="AP188" s="379">
        <v>70</v>
      </c>
      <c r="AQ188" s="379">
        <v>0</v>
      </c>
      <c r="AR188" s="379">
        <v>0</v>
      </c>
      <c r="AS188" s="379">
        <v>788</v>
      </c>
      <c r="AT188" s="379">
        <v>7</v>
      </c>
      <c r="AU188" s="379">
        <v>175</v>
      </c>
      <c r="AV188" s="379">
        <v>174</v>
      </c>
      <c r="AW188" s="379">
        <v>1</v>
      </c>
    </row>
    <row r="189" spans="1:49" s="408" customFormat="1" ht="18" customHeight="1">
      <c r="A189" s="703" t="s">
        <v>207</v>
      </c>
      <c r="B189" s="703" t="s">
        <v>263</v>
      </c>
      <c r="C189" s="396">
        <v>577</v>
      </c>
      <c r="D189" s="396">
        <v>283</v>
      </c>
      <c r="E189" s="396">
        <v>1036</v>
      </c>
      <c r="F189" s="396">
        <v>478</v>
      </c>
      <c r="G189" s="396">
        <v>1070</v>
      </c>
      <c r="H189" s="396">
        <v>467</v>
      </c>
      <c r="I189" s="396">
        <v>706</v>
      </c>
      <c r="J189" s="396">
        <v>368</v>
      </c>
      <c r="K189" s="396">
        <v>866</v>
      </c>
      <c r="L189" s="396">
        <v>463</v>
      </c>
      <c r="M189" s="396">
        <v>4255</v>
      </c>
      <c r="N189" s="396">
        <v>2059</v>
      </c>
      <c r="O189" s="703" t="s">
        <v>207</v>
      </c>
      <c r="P189" s="694" t="s">
        <v>263</v>
      </c>
      <c r="Q189" s="396">
        <v>0</v>
      </c>
      <c r="R189" s="396">
        <v>0</v>
      </c>
      <c r="S189" s="396">
        <v>547</v>
      </c>
      <c r="T189" s="396">
        <v>230</v>
      </c>
      <c r="U189" s="396">
        <v>418</v>
      </c>
      <c r="V189" s="396">
        <v>172</v>
      </c>
      <c r="W189" s="396">
        <v>0</v>
      </c>
      <c r="X189" s="396">
        <v>0</v>
      </c>
      <c r="Y189" s="396">
        <v>327</v>
      </c>
      <c r="Z189" s="396">
        <v>171</v>
      </c>
      <c r="AA189" s="438">
        <v>1292</v>
      </c>
      <c r="AB189" s="438">
        <v>573</v>
      </c>
      <c r="AC189" s="703" t="s">
        <v>207</v>
      </c>
      <c r="AD189" s="694" t="s">
        <v>263</v>
      </c>
      <c r="AE189" s="379">
        <v>19</v>
      </c>
      <c r="AF189" s="379">
        <v>22</v>
      </c>
      <c r="AG189" s="379">
        <v>23</v>
      </c>
      <c r="AH189" s="379">
        <v>18</v>
      </c>
      <c r="AI189" s="379">
        <v>21</v>
      </c>
      <c r="AJ189" s="379">
        <v>103</v>
      </c>
      <c r="AK189" s="379">
        <v>92</v>
      </c>
      <c r="AL189" s="379">
        <v>1</v>
      </c>
      <c r="AM189" s="379">
        <v>93</v>
      </c>
      <c r="AN189" s="379">
        <v>80</v>
      </c>
      <c r="AO189" s="379">
        <v>9</v>
      </c>
      <c r="AP189" s="379">
        <v>4</v>
      </c>
      <c r="AQ189" s="379">
        <v>0</v>
      </c>
      <c r="AR189" s="379">
        <v>0</v>
      </c>
      <c r="AS189" s="379">
        <v>93</v>
      </c>
      <c r="AT189" s="379">
        <v>0</v>
      </c>
      <c r="AU189" s="379">
        <v>17</v>
      </c>
      <c r="AV189" s="379">
        <v>17</v>
      </c>
      <c r="AW189" s="379">
        <v>0</v>
      </c>
    </row>
    <row r="190" spans="1:49" s="408" customFormat="1" ht="18" customHeight="1">
      <c r="A190" s="703" t="s">
        <v>207</v>
      </c>
      <c r="B190" s="703" t="s">
        <v>211</v>
      </c>
      <c r="C190" s="396">
        <v>6450</v>
      </c>
      <c r="D190" s="396">
        <v>3154</v>
      </c>
      <c r="E190" s="396">
        <v>10427</v>
      </c>
      <c r="F190" s="396">
        <v>5048</v>
      </c>
      <c r="G190" s="396">
        <v>7066</v>
      </c>
      <c r="H190" s="396">
        <v>3394</v>
      </c>
      <c r="I190" s="396">
        <v>3018</v>
      </c>
      <c r="J190" s="396">
        <v>1483</v>
      </c>
      <c r="K190" s="396">
        <v>3196</v>
      </c>
      <c r="L190" s="396">
        <v>1534</v>
      </c>
      <c r="M190" s="396">
        <v>30157</v>
      </c>
      <c r="N190" s="396">
        <v>14613</v>
      </c>
      <c r="O190" s="703" t="s">
        <v>207</v>
      </c>
      <c r="P190" s="694" t="s">
        <v>211</v>
      </c>
      <c r="Q190" s="396">
        <v>66</v>
      </c>
      <c r="R190" s="396">
        <v>33</v>
      </c>
      <c r="S190" s="396">
        <v>4922</v>
      </c>
      <c r="T190" s="396">
        <v>2317</v>
      </c>
      <c r="U190" s="396">
        <v>2669</v>
      </c>
      <c r="V190" s="396">
        <v>1284</v>
      </c>
      <c r="W190" s="396">
        <v>16</v>
      </c>
      <c r="X190" s="396">
        <v>4</v>
      </c>
      <c r="Y190" s="396">
        <v>1067</v>
      </c>
      <c r="Z190" s="396">
        <v>493</v>
      </c>
      <c r="AA190" s="438">
        <v>8740</v>
      </c>
      <c r="AB190" s="438">
        <v>4131</v>
      </c>
      <c r="AC190" s="703" t="s">
        <v>207</v>
      </c>
      <c r="AD190" s="694" t="s">
        <v>211</v>
      </c>
      <c r="AE190" s="379">
        <v>163</v>
      </c>
      <c r="AF190" s="379">
        <v>198</v>
      </c>
      <c r="AG190" s="379">
        <v>178</v>
      </c>
      <c r="AH190" s="379">
        <v>133</v>
      </c>
      <c r="AI190" s="379">
        <v>126</v>
      </c>
      <c r="AJ190" s="379">
        <v>798</v>
      </c>
      <c r="AK190" s="379">
        <v>433</v>
      </c>
      <c r="AL190" s="379">
        <v>71</v>
      </c>
      <c r="AM190" s="379">
        <v>504</v>
      </c>
      <c r="AN190" s="379">
        <v>199</v>
      </c>
      <c r="AO190" s="379">
        <v>248</v>
      </c>
      <c r="AP190" s="379">
        <v>31</v>
      </c>
      <c r="AQ190" s="379">
        <v>0</v>
      </c>
      <c r="AR190" s="379">
        <v>0</v>
      </c>
      <c r="AS190" s="379">
        <v>478</v>
      </c>
      <c r="AT190" s="379">
        <v>34</v>
      </c>
      <c r="AU190" s="379">
        <v>161</v>
      </c>
      <c r="AV190" s="379">
        <v>160</v>
      </c>
      <c r="AW190" s="379">
        <v>1</v>
      </c>
    </row>
    <row r="191" spans="1:49" s="408" customFormat="1" ht="18" customHeight="1">
      <c r="A191" s="703" t="s">
        <v>207</v>
      </c>
      <c r="B191" s="703" t="s">
        <v>212</v>
      </c>
      <c r="C191" s="396">
        <v>10978</v>
      </c>
      <c r="D191" s="396">
        <v>5403</v>
      </c>
      <c r="E191" s="396">
        <v>11332</v>
      </c>
      <c r="F191" s="396">
        <v>5529</v>
      </c>
      <c r="G191" s="396">
        <v>8427</v>
      </c>
      <c r="H191" s="396">
        <v>4173</v>
      </c>
      <c r="I191" s="396">
        <v>4762</v>
      </c>
      <c r="J191" s="396">
        <v>2391</v>
      </c>
      <c r="K191" s="396">
        <v>5179</v>
      </c>
      <c r="L191" s="396">
        <v>2597</v>
      </c>
      <c r="M191" s="396">
        <v>40678</v>
      </c>
      <c r="N191" s="396">
        <v>20093</v>
      </c>
      <c r="O191" s="703" t="s">
        <v>207</v>
      </c>
      <c r="P191" s="694" t="s">
        <v>212</v>
      </c>
      <c r="Q191" s="396">
        <v>19</v>
      </c>
      <c r="R191" s="396">
        <v>10</v>
      </c>
      <c r="S191" s="396">
        <v>3487</v>
      </c>
      <c r="T191" s="396">
        <v>1607</v>
      </c>
      <c r="U191" s="396">
        <v>2477</v>
      </c>
      <c r="V191" s="396">
        <v>1231</v>
      </c>
      <c r="W191" s="396">
        <v>13</v>
      </c>
      <c r="X191" s="396">
        <v>7</v>
      </c>
      <c r="Y191" s="396">
        <v>1985</v>
      </c>
      <c r="Z191" s="396">
        <v>1036</v>
      </c>
      <c r="AA191" s="438">
        <v>7981</v>
      </c>
      <c r="AB191" s="438">
        <v>3891</v>
      </c>
      <c r="AC191" s="703" t="s">
        <v>207</v>
      </c>
      <c r="AD191" s="694" t="s">
        <v>212</v>
      </c>
      <c r="AE191" s="379">
        <v>236</v>
      </c>
      <c r="AF191" s="379">
        <v>248</v>
      </c>
      <c r="AG191" s="379">
        <v>231</v>
      </c>
      <c r="AH191" s="379">
        <v>175</v>
      </c>
      <c r="AI191" s="379">
        <v>173</v>
      </c>
      <c r="AJ191" s="379">
        <v>1063</v>
      </c>
      <c r="AK191" s="379">
        <v>628</v>
      </c>
      <c r="AL191" s="379">
        <v>113</v>
      </c>
      <c r="AM191" s="379">
        <v>741</v>
      </c>
      <c r="AN191" s="379">
        <v>206</v>
      </c>
      <c r="AO191" s="379">
        <v>451</v>
      </c>
      <c r="AP191" s="379">
        <v>88</v>
      </c>
      <c r="AQ191" s="379">
        <v>0</v>
      </c>
      <c r="AR191" s="379">
        <v>0</v>
      </c>
      <c r="AS191" s="379">
        <v>745</v>
      </c>
      <c r="AT191" s="379">
        <v>12</v>
      </c>
      <c r="AU191" s="379">
        <v>255</v>
      </c>
      <c r="AV191" s="379">
        <v>223</v>
      </c>
      <c r="AW191" s="379">
        <v>32</v>
      </c>
    </row>
    <row r="192" spans="1:49" s="408" customFormat="1" ht="18" customHeight="1">
      <c r="A192" s="703" t="s">
        <v>213</v>
      </c>
      <c r="B192" s="703" t="s">
        <v>249</v>
      </c>
      <c r="C192" s="396">
        <v>2240</v>
      </c>
      <c r="D192" s="396">
        <v>1156</v>
      </c>
      <c r="E192" s="396">
        <v>6102</v>
      </c>
      <c r="F192" s="396">
        <v>2910</v>
      </c>
      <c r="G192" s="396">
        <v>2565</v>
      </c>
      <c r="H192" s="396">
        <v>1302</v>
      </c>
      <c r="I192" s="396">
        <v>1114</v>
      </c>
      <c r="J192" s="396">
        <v>582</v>
      </c>
      <c r="K192" s="396">
        <v>890</v>
      </c>
      <c r="L192" s="396">
        <v>479</v>
      </c>
      <c r="M192" s="396">
        <v>12911</v>
      </c>
      <c r="N192" s="396">
        <v>6429</v>
      </c>
      <c r="O192" s="703" t="s">
        <v>213</v>
      </c>
      <c r="P192" s="694" t="s">
        <v>249</v>
      </c>
      <c r="Q192" s="396">
        <v>43</v>
      </c>
      <c r="R192" s="396">
        <v>23</v>
      </c>
      <c r="S192" s="396">
        <v>2606</v>
      </c>
      <c r="T192" s="396">
        <v>1237</v>
      </c>
      <c r="U192" s="396">
        <v>725</v>
      </c>
      <c r="V192" s="396">
        <v>359</v>
      </c>
      <c r="W192" s="396">
        <v>0</v>
      </c>
      <c r="X192" s="396">
        <v>0</v>
      </c>
      <c r="Y192" s="396">
        <v>224</v>
      </c>
      <c r="Z192" s="396">
        <v>136</v>
      </c>
      <c r="AA192" s="438">
        <v>3598</v>
      </c>
      <c r="AB192" s="438">
        <v>1755</v>
      </c>
      <c r="AC192" s="703" t="s">
        <v>213</v>
      </c>
      <c r="AD192" s="694" t="s">
        <v>249</v>
      </c>
      <c r="AE192" s="379">
        <v>83</v>
      </c>
      <c r="AF192" s="379">
        <v>89</v>
      </c>
      <c r="AG192" s="379">
        <v>70</v>
      </c>
      <c r="AH192" s="379">
        <v>34</v>
      </c>
      <c r="AI192" s="379">
        <v>30</v>
      </c>
      <c r="AJ192" s="379">
        <v>306</v>
      </c>
      <c r="AK192" s="379">
        <v>193</v>
      </c>
      <c r="AL192" s="379">
        <v>23</v>
      </c>
      <c r="AM192" s="379">
        <v>216</v>
      </c>
      <c r="AN192" s="379">
        <v>113</v>
      </c>
      <c r="AO192" s="379">
        <v>80</v>
      </c>
      <c r="AP192" s="379">
        <v>11</v>
      </c>
      <c r="AQ192" s="379">
        <v>0</v>
      </c>
      <c r="AR192" s="379">
        <v>0</v>
      </c>
      <c r="AS192" s="379">
        <v>204</v>
      </c>
      <c r="AT192" s="379">
        <v>2</v>
      </c>
      <c r="AU192" s="379">
        <v>83</v>
      </c>
      <c r="AV192" s="379">
        <v>82</v>
      </c>
      <c r="AW192" s="379">
        <v>1</v>
      </c>
    </row>
    <row r="193" spans="1:49" s="408" customFormat="1" ht="18" customHeight="1">
      <c r="A193" s="703" t="s">
        <v>213</v>
      </c>
      <c r="B193" s="703" t="s">
        <v>264</v>
      </c>
      <c r="C193" s="396">
        <v>11054</v>
      </c>
      <c r="D193" s="396">
        <v>5485</v>
      </c>
      <c r="E193" s="396">
        <v>11046</v>
      </c>
      <c r="F193" s="396">
        <v>5432</v>
      </c>
      <c r="G193" s="396">
        <v>7466</v>
      </c>
      <c r="H193" s="396">
        <v>3711</v>
      </c>
      <c r="I193" s="396">
        <v>4572</v>
      </c>
      <c r="J193" s="396">
        <v>2432</v>
      </c>
      <c r="K193" s="396">
        <v>2934</v>
      </c>
      <c r="L193" s="396">
        <v>1629</v>
      </c>
      <c r="M193" s="396">
        <v>37072</v>
      </c>
      <c r="N193" s="396">
        <v>18689</v>
      </c>
      <c r="O193" s="703" t="s">
        <v>213</v>
      </c>
      <c r="P193" s="694" t="s">
        <v>264</v>
      </c>
      <c r="Q193" s="396">
        <v>8</v>
      </c>
      <c r="R193" s="396">
        <v>8</v>
      </c>
      <c r="S193" s="396">
        <v>3170</v>
      </c>
      <c r="T193" s="396">
        <v>1558</v>
      </c>
      <c r="U193" s="396">
        <v>1755</v>
      </c>
      <c r="V193" s="396">
        <v>848</v>
      </c>
      <c r="W193" s="396">
        <v>8</v>
      </c>
      <c r="X193" s="396">
        <v>0</v>
      </c>
      <c r="Y193" s="396">
        <v>705</v>
      </c>
      <c r="Z193" s="396">
        <v>399</v>
      </c>
      <c r="AA193" s="438">
        <v>5646</v>
      </c>
      <c r="AB193" s="438">
        <v>2813</v>
      </c>
      <c r="AC193" s="703" t="s">
        <v>213</v>
      </c>
      <c r="AD193" s="694" t="s">
        <v>264</v>
      </c>
      <c r="AE193" s="379">
        <v>281</v>
      </c>
      <c r="AF193" s="379">
        <v>285</v>
      </c>
      <c r="AG193" s="379">
        <v>270</v>
      </c>
      <c r="AH193" s="379">
        <v>185</v>
      </c>
      <c r="AI193" s="379">
        <v>142</v>
      </c>
      <c r="AJ193" s="379">
        <v>1163</v>
      </c>
      <c r="AK193" s="379">
        <v>669</v>
      </c>
      <c r="AL193" s="379">
        <v>65</v>
      </c>
      <c r="AM193" s="379">
        <v>734</v>
      </c>
      <c r="AN193" s="379">
        <v>255</v>
      </c>
      <c r="AO193" s="379">
        <v>412</v>
      </c>
      <c r="AP193" s="379">
        <v>54</v>
      </c>
      <c r="AQ193" s="379">
        <v>10</v>
      </c>
      <c r="AR193" s="379">
        <v>3</v>
      </c>
      <c r="AS193" s="379">
        <v>734</v>
      </c>
      <c r="AT193" s="379">
        <v>7</v>
      </c>
      <c r="AU193" s="379">
        <v>286</v>
      </c>
      <c r="AV193" s="379">
        <v>271</v>
      </c>
      <c r="AW193" s="379">
        <v>15</v>
      </c>
    </row>
    <row r="194" spans="1:49" s="408" customFormat="1" ht="18" customHeight="1">
      <c r="A194" s="703" t="s">
        <v>213</v>
      </c>
      <c r="B194" s="703" t="s">
        <v>215</v>
      </c>
      <c r="C194" s="396">
        <v>12463</v>
      </c>
      <c r="D194" s="396">
        <v>6233</v>
      </c>
      <c r="E194" s="396">
        <v>24021</v>
      </c>
      <c r="F194" s="396">
        <v>11733</v>
      </c>
      <c r="G194" s="396">
        <v>12403</v>
      </c>
      <c r="H194" s="396">
        <v>6082</v>
      </c>
      <c r="I194" s="396">
        <v>4742</v>
      </c>
      <c r="J194" s="396">
        <v>2381</v>
      </c>
      <c r="K194" s="396">
        <v>3728</v>
      </c>
      <c r="L194" s="396">
        <v>1752</v>
      </c>
      <c r="M194" s="396">
        <v>57357</v>
      </c>
      <c r="N194" s="396">
        <v>28181</v>
      </c>
      <c r="O194" s="703" t="s">
        <v>213</v>
      </c>
      <c r="P194" s="694" t="s">
        <v>215</v>
      </c>
      <c r="Q194" s="396">
        <v>39</v>
      </c>
      <c r="R194" s="396">
        <v>16</v>
      </c>
      <c r="S194" s="396">
        <v>6841</v>
      </c>
      <c r="T194" s="396">
        <v>3273</v>
      </c>
      <c r="U194" s="396">
        <v>4499</v>
      </c>
      <c r="V194" s="396">
        <v>2119</v>
      </c>
      <c r="W194" s="396">
        <v>26</v>
      </c>
      <c r="X194" s="396">
        <v>13</v>
      </c>
      <c r="Y194" s="396">
        <v>846</v>
      </c>
      <c r="Z194" s="396">
        <v>422</v>
      </c>
      <c r="AA194" s="438">
        <v>12251</v>
      </c>
      <c r="AB194" s="438">
        <v>5843</v>
      </c>
      <c r="AC194" s="703" t="s">
        <v>213</v>
      </c>
      <c r="AD194" s="694" t="s">
        <v>215</v>
      </c>
      <c r="AE194" s="379">
        <v>329</v>
      </c>
      <c r="AF194" s="379">
        <v>375</v>
      </c>
      <c r="AG194" s="379">
        <v>328</v>
      </c>
      <c r="AH194" s="379">
        <v>151</v>
      </c>
      <c r="AI194" s="379">
        <v>132</v>
      </c>
      <c r="AJ194" s="379">
        <v>1315</v>
      </c>
      <c r="AK194" s="379">
        <v>840</v>
      </c>
      <c r="AL194" s="379">
        <v>101</v>
      </c>
      <c r="AM194" s="379">
        <v>941</v>
      </c>
      <c r="AN194" s="379">
        <v>406</v>
      </c>
      <c r="AO194" s="379">
        <v>447</v>
      </c>
      <c r="AP194" s="379">
        <v>25</v>
      </c>
      <c r="AQ194" s="379">
        <v>5</v>
      </c>
      <c r="AR194" s="379">
        <v>0</v>
      </c>
      <c r="AS194" s="379">
        <v>883</v>
      </c>
      <c r="AT194" s="379">
        <v>10</v>
      </c>
      <c r="AU194" s="379">
        <v>329</v>
      </c>
      <c r="AV194" s="379">
        <v>316</v>
      </c>
      <c r="AW194" s="379">
        <v>13</v>
      </c>
    </row>
    <row r="195" spans="1:49" s="408" customFormat="1" ht="18" customHeight="1">
      <c r="A195" s="703" t="s">
        <v>213</v>
      </c>
      <c r="B195" s="703" t="s">
        <v>216</v>
      </c>
      <c r="C195" s="396">
        <v>10000</v>
      </c>
      <c r="D195" s="396">
        <v>4948</v>
      </c>
      <c r="E195" s="396">
        <v>13022</v>
      </c>
      <c r="F195" s="396">
        <v>6286</v>
      </c>
      <c r="G195" s="396">
        <v>6603</v>
      </c>
      <c r="H195" s="396">
        <v>3195</v>
      </c>
      <c r="I195" s="396">
        <v>2796</v>
      </c>
      <c r="J195" s="396">
        <v>1417</v>
      </c>
      <c r="K195" s="396">
        <v>2222</v>
      </c>
      <c r="L195" s="396">
        <v>1067</v>
      </c>
      <c r="M195" s="396">
        <v>34643</v>
      </c>
      <c r="N195" s="396">
        <v>16913</v>
      </c>
      <c r="O195" s="703" t="s">
        <v>213</v>
      </c>
      <c r="P195" s="694" t="s">
        <v>216</v>
      </c>
      <c r="Q195" s="396">
        <v>0</v>
      </c>
      <c r="R195" s="396">
        <v>0</v>
      </c>
      <c r="S195" s="396">
        <v>5860</v>
      </c>
      <c r="T195" s="396">
        <v>2777</v>
      </c>
      <c r="U195" s="396">
        <v>1974</v>
      </c>
      <c r="V195" s="396">
        <v>938</v>
      </c>
      <c r="W195" s="396">
        <v>8</v>
      </c>
      <c r="X195" s="396">
        <v>0</v>
      </c>
      <c r="Y195" s="396">
        <v>616</v>
      </c>
      <c r="Z195" s="396">
        <v>304</v>
      </c>
      <c r="AA195" s="438">
        <v>8458</v>
      </c>
      <c r="AB195" s="438">
        <v>4019</v>
      </c>
      <c r="AC195" s="703" t="s">
        <v>213</v>
      </c>
      <c r="AD195" s="694" t="s">
        <v>216</v>
      </c>
      <c r="AE195" s="379">
        <v>216</v>
      </c>
      <c r="AF195" s="379">
        <v>248</v>
      </c>
      <c r="AG195" s="379">
        <v>208</v>
      </c>
      <c r="AH195" s="379">
        <v>142</v>
      </c>
      <c r="AI195" s="379">
        <v>142</v>
      </c>
      <c r="AJ195" s="379">
        <v>956</v>
      </c>
      <c r="AK195" s="379">
        <v>572</v>
      </c>
      <c r="AL195" s="379">
        <v>83</v>
      </c>
      <c r="AM195" s="379">
        <v>655</v>
      </c>
      <c r="AN195" s="379">
        <v>268</v>
      </c>
      <c r="AO195" s="379">
        <v>283</v>
      </c>
      <c r="AP195" s="379">
        <v>99</v>
      </c>
      <c r="AQ195" s="379">
        <v>0</v>
      </c>
      <c r="AR195" s="379">
        <v>0</v>
      </c>
      <c r="AS195" s="379">
        <v>650</v>
      </c>
      <c r="AT195" s="379">
        <v>1</v>
      </c>
      <c r="AU195" s="379">
        <v>215</v>
      </c>
      <c r="AV195" s="379">
        <v>202</v>
      </c>
      <c r="AW195" s="379">
        <v>13</v>
      </c>
    </row>
    <row r="196" spans="1:49" s="408" customFormat="1" ht="18" customHeight="1">
      <c r="A196" s="703" t="s">
        <v>213</v>
      </c>
      <c r="B196" s="703" t="s">
        <v>217</v>
      </c>
      <c r="C196" s="396">
        <v>3875</v>
      </c>
      <c r="D196" s="396">
        <v>1884</v>
      </c>
      <c r="E196" s="396">
        <v>3977</v>
      </c>
      <c r="F196" s="396">
        <v>1899</v>
      </c>
      <c r="G196" s="396">
        <v>4634</v>
      </c>
      <c r="H196" s="396">
        <v>2318</v>
      </c>
      <c r="I196" s="396">
        <v>3805</v>
      </c>
      <c r="J196" s="396">
        <v>2011</v>
      </c>
      <c r="K196" s="396">
        <v>3879</v>
      </c>
      <c r="L196" s="396">
        <v>2046</v>
      </c>
      <c r="M196" s="396">
        <v>20170</v>
      </c>
      <c r="N196" s="396">
        <v>10158</v>
      </c>
      <c r="O196" s="703" t="s">
        <v>213</v>
      </c>
      <c r="P196" s="694" t="s">
        <v>217</v>
      </c>
      <c r="Q196" s="396">
        <v>601</v>
      </c>
      <c r="R196" s="396">
        <v>251</v>
      </c>
      <c r="S196" s="396">
        <v>982</v>
      </c>
      <c r="T196" s="396">
        <v>370</v>
      </c>
      <c r="U196" s="396">
        <v>1277</v>
      </c>
      <c r="V196" s="396">
        <v>566</v>
      </c>
      <c r="W196" s="396">
        <v>401</v>
      </c>
      <c r="X196" s="396">
        <v>202</v>
      </c>
      <c r="Y196" s="396">
        <v>1128</v>
      </c>
      <c r="Z196" s="396">
        <v>615</v>
      </c>
      <c r="AA196" s="438">
        <v>4389</v>
      </c>
      <c r="AB196" s="438">
        <v>2004</v>
      </c>
      <c r="AC196" s="703" t="s">
        <v>213</v>
      </c>
      <c r="AD196" s="694" t="s">
        <v>217</v>
      </c>
      <c r="AE196" s="379">
        <v>70</v>
      </c>
      <c r="AF196" s="379">
        <v>75</v>
      </c>
      <c r="AG196" s="379">
        <v>85</v>
      </c>
      <c r="AH196" s="379">
        <v>69</v>
      </c>
      <c r="AI196" s="379">
        <v>75</v>
      </c>
      <c r="AJ196" s="379">
        <v>374</v>
      </c>
      <c r="AK196" s="379">
        <v>207</v>
      </c>
      <c r="AL196" s="379">
        <v>4</v>
      </c>
      <c r="AM196" s="379">
        <v>211</v>
      </c>
      <c r="AN196" s="379">
        <v>328</v>
      </c>
      <c r="AO196" s="379">
        <v>29</v>
      </c>
      <c r="AP196" s="379">
        <v>21</v>
      </c>
      <c r="AQ196" s="379">
        <v>0</v>
      </c>
      <c r="AR196" s="379">
        <v>0</v>
      </c>
      <c r="AS196" s="379">
        <v>378</v>
      </c>
      <c r="AT196" s="379">
        <v>50</v>
      </c>
      <c r="AU196" s="379">
        <v>26</v>
      </c>
      <c r="AV196" s="379">
        <v>26</v>
      </c>
      <c r="AW196" s="379">
        <v>0</v>
      </c>
    </row>
    <row r="197" spans="1:49" s="408" customFormat="1" ht="18" customHeight="1">
      <c r="A197" s="703" t="s">
        <v>213</v>
      </c>
      <c r="B197" s="703" t="s">
        <v>218</v>
      </c>
      <c r="C197" s="396">
        <v>9222</v>
      </c>
      <c r="D197" s="396">
        <v>4544</v>
      </c>
      <c r="E197" s="396">
        <v>14891</v>
      </c>
      <c r="F197" s="396">
        <v>7232</v>
      </c>
      <c r="G197" s="396">
        <v>9291</v>
      </c>
      <c r="H197" s="396">
        <v>4565</v>
      </c>
      <c r="I197" s="396">
        <v>3764</v>
      </c>
      <c r="J197" s="396">
        <v>1935</v>
      </c>
      <c r="K197" s="396">
        <v>3302</v>
      </c>
      <c r="L197" s="396">
        <v>1670</v>
      </c>
      <c r="M197" s="396">
        <v>40470</v>
      </c>
      <c r="N197" s="396">
        <v>19946</v>
      </c>
      <c r="O197" s="703" t="s">
        <v>213</v>
      </c>
      <c r="P197" s="694" t="s">
        <v>218</v>
      </c>
      <c r="Q197" s="396">
        <v>0</v>
      </c>
      <c r="R197" s="396">
        <v>0</v>
      </c>
      <c r="S197" s="396">
        <v>4976</v>
      </c>
      <c r="T197" s="396">
        <v>2337</v>
      </c>
      <c r="U197" s="396">
        <v>2883</v>
      </c>
      <c r="V197" s="396">
        <v>1339</v>
      </c>
      <c r="W197" s="396">
        <v>0</v>
      </c>
      <c r="X197" s="396">
        <v>0</v>
      </c>
      <c r="Y197" s="396">
        <v>890</v>
      </c>
      <c r="Z197" s="396">
        <v>470</v>
      </c>
      <c r="AA197" s="438">
        <v>8749</v>
      </c>
      <c r="AB197" s="438">
        <v>4146</v>
      </c>
      <c r="AC197" s="703" t="s">
        <v>213</v>
      </c>
      <c r="AD197" s="694" t="s">
        <v>218</v>
      </c>
      <c r="AE197" s="379">
        <v>262</v>
      </c>
      <c r="AF197" s="379">
        <v>298</v>
      </c>
      <c r="AG197" s="379">
        <v>265</v>
      </c>
      <c r="AH197" s="379">
        <v>160</v>
      </c>
      <c r="AI197" s="379">
        <v>145</v>
      </c>
      <c r="AJ197" s="379">
        <v>1130</v>
      </c>
      <c r="AK197" s="379">
        <v>654</v>
      </c>
      <c r="AL197" s="379">
        <v>27</v>
      </c>
      <c r="AM197" s="379">
        <v>681</v>
      </c>
      <c r="AN197" s="379">
        <v>329</v>
      </c>
      <c r="AO197" s="379">
        <v>349</v>
      </c>
      <c r="AP197" s="379">
        <v>47</v>
      </c>
      <c r="AQ197" s="379">
        <v>11</v>
      </c>
      <c r="AR197" s="379">
        <v>1</v>
      </c>
      <c r="AS197" s="379">
        <v>737</v>
      </c>
      <c r="AT197" s="379">
        <v>3</v>
      </c>
      <c r="AU197" s="379">
        <v>272</v>
      </c>
      <c r="AV197" s="379">
        <v>255</v>
      </c>
      <c r="AW197" s="379">
        <v>17</v>
      </c>
    </row>
    <row r="198" spans="1:49" s="408" customFormat="1" ht="18" customHeight="1">
      <c r="A198" s="703" t="s">
        <v>213</v>
      </c>
      <c r="B198" s="703" t="s">
        <v>219</v>
      </c>
      <c r="C198" s="396">
        <v>9468</v>
      </c>
      <c r="D198" s="396">
        <v>4687</v>
      </c>
      <c r="E198" s="396">
        <v>9708</v>
      </c>
      <c r="F198" s="396">
        <v>4683</v>
      </c>
      <c r="G198" s="396">
        <v>6741</v>
      </c>
      <c r="H198" s="396">
        <v>3300</v>
      </c>
      <c r="I198" s="396">
        <v>2978</v>
      </c>
      <c r="J198" s="396">
        <v>1501</v>
      </c>
      <c r="K198" s="396">
        <v>2086</v>
      </c>
      <c r="L198" s="396">
        <v>1070</v>
      </c>
      <c r="M198" s="396">
        <v>30981</v>
      </c>
      <c r="N198" s="396">
        <v>15241</v>
      </c>
      <c r="O198" s="703" t="s">
        <v>213</v>
      </c>
      <c r="P198" s="694" t="s">
        <v>219</v>
      </c>
      <c r="Q198" s="396">
        <v>3047</v>
      </c>
      <c r="R198" s="396">
        <v>1419</v>
      </c>
      <c r="S198" s="396">
        <v>3724</v>
      </c>
      <c r="T198" s="396">
        <v>1704</v>
      </c>
      <c r="U198" s="396">
        <v>1935</v>
      </c>
      <c r="V198" s="396">
        <v>937</v>
      </c>
      <c r="W198" s="396">
        <v>274</v>
      </c>
      <c r="X198" s="396">
        <v>130</v>
      </c>
      <c r="Y198" s="396">
        <v>602</v>
      </c>
      <c r="Z198" s="396">
        <v>314</v>
      </c>
      <c r="AA198" s="438">
        <v>9582</v>
      </c>
      <c r="AB198" s="438">
        <v>4504</v>
      </c>
      <c r="AC198" s="703" t="s">
        <v>213</v>
      </c>
      <c r="AD198" s="694" t="s">
        <v>219</v>
      </c>
      <c r="AE198" s="379">
        <v>188</v>
      </c>
      <c r="AF198" s="379">
        <v>198</v>
      </c>
      <c r="AG198" s="379">
        <v>167</v>
      </c>
      <c r="AH198" s="379">
        <v>85</v>
      </c>
      <c r="AI198" s="379">
        <v>72</v>
      </c>
      <c r="AJ198" s="379">
        <v>710</v>
      </c>
      <c r="AK198" s="379">
        <v>448</v>
      </c>
      <c r="AL198" s="379">
        <v>63</v>
      </c>
      <c r="AM198" s="379">
        <v>511</v>
      </c>
      <c r="AN198" s="379">
        <v>251</v>
      </c>
      <c r="AO198" s="379">
        <v>239</v>
      </c>
      <c r="AP198" s="379">
        <v>30</v>
      </c>
      <c r="AQ198" s="379">
        <v>8</v>
      </c>
      <c r="AR198" s="379">
        <v>0</v>
      </c>
      <c r="AS198" s="379">
        <v>528</v>
      </c>
      <c r="AT198" s="379">
        <v>11</v>
      </c>
      <c r="AU198" s="379">
        <v>180</v>
      </c>
      <c r="AV198" s="379">
        <v>176</v>
      </c>
      <c r="AW198" s="379">
        <v>4</v>
      </c>
    </row>
    <row r="199" spans="1:49">
      <c r="A199" s="354"/>
      <c r="B199" s="461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21"/>
      <c r="N199" s="121"/>
      <c r="O199" s="116"/>
      <c r="P199" s="461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21"/>
      <c r="AB199" s="121"/>
      <c r="AC199" s="116"/>
      <c r="AD199" s="461"/>
      <c r="AE199" s="355"/>
      <c r="AF199" s="355"/>
      <c r="AG199" s="355"/>
      <c r="AH199" s="355"/>
      <c r="AI199" s="355"/>
      <c r="AJ199" s="355"/>
      <c r="AK199" s="355"/>
      <c r="AL199" s="355"/>
      <c r="AM199" s="355"/>
      <c r="AN199" s="355"/>
      <c r="AO199" s="355"/>
      <c r="AP199" s="355"/>
      <c r="AQ199" s="355"/>
      <c r="AR199" s="355"/>
      <c r="AS199" s="355"/>
      <c r="AT199" s="355"/>
      <c r="AU199" s="354"/>
      <c r="AV199" s="354"/>
      <c r="AW199" s="354"/>
    </row>
    <row r="200" spans="1:49">
      <c r="B200" s="358"/>
      <c r="C200" s="117"/>
      <c r="D200" s="117"/>
      <c r="E200" s="117"/>
      <c r="F200" s="117"/>
      <c r="G200" s="117"/>
      <c r="H200" s="117"/>
      <c r="I200" s="117"/>
      <c r="J200" s="117"/>
      <c r="K200" s="117"/>
      <c r="L200" s="117"/>
      <c r="M200" s="168"/>
      <c r="N200" s="168"/>
      <c r="O200" s="117"/>
      <c r="P200" s="358"/>
      <c r="Q200" s="117"/>
      <c r="R200" s="117"/>
      <c r="S200" s="117"/>
      <c r="T200" s="117"/>
      <c r="U200" s="117"/>
      <c r="V200" s="117"/>
      <c r="W200" s="117"/>
      <c r="X200" s="117"/>
      <c r="Y200" s="117"/>
      <c r="Z200" s="117"/>
      <c r="AA200" s="168"/>
      <c r="AB200" s="168"/>
      <c r="AC200" s="117"/>
      <c r="AD200" s="358"/>
      <c r="AE200" s="358"/>
      <c r="AF200" s="358"/>
      <c r="AG200" s="358"/>
      <c r="AH200" s="358"/>
      <c r="AI200" s="358"/>
      <c r="AJ200" s="358"/>
      <c r="AK200" s="358"/>
      <c r="AL200" s="358"/>
      <c r="AM200" s="358"/>
      <c r="AN200" s="358"/>
      <c r="AO200" s="358"/>
      <c r="AP200" s="358"/>
      <c r="AQ200" s="358"/>
      <c r="AR200" s="358"/>
      <c r="AS200" s="358"/>
      <c r="AT200" s="358"/>
    </row>
    <row r="201" spans="1:49">
      <c r="A201" s="211" t="s">
        <v>455</v>
      </c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200"/>
      <c r="M201" s="200"/>
      <c r="N201" s="86"/>
      <c r="O201" s="211" t="s">
        <v>647</v>
      </c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200"/>
      <c r="AA201" s="200"/>
      <c r="AB201" s="86"/>
      <c r="AC201" s="211" t="s">
        <v>461</v>
      </c>
      <c r="AD201" s="337"/>
      <c r="AE201" s="337"/>
      <c r="AF201" s="337"/>
      <c r="AG201" s="337"/>
      <c r="AH201" s="337"/>
      <c r="AI201" s="337"/>
      <c r="AJ201" s="337"/>
      <c r="AK201" s="337"/>
      <c r="AL201" s="337"/>
      <c r="AM201" s="337"/>
      <c r="AN201" s="337"/>
      <c r="AO201" s="337"/>
      <c r="AP201" s="337"/>
      <c r="AQ201" s="337"/>
      <c r="AR201" s="337"/>
      <c r="AS201" s="337"/>
      <c r="AT201" s="337"/>
      <c r="AU201" s="211"/>
      <c r="AV201" s="337"/>
      <c r="AW201" s="337"/>
    </row>
    <row r="202" spans="1:49">
      <c r="A202" s="211" t="s">
        <v>111</v>
      </c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200"/>
      <c r="M202" s="200"/>
      <c r="N202" s="86"/>
      <c r="O202" s="211" t="s">
        <v>111</v>
      </c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200"/>
      <c r="AA202" s="200"/>
      <c r="AB202" s="86"/>
      <c r="AC202" s="211" t="s">
        <v>432</v>
      </c>
      <c r="AD202" s="337"/>
      <c r="AE202" s="337"/>
      <c r="AF202" s="337"/>
      <c r="AG202" s="337"/>
      <c r="AH202" s="337"/>
      <c r="AI202" s="337"/>
      <c r="AJ202" s="337"/>
      <c r="AK202" s="337"/>
      <c r="AL202" s="337"/>
      <c r="AM202" s="337"/>
      <c r="AN202" s="337"/>
      <c r="AO202" s="337"/>
      <c r="AP202" s="337"/>
      <c r="AQ202" s="337"/>
      <c r="AR202" s="337"/>
      <c r="AS202" s="337"/>
      <c r="AT202" s="337"/>
      <c r="AU202" s="211"/>
      <c r="AV202" s="337"/>
      <c r="AW202" s="337"/>
    </row>
    <row r="203" spans="1:49">
      <c r="A203" s="211" t="s">
        <v>281</v>
      </c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200"/>
      <c r="M203" s="200"/>
      <c r="N203" s="86"/>
      <c r="O203" s="211" t="s">
        <v>281</v>
      </c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200"/>
      <c r="AA203" s="200"/>
      <c r="AB203" s="86"/>
      <c r="AC203" s="211" t="s">
        <v>281</v>
      </c>
      <c r="AD203" s="337"/>
      <c r="AE203" s="337"/>
      <c r="AF203" s="337"/>
      <c r="AG203" s="337"/>
      <c r="AH203" s="337"/>
      <c r="AI203" s="337"/>
      <c r="AJ203" s="337"/>
      <c r="AK203" s="337"/>
      <c r="AL203" s="337"/>
      <c r="AM203" s="337"/>
      <c r="AN203" s="337"/>
      <c r="AO203" s="337"/>
      <c r="AP203" s="337"/>
      <c r="AQ203" s="337"/>
      <c r="AR203" s="337"/>
      <c r="AS203" s="337"/>
      <c r="AT203" s="337"/>
      <c r="AU203" s="211"/>
      <c r="AV203" s="337"/>
      <c r="AW203" s="337"/>
    </row>
    <row r="204" spans="1:49">
      <c r="A204" s="337"/>
      <c r="B204" s="211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200"/>
      <c r="N204" s="200"/>
      <c r="O204" s="337"/>
      <c r="P204" s="211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200"/>
      <c r="AB204" s="200"/>
      <c r="AC204" s="337"/>
      <c r="AD204" s="211"/>
      <c r="AE204" s="86"/>
      <c r="AF204" s="86"/>
      <c r="AG204" s="86"/>
      <c r="AH204" s="86"/>
      <c r="AI204" s="86"/>
      <c r="AJ204" s="86"/>
      <c r="AK204" s="86"/>
      <c r="AL204" s="86"/>
      <c r="AM204" s="86"/>
      <c r="AN204" s="86"/>
      <c r="AO204" s="200"/>
      <c r="AP204" s="200"/>
      <c r="AQ204" s="337"/>
      <c r="AR204" s="337"/>
      <c r="AS204" s="337"/>
      <c r="AT204" s="337"/>
      <c r="AU204" s="337"/>
      <c r="AV204" s="337"/>
      <c r="AW204" s="337"/>
    </row>
    <row r="205" spans="1:49">
      <c r="A205" s="340" t="s">
        <v>220</v>
      </c>
      <c r="C205" s="90"/>
      <c r="D205" s="90"/>
      <c r="E205" s="90"/>
      <c r="F205" s="90"/>
      <c r="G205" s="90"/>
      <c r="H205" s="90"/>
      <c r="I205" s="90"/>
      <c r="J205" s="90"/>
      <c r="K205" s="338"/>
      <c r="L205" s="90"/>
      <c r="M205" s="90"/>
      <c r="N205" s="160"/>
      <c r="O205" s="340" t="s">
        <v>220</v>
      </c>
      <c r="Q205" s="90"/>
      <c r="R205" s="90"/>
      <c r="S205" s="90"/>
      <c r="T205" s="90"/>
      <c r="U205" s="90"/>
      <c r="V205" s="90"/>
      <c r="W205" s="90"/>
      <c r="X205" s="90"/>
      <c r="Y205" s="338"/>
      <c r="Z205" s="90"/>
      <c r="AA205" s="90"/>
      <c r="AB205" s="160"/>
      <c r="AC205" s="340" t="s">
        <v>220</v>
      </c>
      <c r="AE205" s="339"/>
      <c r="AF205" s="339"/>
      <c r="AG205" s="339"/>
      <c r="AH205" s="339"/>
      <c r="AI205" s="339"/>
      <c r="AJ205" s="339"/>
      <c r="AK205" s="339"/>
      <c r="AL205" s="339"/>
      <c r="AM205" s="339"/>
      <c r="AN205" s="339"/>
      <c r="AO205" s="339"/>
      <c r="AS205" s="339"/>
      <c r="AT205" s="339"/>
      <c r="AV205" s="339"/>
    </row>
    <row r="206" spans="1:49"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160"/>
      <c r="N206" s="160"/>
      <c r="O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160"/>
      <c r="AB206" s="160"/>
      <c r="AC206" s="90"/>
      <c r="AE206" s="339"/>
      <c r="AF206" s="339"/>
      <c r="AG206" s="339"/>
      <c r="AH206" s="339"/>
      <c r="AI206" s="339"/>
      <c r="AJ206" s="339"/>
      <c r="AK206" s="339"/>
      <c r="AL206" s="339"/>
      <c r="AM206" s="339"/>
      <c r="AN206" s="339"/>
      <c r="AO206" s="339"/>
      <c r="AP206" s="339"/>
      <c r="AQ206" s="339"/>
      <c r="AR206" s="339"/>
      <c r="AS206" s="339"/>
      <c r="AT206" s="339"/>
    </row>
    <row r="207" spans="1:49" ht="16.5" customHeight="1">
      <c r="A207" s="341"/>
      <c r="B207" s="322"/>
      <c r="C207" s="51" t="s">
        <v>272</v>
      </c>
      <c r="D207" s="52"/>
      <c r="E207" s="51" t="s">
        <v>273</v>
      </c>
      <c r="F207" s="52"/>
      <c r="G207" s="51" t="s">
        <v>274</v>
      </c>
      <c r="H207" s="52"/>
      <c r="I207" s="51" t="s">
        <v>275</v>
      </c>
      <c r="J207" s="52"/>
      <c r="K207" s="51" t="s">
        <v>276</v>
      </c>
      <c r="L207" s="52"/>
      <c r="M207" s="144" t="s">
        <v>57</v>
      </c>
      <c r="N207" s="146"/>
      <c r="O207" s="69"/>
      <c r="P207" s="369"/>
      <c r="Q207" s="51" t="s">
        <v>272</v>
      </c>
      <c r="R207" s="52"/>
      <c r="S207" s="51" t="s">
        <v>273</v>
      </c>
      <c r="T207" s="52"/>
      <c r="U207" s="51" t="s">
        <v>274</v>
      </c>
      <c r="V207" s="52"/>
      <c r="W207" s="51" t="s">
        <v>275</v>
      </c>
      <c r="X207" s="52"/>
      <c r="Y207" s="51" t="s">
        <v>276</v>
      </c>
      <c r="Z207" s="52"/>
      <c r="AA207" s="144" t="s">
        <v>57</v>
      </c>
      <c r="AB207" s="146"/>
      <c r="AC207" s="69"/>
      <c r="AD207" s="322"/>
      <c r="AE207" s="14" t="s">
        <v>88</v>
      </c>
      <c r="AF207" s="14"/>
      <c r="AG207" s="14"/>
      <c r="AH207" s="14"/>
      <c r="AI207" s="14"/>
      <c r="AJ207" s="15"/>
      <c r="AK207" s="13" t="s">
        <v>70</v>
      </c>
      <c r="AL207" s="14"/>
      <c r="AM207" s="15"/>
      <c r="AN207" s="13" t="s">
        <v>71</v>
      </c>
      <c r="AO207" s="39"/>
      <c r="AP207" s="39"/>
      <c r="AQ207" s="39"/>
      <c r="AR207" s="39"/>
      <c r="AS207" s="15"/>
      <c r="AT207" s="511"/>
      <c r="AU207" s="13" t="s">
        <v>72</v>
      </c>
      <c r="AV207" s="14"/>
      <c r="AW207" s="27"/>
    </row>
    <row r="208" spans="1:49" s="342" customFormat="1" ht="28.5" customHeight="1">
      <c r="A208" s="311" t="s">
        <v>113</v>
      </c>
      <c r="B208" s="34" t="s">
        <v>114</v>
      </c>
      <c r="C208" s="182" t="s">
        <v>282</v>
      </c>
      <c r="D208" s="182" t="s">
        <v>269</v>
      </c>
      <c r="E208" s="182" t="s">
        <v>282</v>
      </c>
      <c r="F208" s="182" t="s">
        <v>269</v>
      </c>
      <c r="G208" s="182" t="s">
        <v>282</v>
      </c>
      <c r="H208" s="182" t="s">
        <v>269</v>
      </c>
      <c r="I208" s="182" t="s">
        <v>282</v>
      </c>
      <c r="J208" s="182" t="s">
        <v>269</v>
      </c>
      <c r="K208" s="182" t="s">
        <v>282</v>
      </c>
      <c r="L208" s="182" t="s">
        <v>269</v>
      </c>
      <c r="M208" s="182" t="s">
        <v>282</v>
      </c>
      <c r="N208" s="182" t="s">
        <v>269</v>
      </c>
      <c r="O208" s="311" t="s">
        <v>113</v>
      </c>
      <c r="P208" s="370" t="s">
        <v>114</v>
      </c>
      <c r="Q208" s="182" t="s">
        <v>282</v>
      </c>
      <c r="R208" s="182" t="s">
        <v>269</v>
      </c>
      <c r="S208" s="182" t="s">
        <v>282</v>
      </c>
      <c r="T208" s="182" t="s">
        <v>269</v>
      </c>
      <c r="U208" s="182" t="s">
        <v>282</v>
      </c>
      <c r="V208" s="182" t="s">
        <v>269</v>
      </c>
      <c r="W208" s="182" t="s">
        <v>282</v>
      </c>
      <c r="X208" s="182" t="s">
        <v>269</v>
      </c>
      <c r="Y208" s="182" t="s">
        <v>282</v>
      </c>
      <c r="Z208" s="182" t="s">
        <v>269</v>
      </c>
      <c r="AA208" s="182" t="s">
        <v>282</v>
      </c>
      <c r="AB208" s="182" t="s">
        <v>269</v>
      </c>
      <c r="AC208" s="311" t="s">
        <v>113</v>
      </c>
      <c r="AD208" s="34" t="s">
        <v>114</v>
      </c>
      <c r="AE208" s="31" t="s">
        <v>272</v>
      </c>
      <c r="AF208" s="31" t="s">
        <v>273</v>
      </c>
      <c r="AG208" s="31" t="s">
        <v>274</v>
      </c>
      <c r="AH208" s="31" t="s">
        <v>275</v>
      </c>
      <c r="AI208" s="31" t="s">
        <v>276</v>
      </c>
      <c r="AJ208" s="30" t="s">
        <v>57</v>
      </c>
      <c r="AK208" s="31" t="s">
        <v>73</v>
      </c>
      <c r="AL208" s="31" t="s">
        <v>74</v>
      </c>
      <c r="AM208" s="30" t="s">
        <v>75</v>
      </c>
      <c r="AN208" s="32" t="s">
        <v>76</v>
      </c>
      <c r="AO208" s="30" t="s">
        <v>268</v>
      </c>
      <c r="AP208" s="30" t="s">
        <v>270</v>
      </c>
      <c r="AQ208" s="33" t="s">
        <v>271</v>
      </c>
      <c r="AR208" s="33" t="s">
        <v>78</v>
      </c>
      <c r="AS208" s="33" t="s">
        <v>79</v>
      </c>
      <c r="AT208" s="30" t="s">
        <v>80</v>
      </c>
      <c r="AU208" s="35" t="s">
        <v>81</v>
      </c>
      <c r="AV208" s="37" t="s">
        <v>82</v>
      </c>
      <c r="AW208" s="181" t="s">
        <v>83</v>
      </c>
    </row>
    <row r="209" spans="1:50" s="342" customFormat="1">
      <c r="A209" s="343"/>
      <c r="B209" s="344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345"/>
      <c r="N209" s="345"/>
      <c r="O209" s="143"/>
      <c r="P209" s="361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345"/>
      <c r="AB209" s="345"/>
      <c r="AC209" s="143"/>
      <c r="AD209" s="326"/>
      <c r="AE209" s="326"/>
      <c r="AF209" s="326"/>
      <c r="AG209" s="326"/>
      <c r="AH209" s="326"/>
      <c r="AI209" s="326"/>
      <c r="AJ209" s="346"/>
      <c r="AK209" s="347"/>
      <c r="AL209" s="347"/>
      <c r="AM209" s="346"/>
      <c r="AN209" s="348"/>
      <c r="AO209" s="349"/>
      <c r="AP209" s="349"/>
      <c r="AQ209" s="350"/>
      <c r="AR209" s="350"/>
      <c r="AS209" s="350"/>
      <c r="AT209" s="349"/>
      <c r="AU209" s="344"/>
      <c r="AV209" s="351"/>
      <c r="AW209" s="344"/>
    </row>
    <row r="210" spans="1:50">
      <c r="A210" s="352"/>
      <c r="B210" s="401" t="s">
        <v>58</v>
      </c>
      <c r="C210" s="401">
        <f t="shared" ref="C210:N210" si="110">SUM(C212:C232)</f>
        <v>137547</v>
      </c>
      <c r="D210" s="401">
        <f t="shared" si="110"/>
        <v>71087</v>
      </c>
      <c r="E210" s="401">
        <f t="shared" si="110"/>
        <v>95810</v>
      </c>
      <c r="F210" s="401">
        <f t="shared" si="110"/>
        <v>50332</v>
      </c>
      <c r="G210" s="401">
        <f t="shared" si="110"/>
        <v>63389</v>
      </c>
      <c r="H210" s="401">
        <f t="shared" si="110"/>
        <v>33449</v>
      </c>
      <c r="I210" s="401">
        <f t="shared" si="110"/>
        <v>35189</v>
      </c>
      <c r="J210" s="401">
        <f t="shared" si="110"/>
        <v>18444</v>
      </c>
      <c r="K210" s="401">
        <f t="shared" si="110"/>
        <v>22415</v>
      </c>
      <c r="L210" s="401">
        <f t="shared" si="110"/>
        <v>11479</v>
      </c>
      <c r="M210" s="401">
        <f t="shared" si="110"/>
        <v>354350</v>
      </c>
      <c r="N210" s="401">
        <f t="shared" si="110"/>
        <v>184791</v>
      </c>
      <c r="O210" s="113"/>
      <c r="P210" s="445" t="s">
        <v>58</v>
      </c>
      <c r="Q210" s="401">
        <f t="shared" ref="Q210:AB210" si="111">SUM(Q212:Q232)</f>
        <v>23533</v>
      </c>
      <c r="R210" s="401">
        <f t="shared" si="111"/>
        <v>11871</v>
      </c>
      <c r="S210" s="401">
        <f t="shared" si="111"/>
        <v>23419</v>
      </c>
      <c r="T210" s="401">
        <f t="shared" si="111"/>
        <v>12149</v>
      </c>
      <c r="U210" s="401">
        <f t="shared" si="111"/>
        <v>14433</v>
      </c>
      <c r="V210" s="401">
        <f t="shared" si="111"/>
        <v>7399</v>
      </c>
      <c r="W210" s="401">
        <f t="shared" si="111"/>
        <v>3014</v>
      </c>
      <c r="X210" s="401">
        <f t="shared" si="111"/>
        <v>1589</v>
      </c>
      <c r="Y210" s="401">
        <f t="shared" si="111"/>
        <v>3193</v>
      </c>
      <c r="Z210" s="401">
        <f t="shared" si="111"/>
        <v>1648</v>
      </c>
      <c r="AA210" s="401">
        <f t="shared" si="111"/>
        <v>67592</v>
      </c>
      <c r="AB210" s="401">
        <f t="shared" si="111"/>
        <v>34656</v>
      </c>
      <c r="AC210" s="113"/>
      <c r="AD210" s="445" t="s">
        <v>58</v>
      </c>
      <c r="AE210" s="404">
        <f t="shared" ref="AE210:AW210" si="112">SUM(AE212:AE232)</f>
        <v>2738</v>
      </c>
      <c r="AF210" s="404">
        <f t="shared" si="112"/>
        <v>2477</v>
      </c>
      <c r="AG210" s="404">
        <f t="shared" si="112"/>
        <v>2109</v>
      </c>
      <c r="AH210" s="404">
        <f t="shared" si="112"/>
        <v>1518</v>
      </c>
      <c r="AI210" s="404">
        <f t="shared" si="112"/>
        <v>1100</v>
      </c>
      <c r="AJ210" s="404">
        <f t="shared" si="112"/>
        <v>9942</v>
      </c>
      <c r="AK210" s="404">
        <f t="shared" si="112"/>
        <v>4398</v>
      </c>
      <c r="AL210" s="404">
        <f t="shared" si="112"/>
        <v>721</v>
      </c>
      <c r="AM210" s="404">
        <f t="shared" si="112"/>
        <v>5119</v>
      </c>
      <c r="AN210" s="404">
        <f t="shared" si="112"/>
        <v>3454</v>
      </c>
      <c r="AO210" s="404">
        <f t="shared" si="112"/>
        <v>2401</v>
      </c>
      <c r="AP210" s="404">
        <f t="shared" si="112"/>
        <v>791</v>
      </c>
      <c r="AQ210" s="404">
        <f t="shared" si="112"/>
        <v>54</v>
      </c>
      <c r="AR210" s="404">
        <f t="shared" si="112"/>
        <v>26</v>
      </c>
      <c r="AS210" s="404">
        <f t="shared" si="112"/>
        <v>6726</v>
      </c>
      <c r="AT210" s="404">
        <f t="shared" si="112"/>
        <v>373</v>
      </c>
      <c r="AU210" s="404">
        <f t="shared" si="112"/>
        <v>2695</v>
      </c>
      <c r="AV210" s="404">
        <f t="shared" si="112"/>
        <v>2287</v>
      </c>
      <c r="AW210" s="404">
        <f t="shared" si="112"/>
        <v>408</v>
      </c>
    </row>
    <row r="211" spans="1:50">
      <c r="A211" s="352"/>
      <c r="B211" s="401"/>
      <c r="C211" s="401"/>
      <c r="D211" s="401"/>
      <c r="E211" s="401"/>
      <c r="F211" s="401"/>
      <c r="G211" s="401"/>
      <c r="H211" s="401"/>
      <c r="I211" s="401"/>
      <c r="J211" s="401"/>
      <c r="K211" s="401"/>
      <c r="L211" s="401"/>
      <c r="M211" s="401"/>
      <c r="N211" s="401"/>
      <c r="O211" s="113"/>
      <c r="P211" s="445"/>
      <c r="Q211" s="401"/>
      <c r="R211" s="401"/>
      <c r="S211" s="401"/>
      <c r="T211" s="401"/>
      <c r="U211" s="401"/>
      <c r="V211" s="401"/>
      <c r="W211" s="401"/>
      <c r="X211" s="401"/>
      <c r="Y211" s="401"/>
      <c r="Z211" s="401"/>
      <c r="AA211" s="401"/>
      <c r="AB211" s="401"/>
      <c r="AC211" s="113"/>
      <c r="AD211" s="445"/>
      <c r="AE211" s="404"/>
      <c r="AF211" s="404"/>
      <c r="AG211" s="404"/>
      <c r="AH211" s="404"/>
      <c r="AI211" s="404"/>
      <c r="AJ211" s="404"/>
      <c r="AK211" s="404"/>
      <c r="AL211" s="404"/>
      <c r="AM211" s="404"/>
      <c r="AN211" s="404"/>
      <c r="AO211" s="404"/>
      <c r="AP211" s="404"/>
      <c r="AQ211" s="404"/>
      <c r="AR211" s="404"/>
      <c r="AS211" s="404"/>
      <c r="AT211" s="404"/>
      <c r="AU211" s="404"/>
      <c r="AV211" s="404"/>
      <c r="AW211" s="404"/>
    </row>
    <row r="212" spans="1:50" s="408" customFormat="1" ht="18" customHeight="1">
      <c r="A212" s="703" t="s">
        <v>221</v>
      </c>
      <c r="B212" s="707" t="s">
        <v>222</v>
      </c>
      <c r="C212" s="396">
        <v>10980</v>
      </c>
      <c r="D212" s="396">
        <v>5986</v>
      </c>
      <c r="E212" s="396">
        <v>7916</v>
      </c>
      <c r="F212" s="396">
        <v>4380</v>
      </c>
      <c r="G212" s="396">
        <v>4923</v>
      </c>
      <c r="H212" s="396">
        <v>2843</v>
      </c>
      <c r="I212" s="396">
        <v>3074</v>
      </c>
      <c r="J212" s="396">
        <v>1735</v>
      </c>
      <c r="K212" s="396">
        <v>2086</v>
      </c>
      <c r="L212" s="396">
        <v>1179</v>
      </c>
      <c r="M212" s="396">
        <v>28979</v>
      </c>
      <c r="N212" s="396">
        <v>16123</v>
      </c>
      <c r="O212" s="703" t="s">
        <v>221</v>
      </c>
      <c r="P212" s="694" t="s">
        <v>222</v>
      </c>
      <c r="Q212" s="396">
        <v>50</v>
      </c>
      <c r="R212" s="396">
        <v>28</v>
      </c>
      <c r="S212" s="396">
        <v>1573</v>
      </c>
      <c r="T212" s="396">
        <v>836</v>
      </c>
      <c r="U212" s="396">
        <v>1269</v>
      </c>
      <c r="V212" s="396">
        <v>717</v>
      </c>
      <c r="W212" s="396">
        <v>50</v>
      </c>
      <c r="X212" s="396">
        <v>21</v>
      </c>
      <c r="Y212" s="396">
        <v>499</v>
      </c>
      <c r="Z212" s="396">
        <v>295</v>
      </c>
      <c r="AA212" s="438">
        <v>3441</v>
      </c>
      <c r="AB212" s="438">
        <v>1897</v>
      </c>
      <c r="AC212" s="703" t="s">
        <v>221</v>
      </c>
      <c r="AD212" s="694" t="s">
        <v>222</v>
      </c>
      <c r="AE212" s="379">
        <v>211</v>
      </c>
      <c r="AF212" s="379">
        <v>187</v>
      </c>
      <c r="AG212" s="379">
        <v>156</v>
      </c>
      <c r="AH212" s="379">
        <v>106</v>
      </c>
      <c r="AI212" s="379">
        <v>73</v>
      </c>
      <c r="AJ212" s="379">
        <v>733</v>
      </c>
      <c r="AK212" s="379">
        <v>362</v>
      </c>
      <c r="AL212" s="379">
        <v>25</v>
      </c>
      <c r="AM212" s="379">
        <v>387</v>
      </c>
      <c r="AN212" s="379">
        <v>234</v>
      </c>
      <c r="AO212" s="379">
        <v>188</v>
      </c>
      <c r="AP212" s="379">
        <v>71</v>
      </c>
      <c r="AQ212" s="379">
        <v>5</v>
      </c>
      <c r="AR212" s="379">
        <v>2</v>
      </c>
      <c r="AS212" s="408">
        <v>500</v>
      </c>
      <c r="AT212" s="379">
        <v>16</v>
      </c>
      <c r="AU212" s="379">
        <v>206</v>
      </c>
      <c r="AV212" s="379">
        <v>184</v>
      </c>
      <c r="AW212" s="379">
        <v>22</v>
      </c>
    </row>
    <row r="213" spans="1:50" s="408" customFormat="1" ht="18" customHeight="1">
      <c r="A213" s="703" t="s">
        <v>221</v>
      </c>
      <c r="B213" s="707" t="s">
        <v>223</v>
      </c>
      <c r="C213" s="396">
        <v>5646</v>
      </c>
      <c r="D213" s="396">
        <v>2941</v>
      </c>
      <c r="E213" s="396">
        <v>5217</v>
      </c>
      <c r="F213" s="396">
        <v>2726</v>
      </c>
      <c r="G213" s="396">
        <v>2402</v>
      </c>
      <c r="H213" s="396">
        <v>1186</v>
      </c>
      <c r="I213" s="396">
        <v>1050</v>
      </c>
      <c r="J213" s="396">
        <v>461</v>
      </c>
      <c r="K213" s="396">
        <v>665</v>
      </c>
      <c r="L213" s="396">
        <v>284</v>
      </c>
      <c r="M213" s="396">
        <v>14980</v>
      </c>
      <c r="N213" s="396">
        <v>7598</v>
      </c>
      <c r="O213" s="703" t="s">
        <v>221</v>
      </c>
      <c r="P213" s="694" t="s">
        <v>223</v>
      </c>
      <c r="Q213" s="396">
        <v>6</v>
      </c>
      <c r="R213" s="396">
        <v>6</v>
      </c>
      <c r="S213" s="396">
        <v>1084</v>
      </c>
      <c r="T213" s="396">
        <v>576</v>
      </c>
      <c r="U213" s="396">
        <v>581</v>
      </c>
      <c r="V213" s="396">
        <v>273</v>
      </c>
      <c r="W213" s="396">
        <v>0</v>
      </c>
      <c r="X213" s="396">
        <v>0</v>
      </c>
      <c r="Y213" s="396">
        <v>155</v>
      </c>
      <c r="Z213" s="396">
        <v>67</v>
      </c>
      <c r="AA213" s="438">
        <v>1826</v>
      </c>
      <c r="AB213" s="438">
        <v>922</v>
      </c>
      <c r="AC213" s="703" t="s">
        <v>221</v>
      </c>
      <c r="AD213" s="694" t="s">
        <v>223</v>
      </c>
      <c r="AE213" s="379">
        <v>142</v>
      </c>
      <c r="AF213" s="379">
        <v>128</v>
      </c>
      <c r="AG213" s="379">
        <v>94</v>
      </c>
      <c r="AH213" s="379">
        <v>67</v>
      </c>
      <c r="AI213" s="379">
        <v>44</v>
      </c>
      <c r="AJ213" s="379">
        <v>475</v>
      </c>
      <c r="AK213" s="379">
        <v>184</v>
      </c>
      <c r="AL213" s="379">
        <v>63</v>
      </c>
      <c r="AM213" s="379">
        <v>247</v>
      </c>
      <c r="AN213" s="379">
        <v>117</v>
      </c>
      <c r="AO213" s="379">
        <v>108</v>
      </c>
      <c r="AP213" s="379">
        <v>71</v>
      </c>
      <c r="AQ213" s="379">
        <v>0</v>
      </c>
      <c r="AR213" s="379">
        <v>0</v>
      </c>
      <c r="AS213" s="408">
        <v>296</v>
      </c>
      <c r="AT213" s="379">
        <v>6</v>
      </c>
      <c r="AU213" s="379">
        <v>172</v>
      </c>
      <c r="AV213" s="379">
        <v>134</v>
      </c>
      <c r="AW213" s="379">
        <v>38</v>
      </c>
      <c r="AX213" s="414"/>
    </row>
    <row r="214" spans="1:50" s="408" customFormat="1" ht="18" customHeight="1">
      <c r="A214" s="703" t="s">
        <v>221</v>
      </c>
      <c r="B214" s="707" t="s">
        <v>265</v>
      </c>
      <c r="C214" s="396">
        <v>4036</v>
      </c>
      <c r="D214" s="396">
        <v>2237</v>
      </c>
      <c r="E214" s="396">
        <v>2436</v>
      </c>
      <c r="F214" s="396">
        <v>1380</v>
      </c>
      <c r="G214" s="396">
        <v>1204</v>
      </c>
      <c r="H214" s="396">
        <v>751</v>
      </c>
      <c r="I214" s="396">
        <v>837</v>
      </c>
      <c r="J214" s="396">
        <v>516</v>
      </c>
      <c r="K214" s="396">
        <v>420</v>
      </c>
      <c r="L214" s="396">
        <v>260</v>
      </c>
      <c r="M214" s="396">
        <v>8933</v>
      </c>
      <c r="N214" s="396">
        <v>5144</v>
      </c>
      <c r="O214" s="703" t="s">
        <v>221</v>
      </c>
      <c r="P214" s="694" t="s">
        <v>265</v>
      </c>
      <c r="Q214" s="396">
        <v>1216</v>
      </c>
      <c r="R214" s="396">
        <v>648</v>
      </c>
      <c r="S214" s="396">
        <v>483</v>
      </c>
      <c r="T214" s="396">
        <v>253</v>
      </c>
      <c r="U214" s="396">
        <v>229</v>
      </c>
      <c r="V214" s="396">
        <v>135</v>
      </c>
      <c r="W214" s="396">
        <v>102</v>
      </c>
      <c r="X214" s="396">
        <v>57</v>
      </c>
      <c r="Y214" s="396">
        <v>56</v>
      </c>
      <c r="Z214" s="396">
        <v>37</v>
      </c>
      <c r="AA214" s="438">
        <v>2086</v>
      </c>
      <c r="AB214" s="438">
        <v>1130</v>
      </c>
      <c r="AC214" s="703" t="s">
        <v>221</v>
      </c>
      <c r="AD214" s="694" t="s">
        <v>265</v>
      </c>
      <c r="AE214" s="379">
        <v>75</v>
      </c>
      <c r="AF214" s="379">
        <v>68</v>
      </c>
      <c r="AG214" s="379">
        <v>45</v>
      </c>
      <c r="AH214" s="379">
        <v>29</v>
      </c>
      <c r="AI214" s="379">
        <v>24</v>
      </c>
      <c r="AJ214" s="379">
        <v>241</v>
      </c>
      <c r="AK214" s="379">
        <v>82</v>
      </c>
      <c r="AL214" s="379">
        <v>28</v>
      </c>
      <c r="AM214" s="379">
        <v>110</v>
      </c>
      <c r="AN214" s="379">
        <v>50</v>
      </c>
      <c r="AO214" s="379">
        <v>52</v>
      </c>
      <c r="AP214" s="379">
        <v>42</v>
      </c>
      <c r="AQ214" s="379">
        <v>2</v>
      </c>
      <c r="AR214" s="379">
        <v>7</v>
      </c>
      <c r="AS214" s="408">
        <v>153</v>
      </c>
      <c r="AT214" s="379">
        <v>1</v>
      </c>
      <c r="AU214" s="379">
        <v>97</v>
      </c>
      <c r="AV214" s="379">
        <v>68</v>
      </c>
      <c r="AW214" s="379">
        <v>29</v>
      </c>
      <c r="AX214" s="414"/>
    </row>
    <row r="215" spans="1:50" s="408" customFormat="1" ht="18" customHeight="1">
      <c r="A215" s="703" t="s">
        <v>221</v>
      </c>
      <c r="B215" s="707" t="s">
        <v>225</v>
      </c>
      <c r="C215" s="396">
        <v>6116</v>
      </c>
      <c r="D215" s="396">
        <v>3152</v>
      </c>
      <c r="E215" s="396">
        <v>4787</v>
      </c>
      <c r="F215" s="396">
        <v>2483</v>
      </c>
      <c r="G215" s="396">
        <v>3388</v>
      </c>
      <c r="H215" s="396">
        <v>1838</v>
      </c>
      <c r="I215" s="396">
        <v>1946</v>
      </c>
      <c r="J215" s="396">
        <v>1114</v>
      </c>
      <c r="K215" s="396">
        <v>1494</v>
      </c>
      <c r="L215" s="396">
        <v>854</v>
      </c>
      <c r="M215" s="396">
        <v>17731</v>
      </c>
      <c r="N215" s="396">
        <v>9441</v>
      </c>
      <c r="O215" s="703" t="s">
        <v>221</v>
      </c>
      <c r="P215" s="694" t="s">
        <v>225</v>
      </c>
      <c r="Q215" s="396">
        <v>304</v>
      </c>
      <c r="R215" s="396">
        <v>138</v>
      </c>
      <c r="S215" s="396">
        <v>851</v>
      </c>
      <c r="T215" s="396">
        <v>437</v>
      </c>
      <c r="U215" s="396">
        <v>548</v>
      </c>
      <c r="V215" s="396">
        <v>277</v>
      </c>
      <c r="W215" s="396">
        <v>113</v>
      </c>
      <c r="X215" s="396">
        <v>62</v>
      </c>
      <c r="Y215" s="396">
        <v>199</v>
      </c>
      <c r="Z215" s="396">
        <v>103</v>
      </c>
      <c r="AA215" s="438">
        <v>2015</v>
      </c>
      <c r="AB215" s="438">
        <v>1017</v>
      </c>
      <c r="AC215" s="703" t="s">
        <v>221</v>
      </c>
      <c r="AD215" s="694" t="s">
        <v>225</v>
      </c>
      <c r="AE215" s="379">
        <v>133</v>
      </c>
      <c r="AF215" s="379">
        <v>109</v>
      </c>
      <c r="AG215" s="379">
        <v>96</v>
      </c>
      <c r="AH215" s="379">
        <v>65</v>
      </c>
      <c r="AI215" s="379">
        <v>54</v>
      </c>
      <c r="AJ215" s="379">
        <v>457</v>
      </c>
      <c r="AK215" s="379">
        <v>225</v>
      </c>
      <c r="AL215" s="379">
        <v>19</v>
      </c>
      <c r="AM215" s="379">
        <v>244</v>
      </c>
      <c r="AN215" s="379">
        <v>113</v>
      </c>
      <c r="AO215" s="379">
        <v>111</v>
      </c>
      <c r="AP215" s="379">
        <v>1</v>
      </c>
      <c r="AQ215" s="379">
        <v>0</v>
      </c>
      <c r="AR215" s="379">
        <v>0</v>
      </c>
      <c r="AS215" s="408">
        <v>225</v>
      </c>
      <c r="AT215" s="379">
        <v>0</v>
      </c>
      <c r="AU215" s="379">
        <v>131</v>
      </c>
      <c r="AV215" s="379">
        <v>131</v>
      </c>
      <c r="AW215" s="379">
        <v>0</v>
      </c>
      <c r="AX215" s="414"/>
    </row>
    <row r="216" spans="1:50" s="408" customFormat="1" ht="18" customHeight="1">
      <c r="A216" s="703" t="s">
        <v>226</v>
      </c>
      <c r="B216" s="707" t="s">
        <v>227</v>
      </c>
      <c r="C216" s="396">
        <v>11608</v>
      </c>
      <c r="D216" s="396">
        <v>6032</v>
      </c>
      <c r="E216" s="396">
        <v>6267</v>
      </c>
      <c r="F216" s="396">
        <v>3539</v>
      </c>
      <c r="G216" s="396">
        <v>4254</v>
      </c>
      <c r="H216" s="396">
        <v>2436</v>
      </c>
      <c r="I216" s="396">
        <v>2645</v>
      </c>
      <c r="J216" s="396">
        <v>1496</v>
      </c>
      <c r="K216" s="396">
        <v>1420</v>
      </c>
      <c r="L216" s="396">
        <v>746</v>
      </c>
      <c r="M216" s="396">
        <v>26194</v>
      </c>
      <c r="N216" s="396">
        <v>14249</v>
      </c>
      <c r="O216" s="703" t="s">
        <v>226</v>
      </c>
      <c r="P216" s="694" t="s">
        <v>227</v>
      </c>
      <c r="Q216" s="396">
        <v>3371</v>
      </c>
      <c r="R216" s="396">
        <v>1725</v>
      </c>
      <c r="S216" s="396">
        <v>1656</v>
      </c>
      <c r="T216" s="396">
        <v>921</v>
      </c>
      <c r="U216" s="396">
        <v>959</v>
      </c>
      <c r="V216" s="396">
        <v>523</v>
      </c>
      <c r="W216" s="396">
        <v>347</v>
      </c>
      <c r="X216" s="396">
        <v>193</v>
      </c>
      <c r="Y216" s="396">
        <v>210</v>
      </c>
      <c r="Z216" s="396">
        <v>112</v>
      </c>
      <c r="AA216" s="438">
        <v>6543</v>
      </c>
      <c r="AB216" s="438">
        <v>3474</v>
      </c>
      <c r="AC216" s="703" t="s">
        <v>226</v>
      </c>
      <c r="AD216" s="694" t="s">
        <v>227</v>
      </c>
      <c r="AE216" s="379">
        <v>196</v>
      </c>
      <c r="AF216" s="379">
        <v>160</v>
      </c>
      <c r="AG216" s="379">
        <v>136</v>
      </c>
      <c r="AH216" s="379">
        <v>103</v>
      </c>
      <c r="AI216" s="379">
        <v>70</v>
      </c>
      <c r="AJ216" s="379">
        <v>665</v>
      </c>
      <c r="AK216" s="379">
        <v>289</v>
      </c>
      <c r="AL216" s="379">
        <v>66</v>
      </c>
      <c r="AM216" s="379">
        <v>355</v>
      </c>
      <c r="AN216" s="379">
        <v>202</v>
      </c>
      <c r="AO216" s="379">
        <v>173</v>
      </c>
      <c r="AP216" s="379">
        <v>62</v>
      </c>
      <c r="AQ216" s="379">
        <v>2</v>
      </c>
      <c r="AR216" s="379">
        <v>9</v>
      </c>
      <c r="AS216" s="408">
        <v>448</v>
      </c>
      <c r="AT216" s="379">
        <v>3</v>
      </c>
      <c r="AU216" s="379">
        <v>198</v>
      </c>
      <c r="AV216" s="379">
        <v>170</v>
      </c>
      <c r="AW216" s="379">
        <v>28</v>
      </c>
      <c r="AX216" s="414"/>
    </row>
    <row r="217" spans="1:50" s="408" customFormat="1" ht="18" customHeight="1">
      <c r="A217" s="703" t="s">
        <v>226</v>
      </c>
      <c r="B217" s="707" t="s">
        <v>228</v>
      </c>
      <c r="C217" s="396">
        <v>6225</v>
      </c>
      <c r="D217" s="396">
        <v>3011</v>
      </c>
      <c r="E217" s="396">
        <v>3796</v>
      </c>
      <c r="F217" s="396">
        <v>1834</v>
      </c>
      <c r="G217" s="396">
        <v>2649</v>
      </c>
      <c r="H217" s="396">
        <v>1311</v>
      </c>
      <c r="I217" s="396">
        <v>1257</v>
      </c>
      <c r="J217" s="396">
        <v>630</v>
      </c>
      <c r="K217" s="396">
        <v>769</v>
      </c>
      <c r="L217" s="396">
        <v>369</v>
      </c>
      <c r="M217" s="396">
        <v>14696</v>
      </c>
      <c r="N217" s="396">
        <v>7155</v>
      </c>
      <c r="O217" s="703" t="s">
        <v>226</v>
      </c>
      <c r="P217" s="694" t="s">
        <v>228</v>
      </c>
      <c r="Q217" s="396">
        <v>1390</v>
      </c>
      <c r="R217" s="396">
        <v>675</v>
      </c>
      <c r="S217" s="396">
        <v>927</v>
      </c>
      <c r="T217" s="396">
        <v>446</v>
      </c>
      <c r="U217" s="396">
        <v>734</v>
      </c>
      <c r="V217" s="396">
        <v>358</v>
      </c>
      <c r="W217" s="396">
        <v>179</v>
      </c>
      <c r="X217" s="396">
        <v>101</v>
      </c>
      <c r="Y217" s="396">
        <v>151</v>
      </c>
      <c r="Z217" s="396">
        <v>71</v>
      </c>
      <c r="AA217" s="438">
        <v>3381</v>
      </c>
      <c r="AB217" s="438">
        <v>1651</v>
      </c>
      <c r="AC217" s="703" t="s">
        <v>226</v>
      </c>
      <c r="AD217" s="694" t="s">
        <v>228</v>
      </c>
      <c r="AE217" s="379">
        <v>160</v>
      </c>
      <c r="AF217" s="379">
        <v>154</v>
      </c>
      <c r="AG217" s="379">
        <v>125</v>
      </c>
      <c r="AH217" s="379">
        <v>84</v>
      </c>
      <c r="AI217" s="379">
        <v>55</v>
      </c>
      <c r="AJ217" s="379">
        <v>578</v>
      </c>
      <c r="AK217" s="379">
        <v>214</v>
      </c>
      <c r="AL217" s="379">
        <v>82</v>
      </c>
      <c r="AM217" s="379">
        <v>296</v>
      </c>
      <c r="AN217" s="379">
        <v>163</v>
      </c>
      <c r="AO217" s="379">
        <v>140</v>
      </c>
      <c r="AP217" s="379">
        <v>45</v>
      </c>
      <c r="AQ217" s="379">
        <v>1</v>
      </c>
      <c r="AR217" s="379">
        <v>0</v>
      </c>
      <c r="AS217" s="408">
        <v>349</v>
      </c>
      <c r="AT217" s="379">
        <v>14</v>
      </c>
      <c r="AU217" s="379">
        <v>193</v>
      </c>
      <c r="AV217" s="379">
        <v>146</v>
      </c>
      <c r="AW217" s="379">
        <v>47</v>
      </c>
      <c r="AX217" s="414"/>
    </row>
    <row r="218" spans="1:50" s="408" customFormat="1" ht="18" customHeight="1">
      <c r="A218" s="703" t="s">
        <v>226</v>
      </c>
      <c r="B218" s="707" t="s">
        <v>229</v>
      </c>
      <c r="C218" s="396">
        <v>10717</v>
      </c>
      <c r="D218" s="396">
        <v>5335</v>
      </c>
      <c r="E218" s="396">
        <v>9671</v>
      </c>
      <c r="F218" s="396">
        <v>4879</v>
      </c>
      <c r="G218" s="396">
        <v>6560</v>
      </c>
      <c r="H218" s="396">
        <v>3221</v>
      </c>
      <c r="I218" s="396">
        <v>3313</v>
      </c>
      <c r="J218" s="396">
        <v>1566</v>
      </c>
      <c r="K218" s="396">
        <v>2238</v>
      </c>
      <c r="L218" s="396">
        <v>1056</v>
      </c>
      <c r="M218" s="396">
        <v>32499</v>
      </c>
      <c r="N218" s="396">
        <v>16057</v>
      </c>
      <c r="O218" s="703" t="s">
        <v>226</v>
      </c>
      <c r="P218" s="694" t="s">
        <v>229</v>
      </c>
      <c r="Q218" s="396">
        <v>140</v>
      </c>
      <c r="R218" s="396">
        <v>57</v>
      </c>
      <c r="S218" s="396">
        <v>3322</v>
      </c>
      <c r="T218" s="396">
        <v>1616</v>
      </c>
      <c r="U218" s="396">
        <v>1795</v>
      </c>
      <c r="V218" s="396">
        <v>870</v>
      </c>
      <c r="W218" s="396">
        <v>156</v>
      </c>
      <c r="X218" s="396">
        <v>78</v>
      </c>
      <c r="Y218" s="396">
        <v>324</v>
      </c>
      <c r="Z218" s="396">
        <v>161</v>
      </c>
      <c r="AA218" s="438">
        <v>5737</v>
      </c>
      <c r="AB218" s="438">
        <v>2782</v>
      </c>
      <c r="AC218" s="703" t="s">
        <v>226</v>
      </c>
      <c r="AD218" s="694" t="s">
        <v>229</v>
      </c>
      <c r="AE218" s="379">
        <v>194</v>
      </c>
      <c r="AF218" s="379">
        <v>200</v>
      </c>
      <c r="AG218" s="379">
        <v>182</v>
      </c>
      <c r="AH218" s="379">
        <v>147</v>
      </c>
      <c r="AI218" s="379">
        <v>117</v>
      </c>
      <c r="AJ218" s="379">
        <v>840</v>
      </c>
      <c r="AK218" s="379">
        <v>428</v>
      </c>
      <c r="AL218" s="379">
        <v>24</v>
      </c>
      <c r="AM218" s="379">
        <v>452</v>
      </c>
      <c r="AN218" s="379">
        <v>379</v>
      </c>
      <c r="AO218" s="379">
        <v>182</v>
      </c>
      <c r="AP218" s="379">
        <v>23</v>
      </c>
      <c r="AQ218" s="379">
        <v>7</v>
      </c>
      <c r="AR218" s="379">
        <v>1</v>
      </c>
      <c r="AS218" s="408">
        <v>592</v>
      </c>
      <c r="AT218" s="379">
        <v>42</v>
      </c>
      <c r="AU218" s="379">
        <v>184</v>
      </c>
      <c r="AV218" s="379">
        <v>169</v>
      </c>
      <c r="AW218" s="379">
        <v>15</v>
      </c>
      <c r="AX218" s="414"/>
    </row>
    <row r="219" spans="1:50" s="408" customFormat="1" ht="18" customHeight="1">
      <c r="A219" s="703" t="s">
        <v>230</v>
      </c>
      <c r="B219" s="707" t="s">
        <v>266</v>
      </c>
      <c r="C219" s="396">
        <v>7949</v>
      </c>
      <c r="D219" s="396">
        <v>4410</v>
      </c>
      <c r="E219" s="396">
        <v>4970</v>
      </c>
      <c r="F219" s="396">
        <v>2923</v>
      </c>
      <c r="G219" s="396">
        <v>3382</v>
      </c>
      <c r="H219" s="396">
        <v>1908</v>
      </c>
      <c r="I219" s="396">
        <v>1660</v>
      </c>
      <c r="J219" s="396">
        <v>931</v>
      </c>
      <c r="K219" s="396">
        <v>958</v>
      </c>
      <c r="L219" s="396">
        <v>520</v>
      </c>
      <c r="M219" s="396">
        <v>18919</v>
      </c>
      <c r="N219" s="396">
        <v>10692</v>
      </c>
      <c r="O219" s="703" t="s">
        <v>230</v>
      </c>
      <c r="P219" s="694" t="s">
        <v>266</v>
      </c>
      <c r="Q219" s="396">
        <v>1555</v>
      </c>
      <c r="R219" s="396">
        <v>852</v>
      </c>
      <c r="S219" s="396">
        <v>1281</v>
      </c>
      <c r="T219" s="396">
        <v>759</v>
      </c>
      <c r="U219" s="396">
        <v>703</v>
      </c>
      <c r="V219" s="396">
        <v>418</v>
      </c>
      <c r="W219" s="396">
        <v>109</v>
      </c>
      <c r="X219" s="396">
        <v>59</v>
      </c>
      <c r="Y219" s="396">
        <v>99</v>
      </c>
      <c r="Z219" s="396">
        <v>51</v>
      </c>
      <c r="AA219" s="438">
        <v>3747</v>
      </c>
      <c r="AB219" s="438">
        <v>2139</v>
      </c>
      <c r="AC219" s="703" t="s">
        <v>230</v>
      </c>
      <c r="AD219" s="694" t="s">
        <v>266</v>
      </c>
      <c r="AE219" s="379">
        <v>138</v>
      </c>
      <c r="AF219" s="379">
        <v>122</v>
      </c>
      <c r="AG219" s="379">
        <v>113</v>
      </c>
      <c r="AH219" s="379">
        <v>84</v>
      </c>
      <c r="AI219" s="379">
        <v>57</v>
      </c>
      <c r="AJ219" s="379">
        <v>514</v>
      </c>
      <c r="AK219" s="379">
        <v>182</v>
      </c>
      <c r="AL219" s="379">
        <v>41</v>
      </c>
      <c r="AM219" s="379">
        <v>223</v>
      </c>
      <c r="AN219" s="379">
        <v>142</v>
      </c>
      <c r="AO219" s="379">
        <v>136</v>
      </c>
      <c r="AP219" s="379">
        <v>20</v>
      </c>
      <c r="AQ219" s="379">
        <v>0</v>
      </c>
      <c r="AR219" s="379">
        <v>0</v>
      </c>
      <c r="AS219" s="408">
        <v>298</v>
      </c>
      <c r="AT219" s="379">
        <v>5</v>
      </c>
      <c r="AU219" s="379">
        <v>155</v>
      </c>
      <c r="AV219" s="379">
        <v>125</v>
      </c>
      <c r="AW219" s="379">
        <v>30</v>
      </c>
      <c r="AX219" s="414"/>
    </row>
    <row r="220" spans="1:50" s="408" customFormat="1" ht="18" customHeight="1">
      <c r="A220" s="703" t="s">
        <v>230</v>
      </c>
      <c r="B220" s="707" t="s">
        <v>232</v>
      </c>
      <c r="C220" s="396">
        <v>1912</v>
      </c>
      <c r="D220" s="396">
        <v>935</v>
      </c>
      <c r="E220" s="396">
        <v>1575</v>
      </c>
      <c r="F220" s="396">
        <v>828</v>
      </c>
      <c r="G220" s="396">
        <v>865</v>
      </c>
      <c r="H220" s="396">
        <v>456</v>
      </c>
      <c r="I220" s="396">
        <v>467</v>
      </c>
      <c r="J220" s="396">
        <v>255</v>
      </c>
      <c r="K220" s="396">
        <v>326</v>
      </c>
      <c r="L220" s="396">
        <v>163</v>
      </c>
      <c r="M220" s="396">
        <v>5145</v>
      </c>
      <c r="N220" s="396">
        <v>2637</v>
      </c>
      <c r="O220" s="703" t="s">
        <v>230</v>
      </c>
      <c r="P220" s="694" t="s">
        <v>232</v>
      </c>
      <c r="Q220" s="396">
        <v>513</v>
      </c>
      <c r="R220" s="396">
        <v>237</v>
      </c>
      <c r="S220" s="396">
        <v>420</v>
      </c>
      <c r="T220" s="396">
        <v>227</v>
      </c>
      <c r="U220" s="396">
        <v>200</v>
      </c>
      <c r="V220" s="396">
        <v>111</v>
      </c>
      <c r="W220" s="396">
        <v>24</v>
      </c>
      <c r="X220" s="396">
        <v>12</v>
      </c>
      <c r="Y220" s="396">
        <v>10</v>
      </c>
      <c r="Z220" s="396">
        <v>6</v>
      </c>
      <c r="AA220" s="438">
        <v>1167</v>
      </c>
      <c r="AB220" s="438">
        <v>593</v>
      </c>
      <c r="AC220" s="703" t="s">
        <v>230</v>
      </c>
      <c r="AD220" s="694" t="s">
        <v>232</v>
      </c>
      <c r="AE220" s="379">
        <v>57</v>
      </c>
      <c r="AF220" s="379">
        <v>60</v>
      </c>
      <c r="AG220" s="379">
        <v>40</v>
      </c>
      <c r="AH220" s="379">
        <v>24</v>
      </c>
      <c r="AI220" s="379">
        <v>17</v>
      </c>
      <c r="AJ220" s="379">
        <v>198</v>
      </c>
      <c r="AK220" s="379">
        <v>61</v>
      </c>
      <c r="AL220" s="379">
        <v>44</v>
      </c>
      <c r="AM220" s="379">
        <v>105</v>
      </c>
      <c r="AN220" s="379">
        <v>88</v>
      </c>
      <c r="AO220" s="379">
        <v>45</v>
      </c>
      <c r="AP220" s="379">
        <v>4</v>
      </c>
      <c r="AQ220" s="379">
        <v>0</v>
      </c>
      <c r="AR220" s="379">
        <v>0</v>
      </c>
      <c r="AS220" s="408">
        <v>137</v>
      </c>
      <c r="AT220" s="379">
        <v>6</v>
      </c>
      <c r="AU220" s="379">
        <v>95</v>
      </c>
      <c r="AV220" s="379">
        <v>54</v>
      </c>
      <c r="AW220" s="379">
        <v>41</v>
      </c>
      <c r="AX220" s="414"/>
    </row>
    <row r="221" spans="1:50" s="408" customFormat="1" ht="18" customHeight="1">
      <c r="A221" s="703" t="s">
        <v>230</v>
      </c>
      <c r="B221" s="707" t="s">
        <v>233</v>
      </c>
      <c r="C221" s="396">
        <v>1243</v>
      </c>
      <c r="D221" s="396">
        <v>694</v>
      </c>
      <c r="E221" s="396">
        <v>1038</v>
      </c>
      <c r="F221" s="396">
        <v>541</v>
      </c>
      <c r="G221" s="396">
        <v>617</v>
      </c>
      <c r="H221" s="396">
        <v>325</v>
      </c>
      <c r="I221" s="396">
        <v>301</v>
      </c>
      <c r="J221" s="396">
        <v>149</v>
      </c>
      <c r="K221" s="396">
        <v>187</v>
      </c>
      <c r="L221" s="396">
        <v>81</v>
      </c>
      <c r="M221" s="396">
        <v>3386</v>
      </c>
      <c r="N221" s="396">
        <v>1790</v>
      </c>
      <c r="O221" s="703" t="s">
        <v>230</v>
      </c>
      <c r="P221" s="694" t="s">
        <v>233</v>
      </c>
      <c r="Q221" s="396">
        <v>46</v>
      </c>
      <c r="R221" s="396">
        <v>33</v>
      </c>
      <c r="S221" s="396">
        <v>171</v>
      </c>
      <c r="T221" s="396">
        <v>102</v>
      </c>
      <c r="U221" s="396">
        <v>115</v>
      </c>
      <c r="V221" s="396">
        <v>61</v>
      </c>
      <c r="W221" s="396">
        <v>5</v>
      </c>
      <c r="X221" s="396">
        <v>1</v>
      </c>
      <c r="Y221" s="396">
        <v>36</v>
      </c>
      <c r="Z221" s="396">
        <v>18</v>
      </c>
      <c r="AA221" s="438">
        <v>373</v>
      </c>
      <c r="AB221" s="438">
        <v>215</v>
      </c>
      <c r="AC221" s="703" t="s">
        <v>230</v>
      </c>
      <c r="AD221" s="694" t="s">
        <v>233</v>
      </c>
      <c r="AE221" s="379">
        <v>46</v>
      </c>
      <c r="AF221" s="379">
        <v>45</v>
      </c>
      <c r="AG221" s="379">
        <v>37</v>
      </c>
      <c r="AH221" s="379">
        <v>26</v>
      </c>
      <c r="AI221" s="379">
        <v>17</v>
      </c>
      <c r="AJ221" s="379">
        <v>171</v>
      </c>
      <c r="AK221" s="379">
        <v>47</v>
      </c>
      <c r="AL221" s="379">
        <v>17</v>
      </c>
      <c r="AM221" s="379">
        <v>64</v>
      </c>
      <c r="AN221" s="379">
        <v>40</v>
      </c>
      <c r="AO221" s="379">
        <v>34</v>
      </c>
      <c r="AP221" s="379">
        <v>4</v>
      </c>
      <c r="AQ221" s="379">
        <v>2</v>
      </c>
      <c r="AR221" s="379">
        <v>0</v>
      </c>
      <c r="AS221" s="408">
        <v>80</v>
      </c>
      <c r="AT221" s="379">
        <v>1</v>
      </c>
      <c r="AU221" s="379">
        <v>55</v>
      </c>
      <c r="AV221" s="379">
        <v>46</v>
      </c>
      <c r="AW221" s="379">
        <v>9</v>
      </c>
      <c r="AX221" s="414"/>
    </row>
    <row r="222" spans="1:50" s="408" customFormat="1" ht="18" customHeight="1">
      <c r="A222" s="703" t="s">
        <v>230</v>
      </c>
      <c r="B222" s="707" t="s">
        <v>234</v>
      </c>
      <c r="C222" s="396">
        <v>2454</v>
      </c>
      <c r="D222" s="396">
        <v>1229</v>
      </c>
      <c r="E222" s="396">
        <v>1467</v>
      </c>
      <c r="F222" s="396">
        <v>726</v>
      </c>
      <c r="G222" s="396">
        <v>832</v>
      </c>
      <c r="H222" s="396">
        <v>424</v>
      </c>
      <c r="I222" s="396">
        <v>460</v>
      </c>
      <c r="J222" s="396">
        <v>224</v>
      </c>
      <c r="K222" s="396">
        <v>316</v>
      </c>
      <c r="L222" s="396">
        <v>162</v>
      </c>
      <c r="M222" s="396">
        <v>5529</v>
      </c>
      <c r="N222" s="396">
        <v>2765</v>
      </c>
      <c r="O222" s="703" t="s">
        <v>230</v>
      </c>
      <c r="P222" s="694" t="s">
        <v>234</v>
      </c>
      <c r="Q222" s="396">
        <v>1301</v>
      </c>
      <c r="R222" s="396">
        <v>655</v>
      </c>
      <c r="S222" s="396">
        <v>359</v>
      </c>
      <c r="T222" s="396">
        <v>201</v>
      </c>
      <c r="U222" s="396">
        <v>141</v>
      </c>
      <c r="V222" s="396">
        <v>62</v>
      </c>
      <c r="W222" s="396">
        <v>43</v>
      </c>
      <c r="X222" s="396">
        <v>31</v>
      </c>
      <c r="Y222" s="396">
        <v>44</v>
      </c>
      <c r="Z222" s="396">
        <v>19</v>
      </c>
      <c r="AA222" s="438">
        <v>1888</v>
      </c>
      <c r="AB222" s="438">
        <v>968</v>
      </c>
      <c r="AC222" s="703" t="s">
        <v>230</v>
      </c>
      <c r="AD222" s="694" t="s">
        <v>234</v>
      </c>
      <c r="AE222" s="379">
        <v>68</v>
      </c>
      <c r="AF222" s="379">
        <v>61</v>
      </c>
      <c r="AG222" s="379">
        <v>54</v>
      </c>
      <c r="AH222" s="379">
        <v>39</v>
      </c>
      <c r="AI222" s="379">
        <v>23</v>
      </c>
      <c r="AJ222" s="379">
        <v>245</v>
      </c>
      <c r="AK222" s="379">
        <v>81</v>
      </c>
      <c r="AL222" s="379">
        <v>15</v>
      </c>
      <c r="AM222" s="379">
        <v>96</v>
      </c>
      <c r="AN222" s="379">
        <v>76</v>
      </c>
      <c r="AO222" s="379">
        <v>52</v>
      </c>
      <c r="AP222" s="379">
        <v>9</v>
      </c>
      <c r="AQ222" s="379">
        <v>0</v>
      </c>
      <c r="AR222" s="379">
        <v>0</v>
      </c>
      <c r="AS222" s="408">
        <v>137</v>
      </c>
      <c r="AT222" s="379">
        <v>2</v>
      </c>
      <c r="AU222" s="379">
        <v>70</v>
      </c>
      <c r="AV222" s="379">
        <v>58</v>
      </c>
      <c r="AW222" s="379">
        <v>12</v>
      </c>
      <c r="AX222" s="414"/>
    </row>
    <row r="223" spans="1:50" s="408" customFormat="1" ht="18" customHeight="1">
      <c r="A223" s="703" t="s">
        <v>230</v>
      </c>
      <c r="B223" s="707" t="s">
        <v>235</v>
      </c>
      <c r="C223" s="396">
        <v>11065</v>
      </c>
      <c r="D223" s="396">
        <v>6093</v>
      </c>
      <c r="E223" s="396">
        <v>7047</v>
      </c>
      <c r="F223" s="396">
        <v>3895</v>
      </c>
      <c r="G223" s="396">
        <v>4581</v>
      </c>
      <c r="H223" s="396">
        <v>2529</v>
      </c>
      <c r="I223" s="396">
        <v>2235</v>
      </c>
      <c r="J223" s="396">
        <v>1166</v>
      </c>
      <c r="K223" s="396">
        <v>1319</v>
      </c>
      <c r="L223" s="396">
        <v>666</v>
      </c>
      <c r="M223" s="396">
        <v>26247</v>
      </c>
      <c r="N223" s="396">
        <v>14349</v>
      </c>
      <c r="O223" s="703" t="s">
        <v>230</v>
      </c>
      <c r="P223" s="694" t="s">
        <v>235</v>
      </c>
      <c r="Q223" s="396">
        <v>239</v>
      </c>
      <c r="R223" s="396">
        <v>134</v>
      </c>
      <c r="S223" s="396">
        <v>1031</v>
      </c>
      <c r="T223" s="396">
        <v>587</v>
      </c>
      <c r="U223" s="396">
        <v>680</v>
      </c>
      <c r="V223" s="396">
        <v>337</v>
      </c>
      <c r="W223" s="396">
        <v>75</v>
      </c>
      <c r="X223" s="396">
        <v>33</v>
      </c>
      <c r="Y223" s="396">
        <v>68</v>
      </c>
      <c r="Z223" s="396">
        <v>33</v>
      </c>
      <c r="AA223" s="438">
        <v>2093</v>
      </c>
      <c r="AB223" s="438">
        <v>1124</v>
      </c>
      <c r="AC223" s="703" t="s">
        <v>230</v>
      </c>
      <c r="AD223" s="694" t="s">
        <v>235</v>
      </c>
      <c r="AE223" s="379">
        <v>221</v>
      </c>
      <c r="AF223" s="379">
        <v>203</v>
      </c>
      <c r="AG223" s="379">
        <v>177</v>
      </c>
      <c r="AH223" s="379">
        <v>110</v>
      </c>
      <c r="AI223" s="379">
        <v>74</v>
      </c>
      <c r="AJ223" s="379">
        <v>785</v>
      </c>
      <c r="AK223" s="379">
        <v>339</v>
      </c>
      <c r="AL223" s="379">
        <v>50</v>
      </c>
      <c r="AM223" s="379">
        <v>389</v>
      </c>
      <c r="AN223" s="379">
        <v>208</v>
      </c>
      <c r="AO223" s="379">
        <v>157</v>
      </c>
      <c r="AP223" s="379">
        <v>102</v>
      </c>
      <c r="AQ223" s="379">
        <v>3</v>
      </c>
      <c r="AR223" s="379">
        <v>1</v>
      </c>
      <c r="AS223" s="408">
        <v>471</v>
      </c>
      <c r="AT223" s="379">
        <v>21</v>
      </c>
      <c r="AU223" s="379">
        <v>224</v>
      </c>
      <c r="AV223" s="379">
        <v>206</v>
      </c>
      <c r="AW223" s="379">
        <v>18</v>
      </c>
      <c r="AX223" s="414"/>
    </row>
    <row r="224" spans="1:50" s="408" customFormat="1" ht="18" customHeight="1">
      <c r="A224" s="703" t="s">
        <v>230</v>
      </c>
      <c r="B224" s="707" t="s">
        <v>236</v>
      </c>
      <c r="C224" s="396">
        <v>5087</v>
      </c>
      <c r="D224" s="396">
        <v>2794</v>
      </c>
      <c r="E224" s="396">
        <v>2299</v>
      </c>
      <c r="F224" s="396">
        <v>1256</v>
      </c>
      <c r="G224" s="396">
        <v>1551</v>
      </c>
      <c r="H224" s="396">
        <v>845</v>
      </c>
      <c r="I224" s="396">
        <v>1064</v>
      </c>
      <c r="J224" s="396">
        <v>542</v>
      </c>
      <c r="K224" s="396">
        <v>593</v>
      </c>
      <c r="L224" s="396">
        <v>302</v>
      </c>
      <c r="M224" s="396">
        <v>10594</v>
      </c>
      <c r="N224" s="396">
        <v>5739</v>
      </c>
      <c r="O224" s="703" t="s">
        <v>230</v>
      </c>
      <c r="P224" s="694" t="s">
        <v>236</v>
      </c>
      <c r="Q224" s="396">
        <v>1692</v>
      </c>
      <c r="R224" s="396">
        <v>893</v>
      </c>
      <c r="S224" s="396">
        <v>512</v>
      </c>
      <c r="T224" s="396">
        <v>289</v>
      </c>
      <c r="U224" s="396">
        <v>337</v>
      </c>
      <c r="V224" s="396">
        <v>166</v>
      </c>
      <c r="W224" s="396">
        <v>180</v>
      </c>
      <c r="X224" s="396">
        <v>95</v>
      </c>
      <c r="Y224" s="396">
        <v>74</v>
      </c>
      <c r="Z224" s="396">
        <v>31</v>
      </c>
      <c r="AA224" s="438">
        <v>2795</v>
      </c>
      <c r="AB224" s="438">
        <v>1474</v>
      </c>
      <c r="AC224" s="703" t="s">
        <v>230</v>
      </c>
      <c r="AD224" s="694" t="s">
        <v>236</v>
      </c>
      <c r="AE224" s="379">
        <v>72</v>
      </c>
      <c r="AF224" s="379">
        <v>61</v>
      </c>
      <c r="AG224" s="379">
        <v>51</v>
      </c>
      <c r="AH224" s="379">
        <v>44</v>
      </c>
      <c r="AI224" s="379">
        <v>34</v>
      </c>
      <c r="AJ224" s="379">
        <v>262</v>
      </c>
      <c r="AK224" s="379">
        <v>120</v>
      </c>
      <c r="AL224" s="379">
        <v>17</v>
      </c>
      <c r="AM224" s="379">
        <v>137</v>
      </c>
      <c r="AN224" s="379">
        <v>131</v>
      </c>
      <c r="AO224" s="379">
        <v>54</v>
      </c>
      <c r="AP224" s="379">
        <v>8</v>
      </c>
      <c r="AQ224" s="379">
        <v>1</v>
      </c>
      <c r="AR224" s="379">
        <v>1</v>
      </c>
      <c r="AS224" s="408">
        <v>195</v>
      </c>
      <c r="AT224" s="379">
        <v>8</v>
      </c>
      <c r="AU224" s="379">
        <v>70</v>
      </c>
      <c r="AV224" s="379">
        <v>55</v>
      </c>
      <c r="AW224" s="379">
        <v>15</v>
      </c>
      <c r="AX224" s="414"/>
    </row>
    <row r="225" spans="1:50" s="408" customFormat="1" ht="18" customHeight="1">
      <c r="A225" s="703" t="s">
        <v>230</v>
      </c>
      <c r="B225" s="707" t="s">
        <v>237</v>
      </c>
      <c r="C225" s="396">
        <v>4826</v>
      </c>
      <c r="D225" s="396">
        <v>2427</v>
      </c>
      <c r="E225" s="396">
        <v>3709</v>
      </c>
      <c r="F225" s="396">
        <v>1844</v>
      </c>
      <c r="G225" s="396">
        <v>2144</v>
      </c>
      <c r="H225" s="396">
        <v>1036</v>
      </c>
      <c r="I225" s="396">
        <v>1116</v>
      </c>
      <c r="J225" s="396">
        <v>540</v>
      </c>
      <c r="K225" s="396">
        <v>725</v>
      </c>
      <c r="L225" s="396">
        <v>349</v>
      </c>
      <c r="M225" s="396">
        <v>12520</v>
      </c>
      <c r="N225" s="396">
        <v>6196</v>
      </c>
      <c r="O225" s="703" t="s">
        <v>230</v>
      </c>
      <c r="P225" s="694" t="s">
        <v>237</v>
      </c>
      <c r="Q225" s="396">
        <v>11</v>
      </c>
      <c r="R225" s="396">
        <v>7</v>
      </c>
      <c r="S225" s="396">
        <v>650</v>
      </c>
      <c r="T225" s="396">
        <v>326</v>
      </c>
      <c r="U225" s="396">
        <v>377</v>
      </c>
      <c r="V225" s="396">
        <v>173</v>
      </c>
      <c r="W225" s="396">
        <v>5</v>
      </c>
      <c r="X225" s="396">
        <v>2</v>
      </c>
      <c r="Y225" s="396">
        <v>89</v>
      </c>
      <c r="Z225" s="396">
        <v>51</v>
      </c>
      <c r="AA225" s="438">
        <v>1132</v>
      </c>
      <c r="AB225" s="438">
        <v>559</v>
      </c>
      <c r="AC225" s="703" t="s">
        <v>230</v>
      </c>
      <c r="AD225" s="694" t="s">
        <v>237</v>
      </c>
      <c r="AE225" s="379">
        <v>118</v>
      </c>
      <c r="AF225" s="379">
        <v>108</v>
      </c>
      <c r="AG225" s="379">
        <v>87</v>
      </c>
      <c r="AH225" s="379">
        <v>60</v>
      </c>
      <c r="AI225" s="379">
        <v>46</v>
      </c>
      <c r="AJ225" s="379">
        <v>419</v>
      </c>
      <c r="AK225" s="379">
        <v>164</v>
      </c>
      <c r="AL225" s="379">
        <v>22</v>
      </c>
      <c r="AM225" s="379">
        <v>186</v>
      </c>
      <c r="AN225" s="379">
        <v>113</v>
      </c>
      <c r="AO225" s="379">
        <v>141</v>
      </c>
      <c r="AP225" s="379">
        <v>18</v>
      </c>
      <c r="AQ225" s="379">
        <v>0</v>
      </c>
      <c r="AR225" s="379">
        <v>0</v>
      </c>
      <c r="AS225" s="408">
        <v>272</v>
      </c>
      <c r="AT225" s="379">
        <v>14</v>
      </c>
      <c r="AU225" s="379">
        <v>129</v>
      </c>
      <c r="AV225" s="379">
        <v>102</v>
      </c>
      <c r="AW225" s="379">
        <v>27</v>
      </c>
      <c r="AX225" s="414"/>
    </row>
    <row r="226" spans="1:50" s="408" customFormat="1" ht="18" customHeight="1">
      <c r="A226" s="703" t="s">
        <v>230</v>
      </c>
      <c r="B226" s="707" t="s">
        <v>238</v>
      </c>
      <c r="C226" s="396">
        <v>3449</v>
      </c>
      <c r="D226" s="396">
        <v>1668</v>
      </c>
      <c r="E226" s="396">
        <v>2730</v>
      </c>
      <c r="F226" s="396">
        <v>1332</v>
      </c>
      <c r="G226" s="396">
        <v>3217</v>
      </c>
      <c r="H226" s="396">
        <v>1626</v>
      </c>
      <c r="I226" s="396">
        <v>2334</v>
      </c>
      <c r="J226" s="396">
        <v>1224</v>
      </c>
      <c r="K226" s="396">
        <v>1464</v>
      </c>
      <c r="L226" s="396">
        <v>720</v>
      </c>
      <c r="M226" s="396">
        <v>13194</v>
      </c>
      <c r="N226" s="396">
        <v>6570</v>
      </c>
      <c r="O226" s="703" t="s">
        <v>230</v>
      </c>
      <c r="P226" s="694" t="s">
        <v>238</v>
      </c>
      <c r="Q226" s="396">
        <v>1159</v>
      </c>
      <c r="R226" s="396">
        <v>534</v>
      </c>
      <c r="S226" s="396">
        <v>686</v>
      </c>
      <c r="T226" s="396">
        <v>323</v>
      </c>
      <c r="U226" s="396">
        <v>930</v>
      </c>
      <c r="V226" s="396">
        <v>453</v>
      </c>
      <c r="W226" s="396">
        <v>616</v>
      </c>
      <c r="X226" s="396">
        <v>332</v>
      </c>
      <c r="Y226" s="396">
        <v>169</v>
      </c>
      <c r="Z226" s="396">
        <v>100</v>
      </c>
      <c r="AA226" s="438">
        <v>3560</v>
      </c>
      <c r="AB226" s="438">
        <v>1742</v>
      </c>
      <c r="AC226" s="703" t="s">
        <v>230</v>
      </c>
      <c r="AD226" s="694" t="s">
        <v>238</v>
      </c>
      <c r="AE226" s="379">
        <v>66</v>
      </c>
      <c r="AF226" s="379">
        <v>58</v>
      </c>
      <c r="AG226" s="379">
        <v>60</v>
      </c>
      <c r="AH226" s="379">
        <v>51</v>
      </c>
      <c r="AI226" s="379">
        <v>35</v>
      </c>
      <c r="AJ226" s="379">
        <v>270</v>
      </c>
      <c r="AK226" s="379">
        <v>183</v>
      </c>
      <c r="AL226" s="379">
        <v>0</v>
      </c>
      <c r="AM226" s="379">
        <v>183</v>
      </c>
      <c r="AN226" s="379">
        <v>206</v>
      </c>
      <c r="AO226" s="379">
        <v>29</v>
      </c>
      <c r="AP226" s="379">
        <v>19</v>
      </c>
      <c r="AQ226" s="379">
        <v>16</v>
      </c>
      <c r="AR226" s="379">
        <v>1</v>
      </c>
      <c r="AS226" s="408">
        <v>271</v>
      </c>
      <c r="AT226" s="379">
        <v>131</v>
      </c>
      <c r="AU226" s="379">
        <v>20</v>
      </c>
      <c r="AV226" s="379">
        <v>20</v>
      </c>
      <c r="AW226" s="379">
        <v>0</v>
      </c>
      <c r="AX226" s="414"/>
    </row>
    <row r="227" spans="1:50" s="408" customFormat="1" ht="18" customHeight="1">
      <c r="A227" s="703" t="s">
        <v>230</v>
      </c>
      <c r="B227" s="707" t="s">
        <v>239</v>
      </c>
      <c r="C227" s="396">
        <v>15466</v>
      </c>
      <c r="D227" s="396">
        <v>7833</v>
      </c>
      <c r="E227" s="396">
        <v>11704</v>
      </c>
      <c r="F227" s="396">
        <v>6168</v>
      </c>
      <c r="G227" s="396">
        <v>8084</v>
      </c>
      <c r="H227" s="396">
        <v>4271</v>
      </c>
      <c r="I227" s="396">
        <v>4758</v>
      </c>
      <c r="J227" s="396">
        <v>2492</v>
      </c>
      <c r="K227" s="396">
        <v>2974</v>
      </c>
      <c r="L227" s="396">
        <v>1563</v>
      </c>
      <c r="M227" s="396">
        <v>42986</v>
      </c>
      <c r="N227" s="396">
        <v>22327</v>
      </c>
      <c r="O227" s="703" t="s">
        <v>230</v>
      </c>
      <c r="P227" s="694" t="s">
        <v>239</v>
      </c>
      <c r="Q227" s="396">
        <v>3772</v>
      </c>
      <c r="R227" s="396">
        <v>1869</v>
      </c>
      <c r="S227" s="396">
        <v>2880</v>
      </c>
      <c r="T227" s="396">
        <v>1521</v>
      </c>
      <c r="U227" s="396">
        <v>1603</v>
      </c>
      <c r="V227" s="396">
        <v>863</v>
      </c>
      <c r="W227" s="396">
        <v>331</v>
      </c>
      <c r="X227" s="396">
        <v>173</v>
      </c>
      <c r="Y227" s="396">
        <v>161</v>
      </c>
      <c r="Z227" s="396">
        <v>77</v>
      </c>
      <c r="AA227" s="438">
        <v>8747</v>
      </c>
      <c r="AB227" s="438">
        <v>4503</v>
      </c>
      <c r="AC227" s="703" t="s">
        <v>230</v>
      </c>
      <c r="AD227" s="694" t="s">
        <v>239</v>
      </c>
      <c r="AE227" s="379">
        <v>304</v>
      </c>
      <c r="AF227" s="379">
        <v>243</v>
      </c>
      <c r="AG227" s="379">
        <v>214</v>
      </c>
      <c r="AH227" s="379">
        <v>182</v>
      </c>
      <c r="AI227" s="379">
        <v>158</v>
      </c>
      <c r="AJ227" s="379">
        <v>1101</v>
      </c>
      <c r="AK227" s="379">
        <v>576</v>
      </c>
      <c r="AL227" s="379">
        <v>38</v>
      </c>
      <c r="AM227" s="379">
        <v>614</v>
      </c>
      <c r="AN227" s="379">
        <v>509</v>
      </c>
      <c r="AO227" s="379">
        <v>269</v>
      </c>
      <c r="AP227" s="379">
        <v>60</v>
      </c>
      <c r="AQ227" s="379">
        <v>5</v>
      </c>
      <c r="AR227" s="379">
        <v>0</v>
      </c>
      <c r="AS227" s="408">
        <v>843</v>
      </c>
      <c r="AT227" s="379">
        <v>52</v>
      </c>
      <c r="AU227" s="379">
        <v>199</v>
      </c>
      <c r="AV227" s="379">
        <v>190</v>
      </c>
      <c r="AW227" s="379">
        <v>9</v>
      </c>
      <c r="AX227" s="414"/>
    </row>
    <row r="228" spans="1:50" s="408" customFormat="1" ht="18" customHeight="1">
      <c r="A228" s="703" t="s">
        <v>240</v>
      </c>
      <c r="B228" s="707" t="s">
        <v>267</v>
      </c>
      <c r="C228" s="396">
        <v>7765</v>
      </c>
      <c r="D228" s="396">
        <v>3913</v>
      </c>
      <c r="E228" s="396">
        <v>4340</v>
      </c>
      <c r="F228" s="396">
        <v>2158</v>
      </c>
      <c r="G228" s="396">
        <v>2991</v>
      </c>
      <c r="H228" s="396">
        <v>1451</v>
      </c>
      <c r="I228" s="396">
        <v>1595</v>
      </c>
      <c r="J228" s="396">
        <v>764</v>
      </c>
      <c r="K228" s="396">
        <v>980</v>
      </c>
      <c r="L228" s="396">
        <v>436</v>
      </c>
      <c r="M228" s="396">
        <v>17671</v>
      </c>
      <c r="N228" s="396">
        <v>8722</v>
      </c>
      <c r="O228" s="703" t="s">
        <v>240</v>
      </c>
      <c r="P228" s="694" t="s">
        <v>267</v>
      </c>
      <c r="Q228" s="396">
        <v>3191</v>
      </c>
      <c r="R228" s="396">
        <v>1591</v>
      </c>
      <c r="S228" s="396">
        <v>1177</v>
      </c>
      <c r="T228" s="396">
        <v>579</v>
      </c>
      <c r="U228" s="396">
        <v>744</v>
      </c>
      <c r="V228" s="396">
        <v>354</v>
      </c>
      <c r="W228" s="396">
        <v>228</v>
      </c>
      <c r="X228" s="396">
        <v>97</v>
      </c>
      <c r="Y228" s="396">
        <v>94</v>
      </c>
      <c r="Z228" s="396">
        <v>42</v>
      </c>
      <c r="AA228" s="438">
        <v>5434</v>
      </c>
      <c r="AB228" s="438">
        <v>2663</v>
      </c>
      <c r="AC228" s="703" t="s">
        <v>240</v>
      </c>
      <c r="AD228" s="694" t="s">
        <v>267</v>
      </c>
      <c r="AE228" s="379">
        <v>148</v>
      </c>
      <c r="AF228" s="379">
        <v>132</v>
      </c>
      <c r="AG228" s="379">
        <v>115</v>
      </c>
      <c r="AH228" s="379">
        <v>79</v>
      </c>
      <c r="AI228" s="379">
        <v>47</v>
      </c>
      <c r="AJ228" s="379">
        <v>521</v>
      </c>
      <c r="AK228" s="379">
        <v>163</v>
      </c>
      <c r="AL228" s="379">
        <v>65</v>
      </c>
      <c r="AM228" s="379">
        <v>228</v>
      </c>
      <c r="AN228" s="379">
        <v>124</v>
      </c>
      <c r="AO228" s="379">
        <v>196</v>
      </c>
      <c r="AP228" s="379">
        <v>55</v>
      </c>
      <c r="AQ228" s="379">
        <v>3</v>
      </c>
      <c r="AR228" s="379">
        <v>0</v>
      </c>
      <c r="AS228" s="408">
        <v>378</v>
      </c>
      <c r="AT228" s="379">
        <v>10</v>
      </c>
      <c r="AU228" s="379">
        <v>132</v>
      </c>
      <c r="AV228" s="379">
        <v>114</v>
      </c>
      <c r="AW228" s="379">
        <v>18</v>
      </c>
      <c r="AX228" s="414"/>
    </row>
    <row r="229" spans="1:50" s="408" customFormat="1" ht="18" customHeight="1">
      <c r="A229" s="703" t="s">
        <v>240</v>
      </c>
      <c r="B229" s="707" t="s">
        <v>242</v>
      </c>
      <c r="C229" s="396">
        <v>6541</v>
      </c>
      <c r="D229" s="396">
        <v>3250</v>
      </c>
      <c r="E229" s="396">
        <v>4960</v>
      </c>
      <c r="F229" s="396">
        <v>2443</v>
      </c>
      <c r="G229" s="396">
        <v>3413</v>
      </c>
      <c r="H229" s="396">
        <v>1756</v>
      </c>
      <c r="I229" s="396">
        <v>1534</v>
      </c>
      <c r="J229" s="396">
        <v>783</v>
      </c>
      <c r="K229" s="396">
        <v>981</v>
      </c>
      <c r="L229" s="396">
        <v>454</v>
      </c>
      <c r="M229" s="396">
        <v>17429</v>
      </c>
      <c r="N229" s="396">
        <v>8686</v>
      </c>
      <c r="O229" s="703" t="s">
        <v>240</v>
      </c>
      <c r="P229" s="694" t="s">
        <v>242</v>
      </c>
      <c r="Q229" s="396">
        <v>1618</v>
      </c>
      <c r="R229" s="396">
        <v>814</v>
      </c>
      <c r="S229" s="396">
        <v>1650</v>
      </c>
      <c r="T229" s="396">
        <v>777</v>
      </c>
      <c r="U229" s="396">
        <v>888</v>
      </c>
      <c r="V229" s="396">
        <v>454</v>
      </c>
      <c r="W229" s="396">
        <v>170</v>
      </c>
      <c r="X229" s="396">
        <v>90</v>
      </c>
      <c r="Y229" s="396">
        <v>259</v>
      </c>
      <c r="Z229" s="396">
        <v>115</v>
      </c>
      <c r="AA229" s="438">
        <v>4585</v>
      </c>
      <c r="AB229" s="438">
        <v>2250</v>
      </c>
      <c r="AC229" s="703" t="s">
        <v>240</v>
      </c>
      <c r="AD229" s="694" t="s">
        <v>242</v>
      </c>
      <c r="AE229" s="379">
        <v>122</v>
      </c>
      <c r="AF229" s="379">
        <v>119</v>
      </c>
      <c r="AG229" s="379">
        <v>99</v>
      </c>
      <c r="AH229" s="379">
        <v>63</v>
      </c>
      <c r="AI229" s="379">
        <v>45</v>
      </c>
      <c r="AJ229" s="379">
        <v>448</v>
      </c>
      <c r="AK229" s="379">
        <v>195</v>
      </c>
      <c r="AL229" s="379">
        <v>30</v>
      </c>
      <c r="AM229" s="379">
        <v>225</v>
      </c>
      <c r="AN229" s="379">
        <v>151</v>
      </c>
      <c r="AO229" s="379">
        <v>146</v>
      </c>
      <c r="AP229" s="379">
        <v>80</v>
      </c>
      <c r="AQ229" s="379">
        <v>1</v>
      </c>
      <c r="AR229" s="379">
        <v>0</v>
      </c>
      <c r="AS229" s="408">
        <v>378</v>
      </c>
      <c r="AT229" s="379">
        <v>10</v>
      </c>
      <c r="AU229" s="379">
        <v>117</v>
      </c>
      <c r="AV229" s="379">
        <v>90</v>
      </c>
      <c r="AW229" s="379">
        <v>27</v>
      </c>
      <c r="AX229" s="414"/>
    </row>
    <row r="230" spans="1:50" s="408" customFormat="1" ht="18" customHeight="1">
      <c r="A230" s="703" t="s">
        <v>240</v>
      </c>
      <c r="B230" s="707" t="s">
        <v>243</v>
      </c>
      <c r="C230" s="396">
        <v>3033</v>
      </c>
      <c r="D230" s="396">
        <v>1508</v>
      </c>
      <c r="E230" s="396">
        <v>1819</v>
      </c>
      <c r="F230" s="396">
        <v>953</v>
      </c>
      <c r="G230" s="396">
        <v>968</v>
      </c>
      <c r="H230" s="396">
        <v>506</v>
      </c>
      <c r="I230" s="396">
        <v>567</v>
      </c>
      <c r="J230" s="396">
        <v>299</v>
      </c>
      <c r="K230" s="396">
        <v>326</v>
      </c>
      <c r="L230" s="396">
        <v>161</v>
      </c>
      <c r="M230" s="396">
        <v>6713</v>
      </c>
      <c r="N230" s="396">
        <v>3427</v>
      </c>
      <c r="O230" s="703" t="s">
        <v>240</v>
      </c>
      <c r="P230" s="694" t="s">
        <v>243</v>
      </c>
      <c r="Q230" s="396">
        <v>914</v>
      </c>
      <c r="R230" s="396">
        <v>447</v>
      </c>
      <c r="S230" s="396">
        <v>563</v>
      </c>
      <c r="T230" s="396">
        <v>308</v>
      </c>
      <c r="U230" s="396">
        <v>197</v>
      </c>
      <c r="V230" s="396">
        <v>91</v>
      </c>
      <c r="W230" s="396">
        <v>93</v>
      </c>
      <c r="X230" s="396">
        <v>53</v>
      </c>
      <c r="Y230" s="396">
        <v>41</v>
      </c>
      <c r="Z230" s="396">
        <v>21</v>
      </c>
      <c r="AA230" s="438">
        <v>1808</v>
      </c>
      <c r="AB230" s="438">
        <v>920</v>
      </c>
      <c r="AC230" s="703" t="s">
        <v>240</v>
      </c>
      <c r="AD230" s="694" t="s">
        <v>243</v>
      </c>
      <c r="AE230" s="379">
        <v>56</v>
      </c>
      <c r="AF230" s="379">
        <v>54</v>
      </c>
      <c r="AG230" s="379">
        <v>51</v>
      </c>
      <c r="AH230" s="379">
        <v>31</v>
      </c>
      <c r="AI230" s="379">
        <v>24</v>
      </c>
      <c r="AJ230" s="379">
        <v>216</v>
      </c>
      <c r="AK230" s="379">
        <v>87</v>
      </c>
      <c r="AL230" s="379">
        <v>20</v>
      </c>
      <c r="AM230" s="379">
        <v>107</v>
      </c>
      <c r="AN230" s="379">
        <v>82</v>
      </c>
      <c r="AO230" s="379">
        <v>32</v>
      </c>
      <c r="AP230" s="379">
        <v>5</v>
      </c>
      <c r="AQ230" s="379">
        <v>2</v>
      </c>
      <c r="AR230" s="379">
        <v>2</v>
      </c>
      <c r="AS230" s="408">
        <v>123</v>
      </c>
      <c r="AT230" s="379">
        <v>3</v>
      </c>
      <c r="AU230" s="379">
        <v>63</v>
      </c>
      <c r="AV230" s="379">
        <v>50</v>
      </c>
      <c r="AW230" s="379">
        <v>13</v>
      </c>
      <c r="AX230" s="414"/>
    </row>
    <row r="231" spans="1:50" s="408" customFormat="1" ht="18" customHeight="1">
      <c r="A231" s="703" t="s">
        <v>240</v>
      </c>
      <c r="B231" s="707" t="s">
        <v>244</v>
      </c>
      <c r="C231" s="396">
        <v>6644</v>
      </c>
      <c r="D231" s="396">
        <v>3248</v>
      </c>
      <c r="E231" s="396">
        <v>4312</v>
      </c>
      <c r="F231" s="396">
        <v>2161</v>
      </c>
      <c r="G231" s="396">
        <v>2650</v>
      </c>
      <c r="H231" s="396">
        <v>1351</v>
      </c>
      <c r="I231" s="396">
        <v>1254</v>
      </c>
      <c r="J231" s="396">
        <v>623</v>
      </c>
      <c r="K231" s="396">
        <v>863</v>
      </c>
      <c r="L231" s="396">
        <v>437</v>
      </c>
      <c r="M231" s="396">
        <v>15723</v>
      </c>
      <c r="N231" s="396">
        <v>7820</v>
      </c>
      <c r="O231" s="703" t="s">
        <v>240</v>
      </c>
      <c r="P231" s="694" t="s">
        <v>244</v>
      </c>
      <c r="Q231" s="396">
        <v>243</v>
      </c>
      <c r="R231" s="396">
        <v>132</v>
      </c>
      <c r="S231" s="396">
        <v>1179</v>
      </c>
      <c r="T231" s="396">
        <v>597</v>
      </c>
      <c r="U231" s="396">
        <v>681</v>
      </c>
      <c r="V231" s="396">
        <v>354</v>
      </c>
      <c r="W231" s="396">
        <v>23</v>
      </c>
      <c r="X231" s="396">
        <v>11</v>
      </c>
      <c r="Y231" s="396">
        <v>213</v>
      </c>
      <c r="Z231" s="396">
        <v>100</v>
      </c>
      <c r="AA231" s="438">
        <v>2339</v>
      </c>
      <c r="AB231" s="438">
        <v>1194</v>
      </c>
      <c r="AC231" s="703" t="s">
        <v>240</v>
      </c>
      <c r="AD231" s="694" t="s">
        <v>244</v>
      </c>
      <c r="AE231" s="379">
        <v>102</v>
      </c>
      <c r="AF231" s="379">
        <v>100</v>
      </c>
      <c r="AG231" s="379">
        <v>88</v>
      </c>
      <c r="AH231" s="379">
        <v>58</v>
      </c>
      <c r="AI231" s="379">
        <v>41</v>
      </c>
      <c r="AJ231" s="379">
        <v>389</v>
      </c>
      <c r="AK231" s="379">
        <v>162</v>
      </c>
      <c r="AL231" s="379">
        <v>38</v>
      </c>
      <c r="AM231" s="379">
        <v>200</v>
      </c>
      <c r="AN231" s="379">
        <v>158</v>
      </c>
      <c r="AO231" s="379">
        <v>84</v>
      </c>
      <c r="AP231" s="379">
        <v>13</v>
      </c>
      <c r="AQ231" s="379">
        <v>2</v>
      </c>
      <c r="AR231" s="379">
        <v>0</v>
      </c>
      <c r="AS231" s="408">
        <v>257</v>
      </c>
      <c r="AT231" s="379">
        <v>4</v>
      </c>
      <c r="AU231" s="379">
        <v>94</v>
      </c>
      <c r="AV231" s="379">
        <v>88</v>
      </c>
      <c r="AW231" s="379">
        <v>6</v>
      </c>
      <c r="AX231" s="414"/>
    </row>
    <row r="232" spans="1:50" s="408" customFormat="1" ht="18" customHeight="1">
      <c r="A232" s="703" t="s">
        <v>240</v>
      </c>
      <c r="B232" s="707" t="s">
        <v>245</v>
      </c>
      <c r="C232" s="396">
        <v>4785</v>
      </c>
      <c r="D232" s="396">
        <v>2391</v>
      </c>
      <c r="E232" s="396">
        <v>3750</v>
      </c>
      <c r="F232" s="396">
        <v>1883</v>
      </c>
      <c r="G232" s="396">
        <v>2714</v>
      </c>
      <c r="H232" s="396">
        <v>1379</v>
      </c>
      <c r="I232" s="396">
        <v>1722</v>
      </c>
      <c r="J232" s="396">
        <v>934</v>
      </c>
      <c r="K232" s="396">
        <v>1311</v>
      </c>
      <c r="L232" s="396">
        <v>717</v>
      </c>
      <c r="M232" s="396">
        <v>14282</v>
      </c>
      <c r="N232" s="396">
        <v>7304</v>
      </c>
      <c r="O232" s="703" t="s">
        <v>240</v>
      </c>
      <c r="P232" s="694" t="s">
        <v>245</v>
      </c>
      <c r="Q232" s="396">
        <v>802</v>
      </c>
      <c r="R232" s="396">
        <v>396</v>
      </c>
      <c r="S232" s="396">
        <v>964</v>
      </c>
      <c r="T232" s="396">
        <v>468</v>
      </c>
      <c r="U232" s="396">
        <v>722</v>
      </c>
      <c r="V232" s="396">
        <v>349</v>
      </c>
      <c r="W232" s="396">
        <v>165</v>
      </c>
      <c r="X232" s="396">
        <v>88</v>
      </c>
      <c r="Y232" s="396">
        <v>242</v>
      </c>
      <c r="Z232" s="396">
        <v>138</v>
      </c>
      <c r="AA232" s="438">
        <v>2895</v>
      </c>
      <c r="AB232" s="438">
        <v>1439</v>
      </c>
      <c r="AC232" s="703" t="s">
        <v>240</v>
      </c>
      <c r="AD232" s="694" t="s">
        <v>245</v>
      </c>
      <c r="AE232" s="379">
        <v>109</v>
      </c>
      <c r="AF232" s="379">
        <v>105</v>
      </c>
      <c r="AG232" s="379">
        <v>89</v>
      </c>
      <c r="AH232" s="379">
        <v>66</v>
      </c>
      <c r="AI232" s="379">
        <v>45</v>
      </c>
      <c r="AJ232" s="379">
        <v>414</v>
      </c>
      <c r="AK232" s="379">
        <v>254</v>
      </c>
      <c r="AL232" s="379">
        <v>17</v>
      </c>
      <c r="AM232" s="379">
        <v>271</v>
      </c>
      <c r="AN232" s="379">
        <v>168</v>
      </c>
      <c r="AO232" s="379">
        <v>72</v>
      </c>
      <c r="AP232" s="379">
        <v>79</v>
      </c>
      <c r="AQ232" s="379">
        <v>2</v>
      </c>
      <c r="AR232" s="379">
        <v>2</v>
      </c>
      <c r="AS232" s="408">
        <v>323</v>
      </c>
      <c r="AT232" s="379">
        <v>24</v>
      </c>
      <c r="AU232" s="379">
        <v>91</v>
      </c>
      <c r="AV232" s="379">
        <v>87</v>
      </c>
      <c r="AW232" s="379">
        <v>4</v>
      </c>
      <c r="AX232" s="414"/>
    </row>
    <row r="233" spans="1:50" ht="7.5" customHeight="1">
      <c r="A233" s="705"/>
      <c r="B233" s="70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21"/>
      <c r="N233" s="121"/>
      <c r="O233" s="116"/>
      <c r="P233" s="355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21"/>
      <c r="AB233" s="121"/>
      <c r="AC233" s="116"/>
      <c r="AD233" s="461"/>
      <c r="AE233" s="371"/>
      <c r="AF233" s="355"/>
      <c r="AG233" s="355"/>
      <c r="AH233" s="355"/>
      <c r="AI233" s="355"/>
      <c r="AJ233" s="355"/>
      <c r="AK233" s="355"/>
      <c r="AL233" s="355"/>
      <c r="AM233" s="355"/>
      <c r="AN233" s="355"/>
      <c r="AO233" s="355"/>
      <c r="AP233" s="355"/>
      <c r="AQ233" s="355"/>
      <c r="AR233" s="355"/>
      <c r="AS233" s="355"/>
      <c r="AT233" s="355"/>
      <c r="AU233" s="354"/>
      <c r="AV233" s="354"/>
      <c r="AW233" s="354"/>
    </row>
    <row r="237" spans="1:50" customFormat="1" ht="12.5"/>
    <row r="238" spans="1:50" customFormat="1" ht="12.5"/>
    <row r="239" spans="1:50">
      <c r="M239" s="91"/>
      <c r="N239" s="91"/>
      <c r="P239" s="91"/>
      <c r="Y239" s="141"/>
      <c r="Z239" s="141"/>
      <c r="AA239" s="91"/>
      <c r="AB239" s="339"/>
      <c r="AC239" s="338"/>
      <c r="AD239" s="338"/>
    </row>
  </sheetData>
  <mergeCells count="1">
    <mergeCell ref="B4:B5"/>
  </mergeCells>
  <phoneticPr fontId="0" type="noConversion"/>
  <printOptions horizontalCentered="1"/>
  <pageMargins left="0.6692913385826772" right="0.23622047244094491" top="0.59055118110236227" bottom="0.86614173228346458" header="0.51181102362204722" footer="0.51181102362204722"/>
  <pageSetup paperSize="9" scale="90" orientation="landscape" r:id="rId1"/>
  <headerFooter alignWithMargins="0"/>
  <rowBreaks count="5" manualBreakCount="5">
    <brk id="77" max="16383" man="1"/>
    <brk id="99" max="16383" man="1"/>
    <brk id="135" max="16383" man="1"/>
    <brk id="169" max="16383" man="1"/>
    <brk id="200" max="16383" man="1"/>
  </rowBreaks>
  <colBreaks count="2" manualBreakCount="2">
    <brk id="14" max="1048575" man="1"/>
    <brk id="2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I273"/>
  <sheetViews>
    <sheetView showZeros="0" topLeftCell="B166" zoomScale="75" workbookViewId="0">
      <selection activeCell="K189" sqref="K189"/>
    </sheetView>
  </sheetViews>
  <sheetFormatPr baseColWidth="10" defaultColWidth="11.453125" defaultRowHeight="10.5"/>
  <cols>
    <col min="1" max="1" width="22.54296875" style="88" customWidth="1"/>
    <col min="2" max="2" width="27.26953125" style="45" customWidth="1"/>
    <col min="3" max="10" width="9" style="88" customWidth="1"/>
    <col min="11" max="12" width="9" style="251" customWidth="1"/>
    <col min="13" max="13" width="18.26953125" style="88" customWidth="1"/>
    <col min="14" max="14" width="21" style="45" customWidth="1"/>
    <col min="15" max="18" width="9.453125" style="88" customWidth="1"/>
    <col min="19" max="19" width="9.26953125" style="88" customWidth="1"/>
    <col min="20" max="22" width="9.453125" style="88" customWidth="1"/>
    <col min="23" max="24" width="9.453125" style="251" customWidth="1"/>
    <col min="25" max="25" width="18.81640625" style="88" customWidth="1"/>
    <col min="26" max="26" width="25.26953125" style="45" customWidth="1"/>
    <col min="27" max="27" width="6.1796875" style="88" customWidth="1"/>
    <col min="28" max="30" width="5.54296875" style="88" customWidth="1"/>
    <col min="31" max="31" width="6.26953125" style="88" customWidth="1"/>
    <col min="32" max="32" width="6.81640625" style="88" customWidth="1"/>
    <col min="33" max="33" width="7.453125" style="88" customWidth="1"/>
    <col min="34" max="34" width="7" style="88" customWidth="1"/>
    <col min="35" max="35" width="7.1796875" style="88" customWidth="1"/>
    <col min="36" max="36" width="5.81640625" style="88" customWidth="1"/>
    <col min="37" max="38" width="5.54296875" style="88" customWidth="1"/>
    <col min="39" max="39" width="6.1796875" style="88" customWidth="1"/>
    <col min="40" max="40" width="5.54296875" style="88" customWidth="1"/>
    <col min="41" max="41" width="7.26953125" style="88" customWidth="1"/>
    <col min="42" max="42" width="5.453125" style="88" customWidth="1"/>
    <col min="43" max="43" width="11.54296875" style="45" customWidth="1"/>
    <col min="44" max="44" width="10.81640625" style="45" customWidth="1"/>
    <col min="45" max="45" width="9.26953125" style="45" customWidth="1"/>
    <col min="46" max="46" width="5.7265625" style="45" customWidth="1"/>
    <col min="47" max="47" width="6.7265625" style="45" customWidth="1"/>
    <col min="48" max="62" width="6.453125" style="45" customWidth="1"/>
    <col min="63" max="63" width="30.1796875" style="45" bestFit="1" customWidth="1"/>
    <col min="64" max="64" width="8.1796875" style="45" bestFit="1" customWidth="1"/>
    <col min="65" max="65" width="29.54296875" style="45" bestFit="1" customWidth="1"/>
    <col min="66" max="67" width="13.26953125" style="45" bestFit="1" customWidth="1"/>
    <col min="68" max="69" width="24.7265625" style="45" bestFit="1" customWidth="1"/>
    <col min="70" max="70" width="23.7265625" style="45" bestFit="1" customWidth="1"/>
    <col min="71" max="71" width="26" style="45" bestFit="1" customWidth="1"/>
    <col min="72" max="73" width="26.81640625" style="45" bestFit="1" customWidth="1"/>
    <col min="74" max="74" width="10.81640625" style="45" bestFit="1" customWidth="1"/>
    <col min="75" max="75" width="10.54296875" style="45" bestFit="1" customWidth="1"/>
    <col min="76" max="76" width="7.453125" style="45" customWidth="1"/>
    <col min="77" max="77" width="11.453125" style="45"/>
    <col min="78" max="83" width="6.26953125" style="45" customWidth="1"/>
    <col min="84" max="84" width="5.453125" style="45" customWidth="1"/>
    <col min="85" max="113" width="11.453125" style="45"/>
    <col min="114" max="16384" width="11.453125" style="88"/>
  </cols>
  <sheetData>
    <row r="1" spans="2:43" s="629" customFormat="1" ht="12.75" customHeight="1">
      <c r="B1" s="736" t="s">
        <v>665</v>
      </c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87"/>
      <c r="N1" s="736" t="s">
        <v>469</v>
      </c>
      <c r="O1" s="736"/>
      <c r="P1" s="736"/>
      <c r="Q1" s="736"/>
      <c r="R1" s="736"/>
      <c r="S1" s="736"/>
      <c r="T1" s="736"/>
      <c r="U1" s="736"/>
      <c r="V1" s="736"/>
      <c r="W1" s="736"/>
      <c r="X1" s="736"/>
      <c r="Y1" s="787"/>
      <c r="Z1" s="736" t="s">
        <v>476</v>
      </c>
      <c r="AA1" s="736"/>
      <c r="AB1" s="736"/>
      <c r="AC1" s="736"/>
      <c r="AD1" s="736"/>
      <c r="AE1" s="736"/>
      <c r="AF1" s="736"/>
      <c r="AG1" s="736"/>
      <c r="AH1" s="736"/>
      <c r="AI1" s="736"/>
      <c r="AJ1" s="736"/>
      <c r="AK1" s="736"/>
      <c r="AL1" s="736"/>
      <c r="AM1" s="736"/>
      <c r="AN1" s="736"/>
      <c r="AO1" s="736"/>
      <c r="AP1" s="736"/>
    </row>
    <row r="2" spans="2:43" s="629" customFormat="1" ht="11.25" customHeight="1">
      <c r="B2" s="736" t="s">
        <v>280</v>
      </c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87"/>
      <c r="N2" s="736" t="s">
        <v>280</v>
      </c>
      <c r="O2" s="736"/>
      <c r="P2" s="736"/>
      <c r="Q2" s="736"/>
      <c r="R2" s="736"/>
      <c r="S2" s="736"/>
      <c r="T2" s="736"/>
      <c r="U2" s="736"/>
      <c r="V2" s="736"/>
      <c r="W2" s="736"/>
      <c r="X2" s="736"/>
      <c r="Y2" s="787"/>
      <c r="Z2" s="736" t="s">
        <v>280</v>
      </c>
      <c r="AA2" s="736"/>
      <c r="AB2" s="736"/>
      <c r="AC2" s="736"/>
      <c r="AD2" s="736"/>
      <c r="AE2" s="736"/>
      <c r="AF2" s="736"/>
      <c r="AG2" s="736"/>
      <c r="AH2" s="736"/>
      <c r="AI2" s="736"/>
      <c r="AJ2" s="736"/>
      <c r="AK2" s="736"/>
      <c r="AL2" s="736"/>
      <c r="AM2" s="736"/>
      <c r="AN2" s="736"/>
      <c r="AO2" s="736"/>
      <c r="AP2" s="736"/>
    </row>
    <row r="3" spans="2:43" s="234" customFormat="1" ht="9.75" customHeight="1" thickBot="1"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</row>
    <row r="4" spans="2:43" s="195" customFormat="1" ht="15.75" customHeight="1">
      <c r="B4" s="757"/>
      <c r="C4" s="744" t="s">
        <v>84</v>
      </c>
      <c r="D4" s="745"/>
      <c r="E4" s="744" t="s">
        <v>85</v>
      </c>
      <c r="F4" s="745"/>
      <c r="G4" s="744" t="s">
        <v>86</v>
      </c>
      <c r="H4" s="745"/>
      <c r="I4" s="744" t="s">
        <v>87</v>
      </c>
      <c r="J4" s="745"/>
      <c r="K4" s="744" t="s">
        <v>57</v>
      </c>
      <c r="L4" s="747"/>
      <c r="M4" s="194"/>
      <c r="N4" s="757"/>
      <c r="O4" s="744" t="s">
        <v>84</v>
      </c>
      <c r="P4" s="745"/>
      <c r="Q4" s="744" t="s">
        <v>85</v>
      </c>
      <c r="R4" s="745"/>
      <c r="S4" s="744" t="s">
        <v>86</v>
      </c>
      <c r="T4" s="745"/>
      <c r="U4" s="744" t="s">
        <v>87</v>
      </c>
      <c r="V4" s="745"/>
      <c r="W4" s="744" t="s">
        <v>57</v>
      </c>
      <c r="X4" s="747"/>
      <c r="Y4" s="194"/>
      <c r="Z4" s="769"/>
      <c r="AA4" s="771" t="s">
        <v>88</v>
      </c>
      <c r="AB4" s="770"/>
      <c r="AC4" s="770"/>
      <c r="AD4" s="770"/>
      <c r="AE4" s="783"/>
      <c r="AF4" s="771" t="s">
        <v>70</v>
      </c>
      <c r="AG4" s="770"/>
      <c r="AH4" s="745"/>
      <c r="AI4" s="771" t="s">
        <v>71</v>
      </c>
      <c r="AJ4" s="782"/>
      <c r="AK4" s="795"/>
      <c r="AL4" s="796"/>
      <c r="AM4" s="797" t="s">
        <v>89</v>
      </c>
      <c r="AN4" s="771" t="s">
        <v>72</v>
      </c>
      <c r="AO4" s="770"/>
      <c r="AP4" s="798"/>
    </row>
    <row r="5" spans="2:43" s="195" customFormat="1" ht="21" customHeight="1">
      <c r="B5" s="788" t="s">
        <v>59</v>
      </c>
      <c r="C5" s="182" t="s">
        <v>282</v>
      </c>
      <c r="D5" s="182" t="s">
        <v>269</v>
      </c>
      <c r="E5" s="182" t="s">
        <v>282</v>
      </c>
      <c r="F5" s="182" t="s">
        <v>269</v>
      </c>
      <c r="G5" s="182" t="s">
        <v>282</v>
      </c>
      <c r="H5" s="182" t="s">
        <v>269</v>
      </c>
      <c r="I5" s="182" t="s">
        <v>282</v>
      </c>
      <c r="J5" s="182" t="s">
        <v>269</v>
      </c>
      <c r="K5" s="182" t="s">
        <v>282</v>
      </c>
      <c r="L5" s="748" t="s">
        <v>269</v>
      </c>
      <c r="M5" s="196"/>
      <c r="N5" s="788" t="s">
        <v>59</v>
      </c>
      <c r="O5" s="182" t="s">
        <v>282</v>
      </c>
      <c r="P5" s="182" t="s">
        <v>269</v>
      </c>
      <c r="Q5" s="182" t="s">
        <v>282</v>
      </c>
      <c r="R5" s="182" t="s">
        <v>269</v>
      </c>
      <c r="S5" s="182" t="s">
        <v>282</v>
      </c>
      <c r="T5" s="182" t="s">
        <v>269</v>
      </c>
      <c r="U5" s="182" t="s">
        <v>282</v>
      </c>
      <c r="V5" s="182" t="s">
        <v>269</v>
      </c>
      <c r="W5" s="182" t="s">
        <v>282</v>
      </c>
      <c r="X5" s="748" t="s">
        <v>269</v>
      </c>
      <c r="Y5" s="196"/>
      <c r="Z5" s="726" t="s">
        <v>59</v>
      </c>
      <c r="AA5" s="16" t="s">
        <v>90</v>
      </c>
      <c r="AB5" s="16" t="s">
        <v>91</v>
      </c>
      <c r="AC5" s="16" t="s">
        <v>92</v>
      </c>
      <c r="AD5" s="16" t="s">
        <v>93</v>
      </c>
      <c r="AE5" s="17" t="s">
        <v>57</v>
      </c>
      <c r="AF5" s="31" t="s">
        <v>73</v>
      </c>
      <c r="AG5" s="31" t="s">
        <v>74</v>
      </c>
      <c r="AH5" s="30" t="s">
        <v>75</v>
      </c>
      <c r="AI5" s="32" t="s">
        <v>76</v>
      </c>
      <c r="AJ5" s="30" t="s">
        <v>77</v>
      </c>
      <c r="AK5" s="30" t="s">
        <v>78</v>
      </c>
      <c r="AL5" s="30" t="s">
        <v>95</v>
      </c>
      <c r="AM5" s="35" t="s">
        <v>80</v>
      </c>
      <c r="AN5" s="34" t="s">
        <v>81</v>
      </c>
      <c r="AO5" s="35" t="s">
        <v>82</v>
      </c>
      <c r="AP5" s="799" t="s">
        <v>83</v>
      </c>
    </row>
    <row r="6" spans="2:43" s="234" customFormat="1" ht="8.25" customHeight="1">
      <c r="B6" s="759"/>
      <c r="C6" s="241"/>
      <c r="D6" s="241"/>
      <c r="E6" s="241"/>
      <c r="F6" s="241"/>
      <c r="G6" s="241"/>
      <c r="H6" s="241"/>
      <c r="I6" s="241"/>
      <c r="J6" s="241"/>
      <c r="K6" s="241"/>
      <c r="L6" s="789"/>
      <c r="M6" s="242"/>
      <c r="N6" s="759"/>
      <c r="O6" s="241"/>
      <c r="P6" s="241"/>
      <c r="Q6" s="241"/>
      <c r="R6" s="241"/>
      <c r="S6" s="241"/>
      <c r="T6" s="241"/>
      <c r="U6" s="241"/>
      <c r="V6" s="241"/>
      <c r="W6" s="241"/>
      <c r="X6" s="789"/>
      <c r="Y6" s="242"/>
      <c r="Z6" s="759"/>
      <c r="AA6" s="243"/>
      <c r="AB6" s="243"/>
      <c r="AC6" s="243"/>
      <c r="AD6" s="243"/>
      <c r="AE6" s="244"/>
      <c r="AF6" s="245"/>
      <c r="AG6" s="246"/>
      <c r="AH6" s="247"/>
      <c r="AI6" s="246"/>
      <c r="AJ6" s="246"/>
      <c r="AK6" s="246"/>
      <c r="AL6" s="248"/>
      <c r="AM6" s="248"/>
      <c r="AN6" s="247"/>
      <c r="AO6" s="248"/>
      <c r="AP6" s="779"/>
    </row>
    <row r="7" spans="2:43" s="399" customFormat="1" ht="11.25" customHeight="1">
      <c r="B7" s="751" t="s">
        <v>58</v>
      </c>
      <c r="C7" s="401">
        <f t="shared" ref="C7:L7" si="0">SUM(C9:C14)</f>
        <v>156049</v>
      </c>
      <c r="D7" s="401">
        <f t="shared" si="0"/>
        <v>75587</v>
      </c>
      <c r="E7" s="401">
        <f t="shared" si="0"/>
        <v>111506</v>
      </c>
      <c r="F7" s="401">
        <f t="shared" si="0"/>
        <v>53588</v>
      </c>
      <c r="G7" s="401">
        <f t="shared" si="0"/>
        <v>74369</v>
      </c>
      <c r="H7" s="401">
        <f t="shared" si="0"/>
        <v>35349</v>
      </c>
      <c r="I7" s="401">
        <f>SUM(I9:I14)</f>
        <v>68444</v>
      </c>
      <c r="J7" s="401">
        <f t="shared" si="0"/>
        <v>32391</v>
      </c>
      <c r="K7" s="401">
        <f t="shared" si="0"/>
        <v>410368</v>
      </c>
      <c r="L7" s="523">
        <f t="shared" si="0"/>
        <v>196915</v>
      </c>
      <c r="M7" s="424">
        <f>K7+'Niv2 Pr 117à141'!K7</f>
        <v>673298</v>
      </c>
      <c r="N7" s="751" t="s">
        <v>58</v>
      </c>
      <c r="O7" s="401">
        <f t="shared" ref="O7:X7" si="1">SUM(O9:O14)</f>
        <v>13884</v>
      </c>
      <c r="P7" s="401">
        <f t="shared" si="1"/>
        <v>6774</v>
      </c>
      <c r="Q7" s="401">
        <f t="shared" si="1"/>
        <v>11337</v>
      </c>
      <c r="R7" s="401">
        <f t="shared" si="1"/>
        <v>5581</v>
      </c>
      <c r="S7" s="401">
        <f t="shared" si="1"/>
        <v>6747</v>
      </c>
      <c r="T7" s="401">
        <f t="shared" si="1"/>
        <v>3206</v>
      </c>
      <c r="U7" s="401">
        <f t="shared" si="1"/>
        <v>17869</v>
      </c>
      <c r="V7" s="401">
        <f t="shared" si="1"/>
        <v>8644</v>
      </c>
      <c r="W7" s="401">
        <f t="shared" si="1"/>
        <v>49837</v>
      </c>
      <c r="X7" s="523">
        <f t="shared" si="1"/>
        <v>24205</v>
      </c>
      <c r="Y7" s="424"/>
      <c r="Z7" s="751" t="s">
        <v>58</v>
      </c>
      <c r="AA7" s="404">
        <f t="shared" ref="AA7:AP7" si="2">SUM(AA9:AA14)</f>
        <v>2905</v>
      </c>
      <c r="AB7" s="404">
        <f t="shared" si="2"/>
        <v>2180</v>
      </c>
      <c r="AC7" s="404">
        <f t="shared" si="2"/>
        <v>1612</v>
      </c>
      <c r="AD7" s="404">
        <f t="shared" si="2"/>
        <v>1500</v>
      </c>
      <c r="AE7" s="404">
        <f t="shared" si="2"/>
        <v>8197</v>
      </c>
      <c r="AF7" s="404">
        <f t="shared" si="2"/>
        <v>5947</v>
      </c>
      <c r="AG7" s="404">
        <f t="shared" si="2"/>
        <v>1161</v>
      </c>
      <c r="AH7" s="404">
        <f t="shared" si="2"/>
        <v>7108</v>
      </c>
      <c r="AI7" s="404">
        <f t="shared" si="2"/>
        <v>8822</v>
      </c>
      <c r="AJ7" s="404">
        <f t="shared" si="2"/>
        <v>2679</v>
      </c>
      <c r="AK7" s="404">
        <f t="shared" si="2"/>
        <v>372</v>
      </c>
      <c r="AL7" s="404">
        <f t="shared" si="2"/>
        <v>11873</v>
      </c>
      <c r="AM7" s="404">
        <f t="shared" si="2"/>
        <v>1962</v>
      </c>
      <c r="AN7" s="404">
        <f t="shared" si="2"/>
        <v>1068</v>
      </c>
      <c r="AO7" s="404">
        <f t="shared" si="2"/>
        <v>1059</v>
      </c>
      <c r="AP7" s="780">
        <f t="shared" si="2"/>
        <v>9</v>
      </c>
    </row>
    <row r="8" spans="2:43" s="399" customFormat="1" ht="8.25" customHeight="1">
      <c r="B8" s="514"/>
      <c r="C8" s="70"/>
      <c r="D8" s="70"/>
      <c r="E8" s="70"/>
      <c r="F8" s="70"/>
      <c r="G8" s="70"/>
      <c r="H8" s="70"/>
      <c r="I8" s="70"/>
      <c r="J8" s="70"/>
      <c r="K8" s="401"/>
      <c r="L8" s="523"/>
      <c r="M8" s="424"/>
      <c r="N8" s="514"/>
      <c r="O8" s="70"/>
      <c r="P8" s="70"/>
      <c r="Q8" s="70"/>
      <c r="R8" s="70"/>
      <c r="S8" s="70"/>
      <c r="T8" s="70"/>
      <c r="U8" s="70"/>
      <c r="V8" s="70"/>
      <c r="W8" s="401"/>
      <c r="X8" s="523"/>
      <c r="Y8" s="424"/>
      <c r="Z8" s="532"/>
      <c r="AA8" s="239"/>
      <c r="AB8" s="239"/>
      <c r="AC8" s="239"/>
      <c r="AD8" s="239"/>
      <c r="AE8" s="444"/>
      <c r="AF8" s="239"/>
      <c r="AG8" s="239"/>
      <c r="AH8" s="239"/>
      <c r="AI8" s="239"/>
      <c r="AJ8" s="239"/>
      <c r="AK8" s="242"/>
      <c r="AL8" s="239"/>
      <c r="AM8" s="239"/>
      <c r="AN8" s="239"/>
      <c r="AO8" s="239"/>
      <c r="AP8" s="767"/>
    </row>
    <row r="9" spans="2:43" s="399" customFormat="1" ht="13.5" customHeight="1">
      <c r="B9" s="753" t="s">
        <v>60</v>
      </c>
      <c r="C9" s="70">
        <f>+C55</f>
        <v>41786</v>
      </c>
      <c r="D9" s="70">
        <f t="shared" ref="D9:L9" si="3">+D55</f>
        <v>20961</v>
      </c>
      <c r="E9" s="70">
        <f t="shared" si="3"/>
        <v>43106</v>
      </c>
      <c r="F9" s="70">
        <f t="shared" si="3"/>
        <v>21479</v>
      </c>
      <c r="G9" s="70">
        <f t="shared" si="3"/>
        <v>23262</v>
      </c>
      <c r="H9" s="70">
        <f t="shared" si="3"/>
        <v>11874</v>
      </c>
      <c r="I9" s="70">
        <f t="shared" si="3"/>
        <v>23233</v>
      </c>
      <c r="J9" s="70">
        <f t="shared" si="3"/>
        <v>11980</v>
      </c>
      <c r="K9" s="387">
        <f t="shared" si="3"/>
        <v>131387</v>
      </c>
      <c r="L9" s="790">
        <f t="shared" si="3"/>
        <v>66294</v>
      </c>
      <c r="M9" s="424"/>
      <c r="N9" s="753" t="s">
        <v>60</v>
      </c>
      <c r="O9" s="70">
        <f>+O55</f>
        <v>1316</v>
      </c>
      <c r="P9" s="70">
        <f t="shared" ref="P9:X9" si="4">+P55</f>
        <v>633</v>
      </c>
      <c r="Q9" s="70">
        <f t="shared" si="4"/>
        <v>3387</v>
      </c>
      <c r="R9" s="70">
        <f t="shared" si="4"/>
        <v>1674</v>
      </c>
      <c r="S9" s="70">
        <f t="shared" si="4"/>
        <v>602</v>
      </c>
      <c r="T9" s="70">
        <f t="shared" si="4"/>
        <v>316</v>
      </c>
      <c r="U9" s="70">
        <f t="shared" si="4"/>
        <v>5296</v>
      </c>
      <c r="V9" s="70">
        <f t="shared" si="4"/>
        <v>2784</v>
      </c>
      <c r="W9" s="70">
        <f t="shared" si="4"/>
        <v>10601</v>
      </c>
      <c r="X9" s="525">
        <f t="shared" si="4"/>
        <v>5407</v>
      </c>
      <c r="Y9" s="424"/>
      <c r="Z9" s="514" t="s">
        <v>60</v>
      </c>
      <c r="AA9" s="70">
        <f>+AA55</f>
        <v>818</v>
      </c>
      <c r="AB9" s="70">
        <f t="shared" ref="AB9:AP9" si="5">+AB55</f>
        <v>820</v>
      </c>
      <c r="AC9" s="70">
        <f t="shared" si="5"/>
        <v>490</v>
      </c>
      <c r="AD9" s="70">
        <f t="shared" si="5"/>
        <v>496</v>
      </c>
      <c r="AE9" s="70">
        <f t="shared" si="5"/>
        <v>2624</v>
      </c>
      <c r="AF9" s="70">
        <f t="shared" si="5"/>
        <v>1944</v>
      </c>
      <c r="AG9" s="70">
        <f t="shared" si="5"/>
        <v>296</v>
      </c>
      <c r="AH9" s="70">
        <f t="shared" si="5"/>
        <v>2240</v>
      </c>
      <c r="AI9" s="70">
        <f t="shared" si="5"/>
        <v>2941</v>
      </c>
      <c r="AJ9" s="70">
        <f t="shared" si="5"/>
        <v>954</v>
      </c>
      <c r="AK9" s="70">
        <f t="shared" si="5"/>
        <v>69</v>
      </c>
      <c r="AL9" s="70">
        <f t="shared" si="5"/>
        <v>3964</v>
      </c>
      <c r="AM9" s="70">
        <f t="shared" si="5"/>
        <v>430</v>
      </c>
      <c r="AN9" s="70">
        <f t="shared" si="5"/>
        <v>300</v>
      </c>
      <c r="AO9" s="70">
        <f t="shared" si="5"/>
        <v>300</v>
      </c>
      <c r="AP9" s="525">
        <f t="shared" si="5"/>
        <v>0</v>
      </c>
    </row>
    <row r="10" spans="2:43" s="399" customFormat="1" ht="13.5" customHeight="1">
      <c r="B10" s="753" t="s">
        <v>61</v>
      </c>
      <c r="C10" s="70">
        <f>+C87</f>
        <v>13997</v>
      </c>
      <c r="D10" s="70">
        <f t="shared" ref="D10:L10" si="6">+D87</f>
        <v>6511</v>
      </c>
      <c r="E10" s="70">
        <f t="shared" si="6"/>
        <v>9993</v>
      </c>
      <c r="F10" s="70">
        <f t="shared" si="6"/>
        <v>4502</v>
      </c>
      <c r="G10" s="70">
        <f t="shared" si="6"/>
        <v>6454</v>
      </c>
      <c r="H10" s="70">
        <f t="shared" si="6"/>
        <v>2787</v>
      </c>
      <c r="I10" s="70">
        <f t="shared" si="6"/>
        <v>5576</v>
      </c>
      <c r="J10" s="70">
        <f t="shared" si="6"/>
        <v>2393</v>
      </c>
      <c r="K10" s="387">
        <f t="shared" si="6"/>
        <v>36020</v>
      </c>
      <c r="L10" s="790">
        <f t="shared" si="6"/>
        <v>16193</v>
      </c>
      <c r="M10" s="424"/>
      <c r="N10" s="753" t="s">
        <v>61</v>
      </c>
      <c r="O10" s="70">
        <f>+O87</f>
        <v>1706</v>
      </c>
      <c r="P10" s="70">
        <f t="shared" ref="P10:X10" si="7">+P87</f>
        <v>785</v>
      </c>
      <c r="Q10" s="70">
        <f t="shared" si="7"/>
        <v>804</v>
      </c>
      <c r="R10" s="70">
        <f t="shared" si="7"/>
        <v>370</v>
      </c>
      <c r="S10" s="70">
        <f t="shared" si="7"/>
        <v>800</v>
      </c>
      <c r="T10" s="70">
        <f t="shared" si="7"/>
        <v>362</v>
      </c>
      <c r="U10" s="70">
        <f t="shared" si="7"/>
        <v>1179</v>
      </c>
      <c r="V10" s="70">
        <f t="shared" si="7"/>
        <v>539</v>
      </c>
      <c r="W10" s="70">
        <f t="shared" si="7"/>
        <v>4489</v>
      </c>
      <c r="X10" s="525">
        <f t="shared" si="7"/>
        <v>2056</v>
      </c>
      <c r="Y10" s="424"/>
      <c r="Z10" s="514" t="s">
        <v>61</v>
      </c>
      <c r="AA10" s="70">
        <f>+AA87</f>
        <v>243</v>
      </c>
      <c r="AB10" s="70">
        <f t="shared" ref="AB10:AP10" si="8">+AB87</f>
        <v>178</v>
      </c>
      <c r="AC10" s="70">
        <f t="shared" si="8"/>
        <v>128</v>
      </c>
      <c r="AD10" s="70">
        <f t="shared" si="8"/>
        <v>115</v>
      </c>
      <c r="AE10" s="70">
        <f t="shared" si="8"/>
        <v>664</v>
      </c>
      <c r="AF10" s="70">
        <f t="shared" si="8"/>
        <v>498</v>
      </c>
      <c r="AG10" s="70">
        <f t="shared" si="8"/>
        <v>113</v>
      </c>
      <c r="AH10" s="70">
        <f t="shared" si="8"/>
        <v>611</v>
      </c>
      <c r="AI10" s="70">
        <f t="shared" si="8"/>
        <v>735</v>
      </c>
      <c r="AJ10" s="70">
        <f t="shared" si="8"/>
        <v>131</v>
      </c>
      <c r="AK10" s="70">
        <f t="shared" si="8"/>
        <v>46</v>
      </c>
      <c r="AL10" s="70">
        <f t="shared" si="8"/>
        <v>912</v>
      </c>
      <c r="AM10" s="70">
        <f t="shared" si="8"/>
        <v>62</v>
      </c>
      <c r="AN10" s="70">
        <f t="shared" si="8"/>
        <v>83</v>
      </c>
      <c r="AO10" s="70">
        <f t="shared" si="8"/>
        <v>83</v>
      </c>
      <c r="AP10" s="525">
        <f t="shared" si="8"/>
        <v>0</v>
      </c>
    </row>
    <row r="11" spans="2:43" s="399" customFormat="1" ht="13.5" customHeight="1">
      <c r="B11" s="753" t="s">
        <v>62</v>
      </c>
      <c r="C11" s="70">
        <f>+C109</f>
        <v>36757</v>
      </c>
      <c r="D11" s="70">
        <f t="shared" ref="D11:L11" si="9">+D109</f>
        <v>17897</v>
      </c>
      <c r="E11" s="70">
        <f t="shared" si="9"/>
        <v>17919</v>
      </c>
      <c r="F11" s="70">
        <f t="shared" si="9"/>
        <v>8655</v>
      </c>
      <c r="G11" s="70">
        <f t="shared" si="9"/>
        <v>16951</v>
      </c>
      <c r="H11" s="70">
        <f t="shared" si="9"/>
        <v>8067</v>
      </c>
      <c r="I11" s="70">
        <f t="shared" si="9"/>
        <v>14063</v>
      </c>
      <c r="J11" s="70">
        <f t="shared" si="9"/>
        <v>6624</v>
      </c>
      <c r="K11" s="387">
        <f t="shared" si="9"/>
        <v>85690</v>
      </c>
      <c r="L11" s="790">
        <f t="shared" si="9"/>
        <v>41243</v>
      </c>
      <c r="M11" s="424"/>
      <c r="N11" s="753" t="s">
        <v>62</v>
      </c>
      <c r="O11" s="70">
        <f>+O109</f>
        <v>2675</v>
      </c>
      <c r="P11" s="70">
        <f t="shared" ref="P11:X11" si="10">+P109</f>
        <v>1263</v>
      </c>
      <c r="Q11" s="70">
        <f t="shared" si="10"/>
        <v>2606</v>
      </c>
      <c r="R11" s="70">
        <f t="shared" si="10"/>
        <v>1323</v>
      </c>
      <c r="S11" s="70">
        <f t="shared" si="10"/>
        <v>1731</v>
      </c>
      <c r="T11" s="70">
        <f t="shared" si="10"/>
        <v>841</v>
      </c>
      <c r="U11" s="70">
        <f t="shared" si="10"/>
        <v>4196</v>
      </c>
      <c r="V11" s="70">
        <f t="shared" si="10"/>
        <v>2043</v>
      </c>
      <c r="W11" s="70">
        <f t="shared" si="10"/>
        <v>11208</v>
      </c>
      <c r="X11" s="525">
        <f t="shared" si="10"/>
        <v>5470</v>
      </c>
      <c r="Y11" s="424"/>
      <c r="Z11" s="514" t="s">
        <v>62</v>
      </c>
      <c r="AA11" s="70">
        <f>+AA109</f>
        <v>705</v>
      </c>
      <c r="AB11" s="70">
        <f t="shared" ref="AB11:AP11" si="11">+AB109</f>
        <v>400</v>
      </c>
      <c r="AC11" s="70">
        <f t="shared" si="11"/>
        <v>383</v>
      </c>
      <c r="AD11" s="70">
        <f t="shared" si="11"/>
        <v>325</v>
      </c>
      <c r="AE11" s="70">
        <f t="shared" si="11"/>
        <v>1813</v>
      </c>
      <c r="AF11" s="70">
        <f t="shared" si="11"/>
        <v>1285</v>
      </c>
      <c r="AG11" s="70">
        <f t="shared" si="11"/>
        <v>318</v>
      </c>
      <c r="AH11" s="70">
        <f t="shared" si="11"/>
        <v>1603</v>
      </c>
      <c r="AI11" s="70">
        <f t="shared" si="11"/>
        <v>1793</v>
      </c>
      <c r="AJ11" s="70">
        <f t="shared" si="11"/>
        <v>743</v>
      </c>
      <c r="AK11" s="70">
        <f t="shared" si="11"/>
        <v>82</v>
      </c>
      <c r="AL11" s="70">
        <f t="shared" si="11"/>
        <v>2618</v>
      </c>
      <c r="AM11" s="70">
        <f t="shared" si="11"/>
        <v>526</v>
      </c>
      <c r="AN11" s="70">
        <f t="shared" si="11"/>
        <v>259</v>
      </c>
      <c r="AO11" s="70">
        <f t="shared" si="11"/>
        <v>258</v>
      </c>
      <c r="AP11" s="525">
        <f t="shared" si="11"/>
        <v>1</v>
      </c>
    </row>
    <row r="12" spans="2:43" s="399" customFormat="1" ht="13.5" customHeight="1">
      <c r="B12" s="753" t="s">
        <v>63</v>
      </c>
      <c r="C12" s="70">
        <f>+C145</f>
        <v>21918</v>
      </c>
      <c r="D12" s="70">
        <f t="shared" ref="D12:L12" si="12">+D145</f>
        <v>9981</v>
      </c>
      <c r="E12" s="70">
        <f t="shared" si="12"/>
        <v>10546</v>
      </c>
      <c r="F12" s="70">
        <f t="shared" si="12"/>
        <v>4548</v>
      </c>
      <c r="G12" s="70">
        <f t="shared" si="12"/>
        <v>8326</v>
      </c>
      <c r="H12" s="70">
        <f t="shared" si="12"/>
        <v>3375</v>
      </c>
      <c r="I12" s="70">
        <f t="shared" si="12"/>
        <v>6897</v>
      </c>
      <c r="J12" s="70">
        <f t="shared" si="12"/>
        <v>2698</v>
      </c>
      <c r="K12" s="387">
        <f t="shared" si="12"/>
        <v>47687</v>
      </c>
      <c r="L12" s="790">
        <f t="shared" si="12"/>
        <v>20602</v>
      </c>
      <c r="M12" s="424"/>
      <c r="N12" s="753" t="s">
        <v>63</v>
      </c>
      <c r="O12" s="70">
        <f>+O145</f>
        <v>1984</v>
      </c>
      <c r="P12" s="70">
        <f t="shared" ref="P12:X12" si="13">+P145</f>
        <v>918</v>
      </c>
      <c r="Q12" s="70">
        <f t="shared" si="13"/>
        <v>1412</v>
      </c>
      <c r="R12" s="70">
        <f t="shared" si="13"/>
        <v>672</v>
      </c>
      <c r="S12" s="70">
        <f t="shared" si="13"/>
        <v>1265</v>
      </c>
      <c r="T12" s="70">
        <f t="shared" si="13"/>
        <v>528</v>
      </c>
      <c r="U12" s="70">
        <f t="shared" si="13"/>
        <v>1742</v>
      </c>
      <c r="V12" s="70">
        <f t="shared" si="13"/>
        <v>731</v>
      </c>
      <c r="W12" s="70">
        <f t="shared" si="13"/>
        <v>6403</v>
      </c>
      <c r="X12" s="525">
        <f t="shared" si="13"/>
        <v>2849</v>
      </c>
      <c r="Y12" s="424"/>
      <c r="Z12" s="514" t="s">
        <v>63</v>
      </c>
      <c r="AA12" s="70">
        <f>+AA145</f>
        <v>383</v>
      </c>
      <c r="AB12" s="70">
        <f t="shared" ref="AB12:AP12" si="14">+AB145</f>
        <v>210</v>
      </c>
      <c r="AC12" s="70">
        <f t="shared" si="14"/>
        <v>185</v>
      </c>
      <c r="AD12" s="70">
        <f t="shared" si="14"/>
        <v>164</v>
      </c>
      <c r="AE12" s="70">
        <f t="shared" si="14"/>
        <v>942</v>
      </c>
      <c r="AF12" s="70">
        <f t="shared" si="14"/>
        <v>703</v>
      </c>
      <c r="AG12" s="70">
        <f t="shared" si="14"/>
        <v>91</v>
      </c>
      <c r="AH12" s="70">
        <f t="shared" si="14"/>
        <v>794</v>
      </c>
      <c r="AI12" s="70">
        <f t="shared" si="14"/>
        <v>1043</v>
      </c>
      <c r="AJ12" s="70">
        <f t="shared" si="14"/>
        <v>224</v>
      </c>
      <c r="AK12" s="70">
        <f t="shared" si="14"/>
        <v>19</v>
      </c>
      <c r="AL12" s="70">
        <f t="shared" si="14"/>
        <v>1286</v>
      </c>
      <c r="AM12" s="70">
        <f t="shared" si="14"/>
        <v>239</v>
      </c>
      <c r="AN12" s="70">
        <f t="shared" si="14"/>
        <v>129</v>
      </c>
      <c r="AO12" s="70">
        <f t="shared" si="14"/>
        <v>129</v>
      </c>
      <c r="AP12" s="525">
        <f t="shared" si="14"/>
        <v>0</v>
      </c>
    </row>
    <row r="13" spans="2:43" s="399" customFormat="1" ht="13.5" customHeight="1">
      <c r="B13" s="753" t="s">
        <v>64</v>
      </c>
      <c r="C13" s="70">
        <f>+C178</f>
        <v>26362</v>
      </c>
      <c r="D13" s="70">
        <f t="shared" ref="D13:L13" si="15">+D178</f>
        <v>12732</v>
      </c>
      <c r="E13" s="70">
        <f t="shared" si="15"/>
        <v>20642</v>
      </c>
      <c r="F13" s="70">
        <f t="shared" si="15"/>
        <v>10112</v>
      </c>
      <c r="G13" s="70">
        <f t="shared" si="15"/>
        <v>12807</v>
      </c>
      <c r="H13" s="70">
        <f t="shared" si="15"/>
        <v>6266</v>
      </c>
      <c r="I13" s="70">
        <f t="shared" si="15"/>
        <v>12482</v>
      </c>
      <c r="J13" s="70">
        <f t="shared" si="15"/>
        <v>5925</v>
      </c>
      <c r="K13" s="387">
        <f t="shared" si="15"/>
        <v>72293</v>
      </c>
      <c r="L13" s="790">
        <f t="shared" si="15"/>
        <v>35035</v>
      </c>
      <c r="M13" s="424"/>
      <c r="N13" s="753" t="s">
        <v>64</v>
      </c>
      <c r="O13" s="70">
        <f>+O178</f>
        <v>4058</v>
      </c>
      <c r="P13" s="70">
        <f t="shared" ref="P13:X13" si="16">+P178</f>
        <v>2076</v>
      </c>
      <c r="Q13" s="70">
        <f t="shared" si="16"/>
        <v>2008</v>
      </c>
      <c r="R13" s="70">
        <f t="shared" si="16"/>
        <v>1021</v>
      </c>
      <c r="S13" s="70">
        <f t="shared" si="16"/>
        <v>1592</v>
      </c>
      <c r="T13" s="70">
        <f t="shared" si="16"/>
        <v>816</v>
      </c>
      <c r="U13" s="70">
        <f t="shared" si="16"/>
        <v>3541</v>
      </c>
      <c r="V13" s="70">
        <f t="shared" si="16"/>
        <v>1740</v>
      </c>
      <c r="W13" s="70">
        <f t="shared" si="16"/>
        <v>11199</v>
      </c>
      <c r="X13" s="525">
        <f t="shared" si="16"/>
        <v>5653</v>
      </c>
      <c r="Y13" s="424"/>
      <c r="Z13" s="514" t="s">
        <v>64</v>
      </c>
      <c r="AA13" s="70">
        <f>+AA178</f>
        <v>486</v>
      </c>
      <c r="AB13" s="70">
        <f t="shared" ref="AB13:AP13" si="17">+AB178</f>
        <v>388</v>
      </c>
      <c r="AC13" s="70">
        <f t="shared" si="17"/>
        <v>272</v>
      </c>
      <c r="AD13" s="70">
        <f t="shared" si="17"/>
        <v>260</v>
      </c>
      <c r="AE13" s="70">
        <f t="shared" si="17"/>
        <v>1406</v>
      </c>
      <c r="AF13" s="70">
        <f t="shared" si="17"/>
        <v>1006</v>
      </c>
      <c r="AG13" s="70">
        <f t="shared" si="17"/>
        <v>235</v>
      </c>
      <c r="AH13" s="70">
        <f t="shared" si="17"/>
        <v>1241</v>
      </c>
      <c r="AI13" s="70">
        <f t="shared" si="17"/>
        <v>1326</v>
      </c>
      <c r="AJ13" s="70">
        <f t="shared" si="17"/>
        <v>580</v>
      </c>
      <c r="AK13" s="70">
        <f t="shared" si="17"/>
        <v>99</v>
      </c>
      <c r="AL13" s="70">
        <f t="shared" si="17"/>
        <v>2005</v>
      </c>
      <c r="AM13" s="70">
        <f t="shared" si="17"/>
        <v>340</v>
      </c>
      <c r="AN13" s="70">
        <f t="shared" si="17"/>
        <v>174</v>
      </c>
      <c r="AO13" s="70">
        <f t="shared" si="17"/>
        <v>172</v>
      </c>
      <c r="AP13" s="525">
        <f t="shared" si="17"/>
        <v>2</v>
      </c>
    </row>
    <row r="14" spans="2:43" s="399" customFormat="1" ht="13.5" customHeight="1" thickBot="1">
      <c r="B14" s="697" t="s">
        <v>65</v>
      </c>
      <c r="C14" s="546">
        <f>+C208</f>
        <v>15229</v>
      </c>
      <c r="D14" s="546">
        <f t="shared" ref="D14:L14" si="18">+D208</f>
        <v>7505</v>
      </c>
      <c r="E14" s="546">
        <f t="shared" si="18"/>
        <v>9300</v>
      </c>
      <c r="F14" s="546">
        <f t="shared" si="18"/>
        <v>4292</v>
      </c>
      <c r="G14" s="546">
        <f t="shared" si="18"/>
        <v>6569</v>
      </c>
      <c r="H14" s="546">
        <f t="shared" si="18"/>
        <v>2980</v>
      </c>
      <c r="I14" s="546">
        <f t="shared" si="18"/>
        <v>6193</v>
      </c>
      <c r="J14" s="546">
        <f t="shared" si="18"/>
        <v>2771</v>
      </c>
      <c r="K14" s="791">
        <f t="shared" si="18"/>
        <v>37291</v>
      </c>
      <c r="L14" s="792">
        <f t="shared" si="18"/>
        <v>17548</v>
      </c>
      <c r="M14" s="424"/>
      <c r="N14" s="754" t="s">
        <v>65</v>
      </c>
      <c r="O14" s="546">
        <f>+O208</f>
        <v>2145</v>
      </c>
      <c r="P14" s="546">
        <f t="shared" ref="P14:X14" si="19">+P208</f>
        <v>1099</v>
      </c>
      <c r="Q14" s="546">
        <f t="shared" si="19"/>
        <v>1120</v>
      </c>
      <c r="R14" s="546">
        <f t="shared" si="19"/>
        <v>521</v>
      </c>
      <c r="S14" s="546">
        <f t="shared" si="19"/>
        <v>757</v>
      </c>
      <c r="T14" s="546">
        <f t="shared" si="19"/>
        <v>343</v>
      </c>
      <c r="U14" s="546">
        <f t="shared" si="19"/>
        <v>1915</v>
      </c>
      <c r="V14" s="546">
        <f t="shared" si="19"/>
        <v>807</v>
      </c>
      <c r="W14" s="546">
        <f t="shared" si="19"/>
        <v>5937</v>
      </c>
      <c r="X14" s="547">
        <f t="shared" si="19"/>
        <v>2770</v>
      </c>
      <c r="Y14" s="424"/>
      <c r="Z14" s="800" t="s">
        <v>65</v>
      </c>
      <c r="AA14" s="546">
        <f>+AA208</f>
        <v>270</v>
      </c>
      <c r="AB14" s="546">
        <f t="shared" ref="AB14:AP14" si="20">+AB208</f>
        <v>184</v>
      </c>
      <c r="AC14" s="546">
        <f t="shared" si="20"/>
        <v>154</v>
      </c>
      <c r="AD14" s="546">
        <f t="shared" si="20"/>
        <v>140</v>
      </c>
      <c r="AE14" s="546">
        <f t="shared" si="20"/>
        <v>748</v>
      </c>
      <c r="AF14" s="546">
        <f t="shared" si="20"/>
        <v>511</v>
      </c>
      <c r="AG14" s="546">
        <f t="shared" si="20"/>
        <v>108</v>
      </c>
      <c r="AH14" s="546">
        <f t="shared" si="20"/>
        <v>619</v>
      </c>
      <c r="AI14" s="546">
        <f t="shared" si="20"/>
        <v>984</v>
      </c>
      <c r="AJ14" s="546">
        <f t="shared" si="20"/>
        <v>47</v>
      </c>
      <c r="AK14" s="546">
        <f t="shared" si="20"/>
        <v>57</v>
      </c>
      <c r="AL14" s="546">
        <f t="shared" si="20"/>
        <v>1088</v>
      </c>
      <c r="AM14" s="546">
        <f t="shared" si="20"/>
        <v>365</v>
      </c>
      <c r="AN14" s="546">
        <f t="shared" si="20"/>
        <v>123</v>
      </c>
      <c r="AO14" s="546">
        <f t="shared" si="20"/>
        <v>117</v>
      </c>
      <c r="AP14" s="547">
        <f t="shared" si="20"/>
        <v>6</v>
      </c>
    </row>
    <row r="15" spans="2:43" s="234" customFormat="1" ht="10.5" customHeight="1">
      <c r="B15" s="193"/>
      <c r="C15" s="313"/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193"/>
      <c r="O15" s="193"/>
      <c r="P15" s="193"/>
      <c r="Q15" s="193"/>
      <c r="R15" s="193"/>
      <c r="S15" s="193"/>
      <c r="T15" s="193"/>
      <c r="U15" s="193"/>
      <c r="V15" s="193"/>
      <c r="W15" s="313"/>
      <c r="X15" s="313"/>
      <c r="Y15" s="31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</row>
    <row r="16" spans="2:43" s="629" customFormat="1" ht="11.25" customHeight="1">
      <c r="B16" s="736" t="s">
        <v>462</v>
      </c>
      <c r="C16" s="736"/>
      <c r="D16" s="736"/>
      <c r="E16" s="736"/>
      <c r="F16" s="736"/>
      <c r="G16" s="736"/>
      <c r="H16" s="736"/>
      <c r="I16" s="736"/>
      <c r="J16" s="736"/>
      <c r="K16" s="736"/>
      <c r="L16" s="736"/>
      <c r="M16" s="787"/>
      <c r="N16" s="736" t="s">
        <v>470</v>
      </c>
      <c r="O16" s="736"/>
      <c r="P16" s="736"/>
      <c r="Q16" s="736"/>
      <c r="R16" s="736"/>
      <c r="S16" s="736"/>
      <c r="T16" s="736"/>
      <c r="U16" s="736"/>
      <c r="V16" s="736"/>
      <c r="W16" s="736"/>
      <c r="X16" s="736"/>
      <c r="Y16" s="787"/>
      <c r="Z16" s="736" t="s">
        <v>477</v>
      </c>
      <c r="AA16" s="736"/>
      <c r="AB16" s="736"/>
      <c r="AC16" s="736"/>
      <c r="AD16" s="736"/>
      <c r="AE16" s="736"/>
      <c r="AF16" s="736"/>
      <c r="AG16" s="736"/>
      <c r="AH16" s="736"/>
      <c r="AI16" s="736"/>
      <c r="AJ16" s="736"/>
      <c r="AK16" s="736"/>
      <c r="AL16" s="736"/>
      <c r="AM16" s="736"/>
      <c r="AN16" s="736"/>
      <c r="AO16" s="736"/>
      <c r="AP16" s="736"/>
      <c r="AQ16" s="787"/>
    </row>
    <row r="17" spans="1:47" s="234" customFormat="1" ht="9.75" customHeight="1" thickBot="1">
      <c r="M17" s="235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</row>
    <row r="18" spans="1:47" s="195" customFormat="1" ht="15.75" customHeight="1">
      <c r="B18" s="757"/>
      <c r="C18" s="744" t="s">
        <v>84</v>
      </c>
      <c r="D18" s="745"/>
      <c r="E18" s="744" t="s">
        <v>85</v>
      </c>
      <c r="F18" s="745"/>
      <c r="G18" s="744" t="s">
        <v>86</v>
      </c>
      <c r="H18" s="745"/>
      <c r="I18" s="744" t="s">
        <v>87</v>
      </c>
      <c r="J18" s="745"/>
      <c r="K18" s="744" t="s">
        <v>57</v>
      </c>
      <c r="L18" s="747"/>
      <c r="M18" s="194"/>
      <c r="N18" s="757"/>
      <c r="O18" s="744" t="s">
        <v>84</v>
      </c>
      <c r="P18" s="745"/>
      <c r="Q18" s="744" t="s">
        <v>85</v>
      </c>
      <c r="R18" s="745"/>
      <c r="S18" s="744" t="s">
        <v>86</v>
      </c>
      <c r="T18" s="745"/>
      <c r="U18" s="744" t="s">
        <v>87</v>
      </c>
      <c r="V18" s="745"/>
      <c r="W18" s="744" t="s">
        <v>57</v>
      </c>
      <c r="X18" s="747"/>
      <c r="Y18" s="194"/>
      <c r="Z18" s="769"/>
      <c r="AA18" s="771" t="s">
        <v>88</v>
      </c>
      <c r="AB18" s="770"/>
      <c r="AC18" s="770"/>
      <c r="AD18" s="770"/>
      <c r="AE18" s="783"/>
      <c r="AF18" s="771" t="s">
        <v>70</v>
      </c>
      <c r="AG18" s="770"/>
      <c r="AH18" s="745"/>
      <c r="AI18" s="771" t="s">
        <v>71</v>
      </c>
      <c r="AJ18" s="782"/>
      <c r="AK18" s="795"/>
      <c r="AL18" s="796"/>
      <c r="AM18" s="797" t="s">
        <v>89</v>
      </c>
      <c r="AN18" s="771" t="s">
        <v>72</v>
      </c>
      <c r="AO18" s="770"/>
      <c r="AP18" s="798"/>
    </row>
    <row r="19" spans="1:47" s="195" customFormat="1" ht="21" customHeight="1">
      <c r="B19" s="793" t="s">
        <v>288</v>
      </c>
      <c r="C19" s="182" t="s">
        <v>282</v>
      </c>
      <c r="D19" s="182" t="s">
        <v>269</v>
      </c>
      <c r="E19" s="182" t="s">
        <v>282</v>
      </c>
      <c r="F19" s="182" t="s">
        <v>269</v>
      </c>
      <c r="G19" s="182" t="s">
        <v>282</v>
      </c>
      <c r="H19" s="182" t="s">
        <v>269</v>
      </c>
      <c r="I19" s="182" t="s">
        <v>282</v>
      </c>
      <c r="J19" s="182" t="s">
        <v>269</v>
      </c>
      <c r="K19" s="182" t="s">
        <v>282</v>
      </c>
      <c r="L19" s="748" t="s">
        <v>269</v>
      </c>
      <c r="M19" s="194"/>
      <c r="N19" s="788" t="s">
        <v>288</v>
      </c>
      <c r="O19" s="182" t="s">
        <v>282</v>
      </c>
      <c r="P19" s="182" t="s">
        <v>269</v>
      </c>
      <c r="Q19" s="182" t="s">
        <v>282</v>
      </c>
      <c r="R19" s="182" t="s">
        <v>269</v>
      </c>
      <c r="S19" s="182" t="s">
        <v>282</v>
      </c>
      <c r="T19" s="182" t="s">
        <v>269</v>
      </c>
      <c r="U19" s="182" t="s">
        <v>282</v>
      </c>
      <c r="V19" s="182" t="s">
        <v>269</v>
      </c>
      <c r="W19" s="182" t="s">
        <v>282</v>
      </c>
      <c r="X19" s="748" t="s">
        <v>269</v>
      </c>
      <c r="Y19" s="196"/>
      <c r="Z19" s="726" t="s">
        <v>288</v>
      </c>
      <c r="AA19" s="16" t="s">
        <v>90</v>
      </c>
      <c r="AB19" s="16" t="s">
        <v>91</v>
      </c>
      <c r="AC19" s="16" t="s">
        <v>92</v>
      </c>
      <c r="AD19" s="281" t="s">
        <v>93</v>
      </c>
      <c r="AE19" s="17" t="s">
        <v>57</v>
      </c>
      <c r="AF19" s="31" t="s">
        <v>73</v>
      </c>
      <c r="AG19" s="31" t="s">
        <v>74</v>
      </c>
      <c r="AH19" s="30" t="s">
        <v>75</v>
      </c>
      <c r="AI19" s="32" t="s">
        <v>76</v>
      </c>
      <c r="AJ19" s="30" t="s">
        <v>77</v>
      </c>
      <c r="AK19" s="30" t="s">
        <v>78</v>
      </c>
      <c r="AL19" s="30" t="s">
        <v>95</v>
      </c>
      <c r="AM19" s="35" t="s">
        <v>80</v>
      </c>
      <c r="AN19" s="34" t="s">
        <v>81</v>
      </c>
      <c r="AO19" s="35" t="s">
        <v>82</v>
      </c>
      <c r="AP19" s="799" t="s">
        <v>83</v>
      </c>
    </row>
    <row r="20" spans="1:47" s="234" customFormat="1" ht="9" customHeight="1">
      <c r="B20" s="759"/>
      <c r="C20" s="241"/>
      <c r="D20" s="241"/>
      <c r="E20" s="241"/>
      <c r="F20" s="241"/>
      <c r="G20" s="241"/>
      <c r="H20" s="241"/>
      <c r="I20" s="241"/>
      <c r="J20" s="241"/>
      <c r="K20" s="241"/>
      <c r="L20" s="789"/>
      <c r="M20" s="232"/>
      <c r="N20" s="759"/>
      <c r="O20" s="241"/>
      <c r="P20" s="241"/>
      <c r="Q20" s="241"/>
      <c r="R20" s="241"/>
      <c r="S20" s="241"/>
      <c r="T20" s="241"/>
      <c r="U20" s="241"/>
      <c r="V20" s="241"/>
      <c r="W20" s="241"/>
      <c r="X20" s="789"/>
      <c r="Y20" s="242"/>
      <c r="Z20" s="759"/>
      <c r="AA20" s="243"/>
      <c r="AB20" s="243"/>
      <c r="AC20" s="243"/>
      <c r="AD20" s="243"/>
      <c r="AE20" s="244"/>
      <c r="AF20" s="245"/>
      <c r="AG20" s="246"/>
      <c r="AH20" s="247"/>
      <c r="AI20" s="246"/>
      <c r="AJ20" s="246"/>
      <c r="AK20" s="246"/>
      <c r="AL20" s="248"/>
      <c r="AM20" s="248"/>
      <c r="AN20" s="247"/>
      <c r="AO20" s="248"/>
      <c r="AP20" s="779"/>
    </row>
    <row r="21" spans="1:47" s="234" customFormat="1" ht="13.5" customHeight="1">
      <c r="B21" s="751" t="s">
        <v>58</v>
      </c>
      <c r="C21" s="401">
        <f t="shared" ref="C21:L21" si="21">SUM(C23:C44)</f>
        <v>156049</v>
      </c>
      <c r="D21" s="401">
        <f t="shared" si="21"/>
        <v>75587</v>
      </c>
      <c r="E21" s="401">
        <f t="shared" si="21"/>
        <v>111506</v>
      </c>
      <c r="F21" s="401">
        <f t="shared" si="21"/>
        <v>53588</v>
      </c>
      <c r="G21" s="401">
        <f t="shared" si="21"/>
        <v>74369</v>
      </c>
      <c r="H21" s="401">
        <f t="shared" si="21"/>
        <v>35349</v>
      </c>
      <c r="I21" s="401">
        <f t="shared" si="21"/>
        <v>68444</v>
      </c>
      <c r="J21" s="401">
        <f t="shared" si="21"/>
        <v>32391</v>
      </c>
      <c r="K21" s="401">
        <f t="shared" si="21"/>
        <v>410368</v>
      </c>
      <c r="L21" s="523">
        <f t="shared" si="21"/>
        <v>196915</v>
      </c>
      <c r="M21" s="138"/>
      <c r="N21" s="751" t="s">
        <v>58</v>
      </c>
      <c r="O21" s="76">
        <f t="shared" ref="O21:X21" si="22">SUM(O23:O44)</f>
        <v>13884</v>
      </c>
      <c r="P21" s="401">
        <f t="shared" si="22"/>
        <v>6774</v>
      </c>
      <c r="Q21" s="401">
        <f t="shared" si="22"/>
        <v>11337</v>
      </c>
      <c r="R21" s="401">
        <f t="shared" si="22"/>
        <v>5581</v>
      </c>
      <c r="S21" s="401">
        <f t="shared" si="22"/>
        <v>6747</v>
      </c>
      <c r="T21" s="401">
        <f t="shared" si="22"/>
        <v>3206</v>
      </c>
      <c r="U21" s="401">
        <f t="shared" si="22"/>
        <v>17869</v>
      </c>
      <c r="V21" s="401">
        <f t="shared" si="22"/>
        <v>8644</v>
      </c>
      <c r="W21" s="401">
        <f t="shared" si="22"/>
        <v>49837</v>
      </c>
      <c r="X21" s="523">
        <f t="shared" si="22"/>
        <v>24205</v>
      </c>
      <c r="Y21" s="424"/>
      <c r="Z21" s="751" t="s">
        <v>58</v>
      </c>
      <c r="AA21" s="404">
        <f>SUM(AA23:AA44)</f>
        <v>2905</v>
      </c>
      <c r="AB21" s="404">
        <f t="shared" ref="AB21:AP21" si="23">SUM(AB23:AB44)</f>
        <v>2180</v>
      </c>
      <c r="AC21" s="404">
        <f t="shared" si="23"/>
        <v>1612</v>
      </c>
      <c r="AD21" s="404">
        <f t="shared" si="23"/>
        <v>1500</v>
      </c>
      <c r="AE21" s="404">
        <f t="shared" si="23"/>
        <v>8197</v>
      </c>
      <c r="AF21" s="404">
        <f t="shared" si="23"/>
        <v>5947</v>
      </c>
      <c r="AG21" s="404">
        <f t="shared" si="23"/>
        <v>1161</v>
      </c>
      <c r="AH21" s="404">
        <f t="shared" si="23"/>
        <v>7108</v>
      </c>
      <c r="AI21" s="404">
        <f t="shared" si="23"/>
        <v>8822</v>
      </c>
      <c r="AJ21" s="404">
        <f t="shared" si="23"/>
        <v>2679</v>
      </c>
      <c r="AK21" s="404">
        <f t="shared" si="23"/>
        <v>372</v>
      </c>
      <c r="AL21" s="404">
        <f t="shared" si="23"/>
        <v>11873</v>
      </c>
      <c r="AM21" s="404">
        <f t="shared" si="23"/>
        <v>1962</v>
      </c>
      <c r="AN21" s="404">
        <f t="shared" si="23"/>
        <v>1068</v>
      </c>
      <c r="AO21" s="404">
        <f t="shared" si="23"/>
        <v>1059</v>
      </c>
      <c r="AP21" s="780">
        <f t="shared" si="23"/>
        <v>9</v>
      </c>
      <c r="AQ21" s="399"/>
      <c r="AR21" s="411"/>
      <c r="AS21" s="411"/>
      <c r="AT21" s="399"/>
      <c r="AU21" s="399"/>
    </row>
    <row r="22" spans="1:47" s="234" customFormat="1" ht="8.25" customHeight="1">
      <c r="B22" s="514"/>
      <c r="C22" s="70"/>
      <c r="D22" s="70"/>
      <c r="E22" s="70"/>
      <c r="F22" s="70"/>
      <c r="G22" s="70"/>
      <c r="H22" s="70"/>
      <c r="I22" s="70"/>
      <c r="J22" s="70"/>
      <c r="K22" s="401"/>
      <c r="L22" s="523"/>
      <c r="M22" s="138"/>
      <c r="N22" s="514"/>
      <c r="O22" s="67"/>
      <c r="P22" s="67"/>
      <c r="Q22" s="70"/>
      <c r="R22" s="70"/>
      <c r="S22" s="70"/>
      <c r="T22" s="70"/>
      <c r="U22" s="70"/>
      <c r="V22" s="70"/>
      <c r="W22" s="401"/>
      <c r="X22" s="523"/>
      <c r="Y22" s="424"/>
      <c r="Z22" s="532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767"/>
      <c r="AQ22" s="399"/>
      <c r="AR22" s="399"/>
      <c r="AS22" s="399"/>
      <c r="AT22" s="399"/>
      <c r="AU22" s="399"/>
    </row>
    <row r="23" spans="1:47" s="234" customFormat="1" ht="12.75" customHeight="1">
      <c r="B23" s="753" t="s">
        <v>115</v>
      </c>
      <c r="C23" s="70">
        <f>+C57+C58+C59+C60+C61+C62+C63+C64</f>
        <v>23820</v>
      </c>
      <c r="D23" s="70">
        <f t="shared" ref="D23:L23" si="24">+D57+D58+D59+D60+D61+D62+D63+D64</f>
        <v>12131</v>
      </c>
      <c r="E23" s="70">
        <f t="shared" si="24"/>
        <v>26131</v>
      </c>
      <c r="F23" s="70">
        <f t="shared" si="24"/>
        <v>13146</v>
      </c>
      <c r="G23" s="70">
        <f t="shared" si="24"/>
        <v>14250</v>
      </c>
      <c r="H23" s="70">
        <f t="shared" si="24"/>
        <v>7363</v>
      </c>
      <c r="I23" s="70">
        <f t="shared" si="24"/>
        <v>14539</v>
      </c>
      <c r="J23" s="70">
        <f t="shared" si="24"/>
        <v>7682</v>
      </c>
      <c r="K23" s="387">
        <f t="shared" si="24"/>
        <v>78740</v>
      </c>
      <c r="L23" s="790">
        <f t="shared" si="24"/>
        <v>40322</v>
      </c>
      <c r="M23" s="235"/>
      <c r="N23" s="753" t="s">
        <v>115</v>
      </c>
      <c r="O23" s="67">
        <f>+O57+O58+O59+O60+O61+O62+O63+O64</f>
        <v>606</v>
      </c>
      <c r="P23" s="70">
        <f t="shared" ref="P23:X23" si="25">+P57+P58+P59+P60+P61+P62+P63+P64</f>
        <v>288</v>
      </c>
      <c r="Q23" s="70">
        <f t="shared" si="25"/>
        <v>2247</v>
      </c>
      <c r="R23" s="70">
        <f t="shared" si="25"/>
        <v>1122</v>
      </c>
      <c r="S23" s="70">
        <f t="shared" si="25"/>
        <v>276</v>
      </c>
      <c r="T23" s="70">
        <f t="shared" si="25"/>
        <v>159</v>
      </c>
      <c r="U23" s="70">
        <f t="shared" si="25"/>
        <v>3130</v>
      </c>
      <c r="V23" s="70">
        <f t="shared" si="25"/>
        <v>1698</v>
      </c>
      <c r="W23" s="70">
        <f t="shared" si="25"/>
        <v>6259</v>
      </c>
      <c r="X23" s="525">
        <f t="shared" si="25"/>
        <v>3267</v>
      </c>
      <c r="Y23" s="399"/>
      <c r="Z23" s="514" t="s">
        <v>115</v>
      </c>
      <c r="AA23" s="70">
        <f>+AA57+AA58+AA59+AA60+AA61+AA62+AA63+AA64</f>
        <v>448</v>
      </c>
      <c r="AB23" s="70">
        <f t="shared" ref="AB23:AP23" si="26">+AB57+AB58+AB59+AB60+AB61+AB62+AB63+AB64</f>
        <v>479</v>
      </c>
      <c r="AC23" s="70">
        <f t="shared" si="26"/>
        <v>286</v>
      </c>
      <c r="AD23" s="70">
        <f t="shared" si="26"/>
        <v>303</v>
      </c>
      <c r="AE23" s="70">
        <f t="shared" si="26"/>
        <v>1516</v>
      </c>
      <c r="AF23" s="70">
        <f t="shared" si="26"/>
        <v>1098</v>
      </c>
      <c r="AG23" s="70">
        <f t="shared" si="26"/>
        <v>151</v>
      </c>
      <c r="AH23" s="70">
        <f t="shared" si="26"/>
        <v>1249</v>
      </c>
      <c r="AI23" s="70">
        <f t="shared" si="26"/>
        <v>1935</v>
      </c>
      <c r="AJ23" s="70">
        <f t="shared" si="26"/>
        <v>395</v>
      </c>
      <c r="AK23" s="70">
        <f t="shared" si="26"/>
        <v>23</v>
      </c>
      <c r="AL23" s="70">
        <f t="shared" si="26"/>
        <v>2353</v>
      </c>
      <c r="AM23" s="70">
        <f t="shared" si="26"/>
        <v>323</v>
      </c>
      <c r="AN23" s="70">
        <f t="shared" si="26"/>
        <v>133</v>
      </c>
      <c r="AO23" s="70">
        <f t="shared" si="26"/>
        <v>133</v>
      </c>
      <c r="AP23" s="525">
        <f t="shared" si="26"/>
        <v>0</v>
      </c>
      <c r="AQ23" s="399"/>
      <c r="AR23" s="399"/>
      <c r="AS23" s="399"/>
      <c r="AT23" s="399"/>
      <c r="AU23" s="399"/>
    </row>
    <row r="24" spans="1:47" s="234" customFormat="1" ht="12.75" customHeight="1">
      <c r="A24" s="45"/>
      <c r="B24" s="753" t="s">
        <v>124</v>
      </c>
      <c r="C24" s="70">
        <f>+C65+C66</f>
        <v>2487</v>
      </c>
      <c r="D24" s="70">
        <f t="shared" ref="D24:L24" si="27">+D65+D66</f>
        <v>1239</v>
      </c>
      <c r="E24" s="70">
        <f t="shared" si="27"/>
        <v>2308</v>
      </c>
      <c r="F24" s="70">
        <f t="shared" si="27"/>
        <v>1096</v>
      </c>
      <c r="G24" s="70">
        <f t="shared" si="27"/>
        <v>1180</v>
      </c>
      <c r="H24" s="70">
        <f t="shared" si="27"/>
        <v>526</v>
      </c>
      <c r="I24" s="70">
        <f t="shared" si="27"/>
        <v>979</v>
      </c>
      <c r="J24" s="70">
        <f t="shared" si="27"/>
        <v>478</v>
      </c>
      <c r="K24" s="387">
        <f t="shared" si="27"/>
        <v>6954</v>
      </c>
      <c r="L24" s="790">
        <f t="shared" si="27"/>
        <v>3339</v>
      </c>
      <c r="M24" s="44"/>
      <c r="N24" s="753" t="s">
        <v>124</v>
      </c>
      <c r="O24" s="67">
        <f>+O65+O66</f>
        <v>162</v>
      </c>
      <c r="P24" s="70">
        <f t="shared" ref="P24:X24" si="28">+P65+P66</f>
        <v>84</v>
      </c>
      <c r="Q24" s="70">
        <f t="shared" si="28"/>
        <v>111</v>
      </c>
      <c r="R24" s="70">
        <f t="shared" si="28"/>
        <v>49</v>
      </c>
      <c r="S24" s="70">
        <f t="shared" si="28"/>
        <v>82</v>
      </c>
      <c r="T24" s="70">
        <f t="shared" si="28"/>
        <v>29</v>
      </c>
      <c r="U24" s="70">
        <f t="shared" si="28"/>
        <v>227</v>
      </c>
      <c r="V24" s="70">
        <f t="shared" si="28"/>
        <v>113</v>
      </c>
      <c r="W24" s="70">
        <f t="shared" si="28"/>
        <v>582</v>
      </c>
      <c r="X24" s="525">
        <f t="shared" si="28"/>
        <v>275</v>
      </c>
      <c r="Y24" s="48"/>
      <c r="Z24" s="514" t="s">
        <v>124</v>
      </c>
      <c r="AA24" s="70">
        <f>+AA65+AA66</f>
        <v>55</v>
      </c>
      <c r="AB24" s="70">
        <f t="shared" ref="AB24:AP24" si="29">+AB65+AB66</f>
        <v>50</v>
      </c>
      <c r="AC24" s="70">
        <f t="shared" si="29"/>
        <v>30</v>
      </c>
      <c r="AD24" s="70">
        <f t="shared" si="29"/>
        <v>23</v>
      </c>
      <c r="AE24" s="70">
        <f t="shared" si="29"/>
        <v>158</v>
      </c>
      <c r="AF24" s="70">
        <f t="shared" si="29"/>
        <v>114</v>
      </c>
      <c r="AG24" s="70">
        <f t="shared" si="29"/>
        <v>28</v>
      </c>
      <c r="AH24" s="70">
        <f t="shared" si="29"/>
        <v>142</v>
      </c>
      <c r="AI24" s="70">
        <f t="shared" si="29"/>
        <v>108</v>
      </c>
      <c r="AJ24" s="70">
        <f t="shared" si="29"/>
        <v>131</v>
      </c>
      <c r="AK24" s="70">
        <f t="shared" si="29"/>
        <v>1</v>
      </c>
      <c r="AL24" s="70">
        <f t="shared" si="29"/>
        <v>240</v>
      </c>
      <c r="AM24" s="70">
        <f t="shared" si="29"/>
        <v>3</v>
      </c>
      <c r="AN24" s="70">
        <f t="shared" si="29"/>
        <v>24</v>
      </c>
      <c r="AO24" s="70">
        <f t="shared" si="29"/>
        <v>24</v>
      </c>
      <c r="AP24" s="525">
        <f t="shared" si="29"/>
        <v>0</v>
      </c>
      <c r="AQ24" s="399"/>
      <c r="AR24" s="399"/>
      <c r="AS24" s="399"/>
      <c r="AT24" s="399"/>
      <c r="AU24" s="399"/>
    </row>
    <row r="25" spans="1:47" s="234" customFormat="1" ht="12.75" customHeight="1">
      <c r="B25" s="753" t="s">
        <v>125</v>
      </c>
      <c r="C25" s="70">
        <f>+C67+C68+C69</f>
        <v>4629</v>
      </c>
      <c r="D25" s="70">
        <f t="shared" ref="D25:L25" si="30">+D67+D68+D69</f>
        <v>2368</v>
      </c>
      <c r="E25" s="70">
        <f t="shared" si="30"/>
        <v>4683</v>
      </c>
      <c r="F25" s="70">
        <f t="shared" si="30"/>
        <v>2391</v>
      </c>
      <c r="G25" s="70">
        <f t="shared" si="30"/>
        <v>2621</v>
      </c>
      <c r="H25" s="70">
        <f t="shared" si="30"/>
        <v>1412</v>
      </c>
      <c r="I25" s="70">
        <f t="shared" si="30"/>
        <v>2412</v>
      </c>
      <c r="J25" s="70">
        <f t="shared" si="30"/>
        <v>1235</v>
      </c>
      <c r="K25" s="387">
        <f t="shared" si="30"/>
        <v>14345</v>
      </c>
      <c r="L25" s="790">
        <f t="shared" si="30"/>
        <v>7406</v>
      </c>
      <c r="M25" s="235"/>
      <c r="N25" s="753" t="s">
        <v>125</v>
      </c>
      <c r="O25" s="67">
        <f>+O67+O68+O69</f>
        <v>126</v>
      </c>
      <c r="P25" s="70">
        <f t="shared" ref="P25:X25" si="31">+P67+P68+P69</f>
        <v>60</v>
      </c>
      <c r="Q25" s="70">
        <f t="shared" si="31"/>
        <v>401</v>
      </c>
      <c r="R25" s="70">
        <f t="shared" si="31"/>
        <v>215</v>
      </c>
      <c r="S25" s="70">
        <f t="shared" si="31"/>
        <v>90</v>
      </c>
      <c r="T25" s="70">
        <f t="shared" si="31"/>
        <v>49</v>
      </c>
      <c r="U25" s="70">
        <f t="shared" si="31"/>
        <v>553</v>
      </c>
      <c r="V25" s="70">
        <f t="shared" si="31"/>
        <v>284</v>
      </c>
      <c r="W25" s="70">
        <f t="shared" si="31"/>
        <v>1170</v>
      </c>
      <c r="X25" s="525">
        <f t="shared" si="31"/>
        <v>608</v>
      </c>
      <c r="Y25" s="399"/>
      <c r="Z25" s="514" t="s">
        <v>125</v>
      </c>
      <c r="AA25" s="70">
        <f>+AA67+AA68+AA69</f>
        <v>95</v>
      </c>
      <c r="AB25" s="70">
        <f t="shared" ref="AB25:AP25" si="32">+AB67+AB68+AB69</f>
        <v>93</v>
      </c>
      <c r="AC25" s="70">
        <f t="shared" si="32"/>
        <v>56</v>
      </c>
      <c r="AD25" s="70">
        <f t="shared" si="32"/>
        <v>51</v>
      </c>
      <c r="AE25" s="70">
        <f t="shared" si="32"/>
        <v>295</v>
      </c>
      <c r="AF25" s="70">
        <f t="shared" si="32"/>
        <v>219</v>
      </c>
      <c r="AG25" s="70">
        <f t="shared" si="32"/>
        <v>51</v>
      </c>
      <c r="AH25" s="70">
        <f t="shared" si="32"/>
        <v>270</v>
      </c>
      <c r="AI25" s="70">
        <f t="shared" si="32"/>
        <v>261</v>
      </c>
      <c r="AJ25" s="70">
        <f t="shared" si="32"/>
        <v>168</v>
      </c>
      <c r="AK25" s="70">
        <f t="shared" si="32"/>
        <v>14</v>
      </c>
      <c r="AL25" s="70">
        <f t="shared" si="32"/>
        <v>443</v>
      </c>
      <c r="AM25" s="70">
        <f t="shared" si="32"/>
        <v>37</v>
      </c>
      <c r="AN25" s="70">
        <f t="shared" si="32"/>
        <v>48</v>
      </c>
      <c r="AO25" s="70">
        <f t="shared" si="32"/>
        <v>48</v>
      </c>
      <c r="AP25" s="525">
        <f t="shared" si="32"/>
        <v>0</v>
      </c>
      <c r="AQ25" s="399"/>
      <c r="AR25" s="399"/>
      <c r="AS25" s="399"/>
      <c r="AT25" s="399"/>
      <c r="AU25" s="399"/>
    </row>
    <row r="26" spans="1:47" s="234" customFormat="1" ht="12.75" customHeight="1">
      <c r="B26" s="753" t="s">
        <v>129</v>
      </c>
      <c r="C26" s="70">
        <f>+C70+C71+C72+C73+C74+C75</f>
        <v>10850</v>
      </c>
      <c r="D26" s="70">
        <f t="shared" ref="D26:L26" si="33">+D70+D71+D72+D73+D74+D75</f>
        <v>5223</v>
      </c>
      <c r="E26" s="70">
        <f t="shared" si="33"/>
        <v>9984</v>
      </c>
      <c r="F26" s="70">
        <f t="shared" si="33"/>
        <v>4846</v>
      </c>
      <c r="G26" s="70">
        <f t="shared" si="33"/>
        <v>5211</v>
      </c>
      <c r="H26" s="70">
        <f t="shared" si="33"/>
        <v>2573</v>
      </c>
      <c r="I26" s="70">
        <f t="shared" si="33"/>
        <v>5303</v>
      </c>
      <c r="J26" s="70">
        <f t="shared" si="33"/>
        <v>2585</v>
      </c>
      <c r="K26" s="387">
        <f t="shared" si="33"/>
        <v>31348</v>
      </c>
      <c r="L26" s="790">
        <f t="shared" si="33"/>
        <v>15227</v>
      </c>
      <c r="M26" s="235"/>
      <c r="N26" s="753" t="s">
        <v>129</v>
      </c>
      <c r="O26" s="67">
        <f>+O70+O71+O72+O73+O74+O75</f>
        <v>422</v>
      </c>
      <c r="P26" s="70">
        <f t="shared" ref="P26:X26" si="34">+P70+P71+P72+P73+P74+P75</f>
        <v>201</v>
      </c>
      <c r="Q26" s="70">
        <f t="shared" si="34"/>
        <v>628</v>
      </c>
      <c r="R26" s="70">
        <f t="shared" si="34"/>
        <v>288</v>
      </c>
      <c r="S26" s="70">
        <f t="shared" si="34"/>
        <v>154</v>
      </c>
      <c r="T26" s="70">
        <f t="shared" si="34"/>
        <v>79</v>
      </c>
      <c r="U26" s="70">
        <f t="shared" si="34"/>
        <v>1386</v>
      </c>
      <c r="V26" s="70">
        <f t="shared" si="34"/>
        <v>689</v>
      </c>
      <c r="W26" s="70">
        <f t="shared" si="34"/>
        <v>2590</v>
      </c>
      <c r="X26" s="525">
        <f t="shared" si="34"/>
        <v>1257</v>
      </c>
      <c r="Y26" s="399"/>
      <c r="Z26" s="514" t="s">
        <v>129</v>
      </c>
      <c r="AA26" s="70">
        <f>+AA70+AA71+AA72+AA73+AA74+AA75</f>
        <v>220</v>
      </c>
      <c r="AB26" s="70">
        <f t="shared" ref="AB26:AP26" si="35">+AB70+AB71+AB72+AB73+AB74+AB75</f>
        <v>198</v>
      </c>
      <c r="AC26" s="70">
        <f t="shared" si="35"/>
        <v>118</v>
      </c>
      <c r="AD26" s="70">
        <f t="shared" si="35"/>
        <v>119</v>
      </c>
      <c r="AE26" s="70">
        <f t="shared" si="35"/>
        <v>655</v>
      </c>
      <c r="AF26" s="70">
        <f t="shared" si="35"/>
        <v>513</v>
      </c>
      <c r="AG26" s="70">
        <f t="shared" si="35"/>
        <v>66</v>
      </c>
      <c r="AH26" s="70">
        <f t="shared" si="35"/>
        <v>579</v>
      </c>
      <c r="AI26" s="70">
        <f t="shared" si="35"/>
        <v>637</v>
      </c>
      <c r="AJ26" s="70">
        <f t="shared" si="35"/>
        <v>260</v>
      </c>
      <c r="AK26" s="70">
        <f t="shared" si="35"/>
        <v>31</v>
      </c>
      <c r="AL26" s="70">
        <f t="shared" si="35"/>
        <v>928</v>
      </c>
      <c r="AM26" s="70">
        <f t="shared" si="35"/>
        <v>67</v>
      </c>
      <c r="AN26" s="70">
        <f t="shared" si="35"/>
        <v>95</v>
      </c>
      <c r="AO26" s="70">
        <f t="shared" si="35"/>
        <v>95</v>
      </c>
      <c r="AP26" s="525">
        <f t="shared" si="35"/>
        <v>0</v>
      </c>
      <c r="AQ26" s="399"/>
      <c r="AR26" s="399"/>
      <c r="AS26" s="399"/>
      <c r="AT26" s="399"/>
      <c r="AU26" s="399"/>
    </row>
    <row r="27" spans="1:47" s="234" customFormat="1" ht="12.75" customHeight="1">
      <c r="B27" s="760" t="s">
        <v>137</v>
      </c>
      <c r="C27" s="70">
        <f t="shared" ref="C27:L27" si="36">+C89+C90+C91+C92+C93</f>
        <v>4277</v>
      </c>
      <c r="D27" s="70">
        <f t="shared" si="36"/>
        <v>2216</v>
      </c>
      <c r="E27" s="70">
        <f t="shared" si="36"/>
        <v>3176</v>
      </c>
      <c r="F27" s="70">
        <f t="shared" si="36"/>
        <v>1630</v>
      </c>
      <c r="G27" s="70">
        <f t="shared" si="36"/>
        <v>2626</v>
      </c>
      <c r="H27" s="70">
        <f t="shared" si="36"/>
        <v>1311</v>
      </c>
      <c r="I27" s="70">
        <f t="shared" si="36"/>
        <v>2309</v>
      </c>
      <c r="J27" s="70">
        <f t="shared" si="36"/>
        <v>1107</v>
      </c>
      <c r="K27" s="387">
        <f t="shared" si="36"/>
        <v>12388</v>
      </c>
      <c r="L27" s="790">
        <f t="shared" si="36"/>
        <v>6264</v>
      </c>
      <c r="M27" s="235"/>
      <c r="N27" s="760" t="s">
        <v>137</v>
      </c>
      <c r="O27" s="67">
        <f t="shared" ref="O27:X27" si="37">+O89+O90+O91+O92+O93</f>
        <v>504</v>
      </c>
      <c r="P27" s="70">
        <f t="shared" si="37"/>
        <v>264</v>
      </c>
      <c r="Q27" s="70">
        <f t="shared" si="37"/>
        <v>277</v>
      </c>
      <c r="R27" s="70">
        <f t="shared" si="37"/>
        <v>128</v>
      </c>
      <c r="S27" s="70">
        <f t="shared" si="37"/>
        <v>317</v>
      </c>
      <c r="T27" s="70">
        <f t="shared" si="37"/>
        <v>162</v>
      </c>
      <c r="U27" s="70">
        <f t="shared" si="37"/>
        <v>483</v>
      </c>
      <c r="V27" s="70">
        <f t="shared" si="37"/>
        <v>246</v>
      </c>
      <c r="W27" s="70">
        <f t="shared" si="37"/>
        <v>1581</v>
      </c>
      <c r="X27" s="525">
        <f t="shared" si="37"/>
        <v>800</v>
      </c>
      <c r="Y27" s="399"/>
      <c r="Z27" s="532" t="s">
        <v>137</v>
      </c>
      <c r="AA27" s="70">
        <f t="shared" ref="AA27:AP27" si="38">+AA89+AA90+AA91+AA92+AA93</f>
        <v>78</v>
      </c>
      <c r="AB27" s="70">
        <f t="shared" si="38"/>
        <v>61</v>
      </c>
      <c r="AC27" s="70">
        <f t="shared" si="38"/>
        <v>55</v>
      </c>
      <c r="AD27" s="70">
        <f t="shared" si="38"/>
        <v>50</v>
      </c>
      <c r="AE27" s="70">
        <f t="shared" si="38"/>
        <v>244</v>
      </c>
      <c r="AF27" s="70">
        <f t="shared" si="38"/>
        <v>217</v>
      </c>
      <c r="AG27" s="70">
        <f t="shared" si="38"/>
        <v>26</v>
      </c>
      <c r="AH27" s="70">
        <f t="shared" si="38"/>
        <v>243</v>
      </c>
      <c r="AI27" s="70">
        <f t="shared" si="38"/>
        <v>301</v>
      </c>
      <c r="AJ27" s="70">
        <f t="shared" si="38"/>
        <v>42</v>
      </c>
      <c r="AK27" s="70">
        <f t="shared" si="38"/>
        <v>27</v>
      </c>
      <c r="AL27" s="70">
        <f t="shared" si="38"/>
        <v>370</v>
      </c>
      <c r="AM27" s="70">
        <f t="shared" si="38"/>
        <v>9</v>
      </c>
      <c r="AN27" s="70">
        <f t="shared" si="38"/>
        <v>34</v>
      </c>
      <c r="AO27" s="70">
        <f t="shared" si="38"/>
        <v>34</v>
      </c>
      <c r="AP27" s="525">
        <f t="shared" si="38"/>
        <v>0</v>
      </c>
      <c r="AQ27" s="399"/>
      <c r="AR27" s="399"/>
      <c r="AS27" s="399"/>
      <c r="AT27" s="399"/>
      <c r="AU27" s="399"/>
    </row>
    <row r="28" spans="1:47" s="234" customFormat="1" ht="12.75" customHeight="1">
      <c r="A28" s="45"/>
      <c r="B28" s="760" t="s">
        <v>143</v>
      </c>
      <c r="C28" s="70">
        <f>+C94+C95+C96+C97</f>
        <v>9720</v>
      </c>
      <c r="D28" s="70">
        <f t="shared" ref="D28:L28" si="39">+D94+D95+D96+D97</f>
        <v>4295</v>
      </c>
      <c r="E28" s="70">
        <f t="shared" si="39"/>
        <v>6817</v>
      </c>
      <c r="F28" s="70">
        <f t="shared" si="39"/>
        <v>2872</v>
      </c>
      <c r="G28" s="70">
        <f t="shared" si="39"/>
        <v>3828</v>
      </c>
      <c r="H28" s="70">
        <f t="shared" si="39"/>
        <v>1476</v>
      </c>
      <c r="I28" s="70">
        <f t="shared" si="39"/>
        <v>3267</v>
      </c>
      <c r="J28" s="70">
        <f t="shared" si="39"/>
        <v>1286</v>
      </c>
      <c r="K28" s="387">
        <f t="shared" si="39"/>
        <v>23632</v>
      </c>
      <c r="L28" s="790">
        <f t="shared" si="39"/>
        <v>9929</v>
      </c>
      <c r="M28" s="44"/>
      <c r="N28" s="760" t="s">
        <v>143</v>
      </c>
      <c r="O28" s="67">
        <f>+O94+O95+O96+O97</f>
        <v>1202</v>
      </c>
      <c r="P28" s="70">
        <f t="shared" ref="P28:X28" si="40">+P94+P95+P96+P97</f>
        <v>521</v>
      </c>
      <c r="Q28" s="70">
        <f t="shared" si="40"/>
        <v>527</v>
      </c>
      <c r="R28" s="70">
        <f t="shared" si="40"/>
        <v>242</v>
      </c>
      <c r="S28" s="70">
        <f t="shared" si="40"/>
        <v>483</v>
      </c>
      <c r="T28" s="70">
        <f t="shared" si="40"/>
        <v>200</v>
      </c>
      <c r="U28" s="70">
        <f t="shared" si="40"/>
        <v>696</v>
      </c>
      <c r="V28" s="70">
        <f t="shared" si="40"/>
        <v>293</v>
      </c>
      <c r="W28" s="70">
        <f t="shared" si="40"/>
        <v>2908</v>
      </c>
      <c r="X28" s="525">
        <f t="shared" si="40"/>
        <v>1256</v>
      </c>
      <c r="Y28" s="48"/>
      <c r="Z28" s="532" t="s">
        <v>143</v>
      </c>
      <c r="AA28" s="70">
        <f>+AA94+AA95+AA96+AA97</f>
        <v>165</v>
      </c>
      <c r="AB28" s="70">
        <f t="shared" ref="AB28:AP28" si="41">+AB94+AB95+AB96+AB97</f>
        <v>117</v>
      </c>
      <c r="AC28" s="70">
        <f t="shared" si="41"/>
        <v>73</v>
      </c>
      <c r="AD28" s="70">
        <f t="shared" si="41"/>
        <v>65</v>
      </c>
      <c r="AE28" s="70">
        <f t="shared" si="41"/>
        <v>420</v>
      </c>
      <c r="AF28" s="70">
        <f t="shared" si="41"/>
        <v>281</v>
      </c>
      <c r="AG28" s="70">
        <f t="shared" si="41"/>
        <v>87</v>
      </c>
      <c r="AH28" s="70">
        <f t="shared" si="41"/>
        <v>368</v>
      </c>
      <c r="AI28" s="70">
        <f t="shared" si="41"/>
        <v>434</v>
      </c>
      <c r="AJ28" s="70">
        <f t="shared" si="41"/>
        <v>89</v>
      </c>
      <c r="AK28" s="70">
        <f t="shared" si="41"/>
        <v>19</v>
      </c>
      <c r="AL28" s="70">
        <f t="shared" si="41"/>
        <v>542</v>
      </c>
      <c r="AM28" s="70">
        <f t="shared" si="41"/>
        <v>53</v>
      </c>
      <c r="AN28" s="70">
        <f t="shared" si="41"/>
        <v>49</v>
      </c>
      <c r="AO28" s="70">
        <f t="shared" si="41"/>
        <v>49</v>
      </c>
      <c r="AP28" s="525">
        <f t="shared" si="41"/>
        <v>0</v>
      </c>
      <c r="AQ28" s="399"/>
      <c r="AR28" s="399"/>
      <c r="AS28" s="399"/>
      <c r="AT28" s="399"/>
      <c r="AU28" s="399"/>
    </row>
    <row r="29" spans="1:47" s="234" customFormat="1" ht="12.75" customHeight="1">
      <c r="B29" s="760" t="s">
        <v>148</v>
      </c>
      <c r="C29" s="70">
        <f>C111+C112+C113+C114</f>
        <v>7930</v>
      </c>
      <c r="D29" s="70">
        <f t="shared" ref="D29:L29" si="42">D111+D112+D113+D114</f>
        <v>3987</v>
      </c>
      <c r="E29" s="70">
        <f t="shared" si="42"/>
        <v>4485</v>
      </c>
      <c r="F29" s="70">
        <f t="shared" si="42"/>
        <v>2391</v>
      </c>
      <c r="G29" s="70">
        <f t="shared" si="42"/>
        <v>4578</v>
      </c>
      <c r="H29" s="70">
        <f t="shared" si="42"/>
        <v>2296</v>
      </c>
      <c r="I29" s="70">
        <f t="shared" si="42"/>
        <v>3417</v>
      </c>
      <c r="J29" s="70">
        <f t="shared" si="42"/>
        <v>1773</v>
      </c>
      <c r="K29" s="387">
        <f t="shared" si="42"/>
        <v>20410</v>
      </c>
      <c r="L29" s="790">
        <f t="shared" si="42"/>
        <v>10447</v>
      </c>
      <c r="M29" s="235"/>
      <c r="N29" s="760" t="s">
        <v>148</v>
      </c>
      <c r="O29" s="67">
        <f>O111+O112+O113+O114</f>
        <v>576</v>
      </c>
      <c r="P29" s="70">
        <f t="shared" ref="P29:X29" si="43">P111+P112+P113+P114</f>
        <v>267</v>
      </c>
      <c r="Q29" s="70">
        <f t="shared" si="43"/>
        <v>638</v>
      </c>
      <c r="R29" s="70">
        <f t="shared" si="43"/>
        <v>350</v>
      </c>
      <c r="S29" s="70">
        <f t="shared" si="43"/>
        <v>451</v>
      </c>
      <c r="T29" s="70">
        <f t="shared" si="43"/>
        <v>250</v>
      </c>
      <c r="U29" s="70">
        <f t="shared" si="43"/>
        <v>852</v>
      </c>
      <c r="V29" s="70">
        <f t="shared" si="43"/>
        <v>490</v>
      </c>
      <c r="W29" s="70">
        <f t="shared" si="43"/>
        <v>2517</v>
      </c>
      <c r="X29" s="525">
        <f t="shared" si="43"/>
        <v>1357</v>
      </c>
      <c r="Y29" s="399"/>
      <c r="Z29" s="532" t="s">
        <v>148</v>
      </c>
      <c r="AA29" s="70">
        <f>AA111+AA112+AA113+AA114</f>
        <v>169</v>
      </c>
      <c r="AB29" s="70">
        <f t="shared" ref="AB29:AP29" si="44">AB111+AB112+AB113+AB114</f>
        <v>109</v>
      </c>
      <c r="AC29" s="70">
        <f t="shared" si="44"/>
        <v>109</v>
      </c>
      <c r="AD29" s="70">
        <f t="shared" si="44"/>
        <v>89</v>
      </c>
      <c r="AE29" s="70">
        <f t="shared" si="44"/>
        <v>476</v>
      </c>
      <c r="AF29" s="70">
        <f t="shared" si="44"/>
        <v>366</v>
      </c>
      <c r="AG29" s="70">
        <f t="shared" si="44"/>
        <v>80</v>
      </c>
      <c r="AH29" s="70">
        <f t="shared" si="44"/>
        <v>446</v>
      </c>
      <c r="AI29" s="70">
        <f t="shared" si="44"/>
        <v>514</v>
      </c>
      <c r="AJ29" s="70">
        <f t="shared" si="44"/>
        <v>203</v>
      </c>
      <c r="AK29" s="70">
        <f t="shared" si="44"/>
        <v>17</v>
      </c>
      <c r="AL29" s="70">
        <f t="shared" si="44"/>
        <v>734</v>
      </c>
      <c r="AM29" s="70">
        <f t="shared" si="44"/>
        <v>163</v>
      </c>
      <c r="AN29" s="70">
        <f t="shared" si="44"/>
        <v>65</v>
      </c>
      <c r="AO29" s="70">
        <f t="shared" si="44"/>
        <v>65</v>
      </c>
      <c r="AP29" s="525">
        <f t="shared" si="44"/>
        <v>0</v>
      </c>
      <c r="AQ29" s="399"/>
      <c r="AR29" s="399"/>
      <c r="AS29" s="399"/>
      <c r="AT29" s="399"/>
      <c r="AU29" s="399"/>
    </row>
    <row r="30" spans="1:47" s="234" customFormat="1" ht="12.75" customHeight="1">
      <c r="A30" s="45"/>
      <c r="B30" s="760" t="s">
        <v>153</v>
      </c>
      <c r="C30" s="70">
        <f>+C115+C116+C117+C118+C119</f>
        <v>4716</v>
      </c>
      <c r="D30" s="70">
        <f t="shared" ref="D30:L30" si="45">+D115+D116+D117+D118+D119</f>
        <v>1903</v>
      </c>
      <c r="E30" s="70">
        <f t="shared" si="45"/>
        <v>2346</v>
      </c>
      <c r="F30" s="70">
        <f t="shared" si="45"/>
        <v>894</v>
      </c>
      <c r="G30" s="70">
        <f t="shared" si="45"/>
        <v>1739</v>
      </c>
      <c r="H30" s="70">
        <f t="shared" si="45"/>
        <v>621</v>
      </c>
      <c r="I30" s="70">
        <f t="shared" si="45"/>
        <v>1779</v>
      </c>
      <c r="J30" s="70">
        <f t="shared" si="45"/>
        <v>643</v>
      </c>
      <c r="K30" s="387">
        <f t="shared" si="45"/>
        <v>10580</v>
      </c>
      <c r="L30" s="790">
        <f t="shared" si="45"/>
        <v>4061</v>
      </c>
      <c r="M30" s="44"/>
      <c r="N30" s="760" t="s">
        <v>153</v>
      </c>
      <c r="O30" s="67">
        <f>+O115+O116+O117+O118+O119</f>
        <v>437</v>
      </c>
      <c r="P30" s="70">
        <f t="shared" ref="P30:X30" si="46">+P115+P116+P117+P118+P119</f>
        <v>210</v>
      </c>
      <c r="Q30" s="70">
        <f t="shared" si="46"/>
        <v>256</v>
      </c>
      <c r="R30" s="70">
        <f t="shared" si="46"/>
        <v>107</v>
      </c>
      <c r="S30" s="70">
        <f t="shared" si="46"/>
        <v>135</v>
      </c>
      <c r="T30" s="70">
        <f t="shared" si="46"/>
        <v>51</v>
      </c>
      <c r="U30" s="70">
        <f t="shared" si="46"/>
        <v>602</v>
      </c>
      <c r="V30" s="70">
        <f t="shared" si="46"/>
        <v>230</v>
      </c>
      <c r="W30" s="70">
        <f t="shared" si="46"/>
        <v>1430</v>
      </c>
      <c r="X30" s="525">
        <f t="shared" si="46"/>
        <v>598</v>
      </c>
      <c r="Y30" s="48"/>
      <c r="Z30" s="532" t="s">
        <v>153</v>
      </c>
      <c r="AA30" s="70">
        <f>+AA115+AA116+AA117+AA118+AA119</f>
        <v>86</v>
      </c>
      <c r="AB30" s="70">
        <f t="shared" ref="AB30:AP30" si="47">+AB115+AB116+AB117+AB118+AB119</f>
        <v>47</v>
      </c>
      <c r="AC30" s="70">
        <f t="shared" si="47"/>
        <v>41</v>
      </c>
      <c r="AD30" s="70">
        <f t="shared" si="47"/>
        <v>42</v>
      </c>
      <c r="AE30" s="70">
        <f t="shared" si="47"/>
        <v>216</v>
      </c>
      <c r="AF30" s="70">
        <f t="shared" si="47"/>
        <v>157</v>
      </c>
      <c r="AG30" s="70">
        <f t="shared" si="47"/>
        <v>42</v>
      </c>
      <c r="AH30" s="70">
        <f t="shared" si="47"/>
        <v>199</v>
      </c>
      <c r="AI30" s="70">
        <f t="shared" si="47"/>
        <v>206</v>
      </c>
      <c r="AJ30" s="70">
        <f t="shared" si="47"/>
        <v>78</v>
      </c>
      <c r="AK30" s="70">
        <f t="shared" si="47"/>
        <v>7</v>
      </c>
      <c r="AL30" s="70">
        <f t="shared" si="47"/>
        <v>291</v>
      </c>
      <c r="AM30" s="70">
        <f t="shared" si="47"/>
        <v>22</v>
      </c>
      <c r="AN30" s="70">
        <f t="shared" si="47"/>
        <v>37</v>
      </c>
      <c r="AO30" s="70">
        <f t="shared" si="47"/>
        <v>37</v>
      </c>
      <c r="AP30" s="525">
        <f t="shared" si="47"/>
        <v>0</v>
      </c>
      <c r="AQ30" s="399"/>
      <c r="AR30" s="399"/>
      <c r="AS30" s="399"/>
      <c r="AT30" s="399"/>
      <c r="AU30" s="399"/>
    </row>
    <row r="31" spans="1:47" s="234" customFormat="1" ht="12.75" customHeight="1">
      <c r="B31" s="760" t="s">
        <v>159</v>
      </c>
      <c r="C31" s="70">
        <f>+C120+C121+C122+C123+C124</f>
        <v>13739</v>
      </c>
      <c r="D31" s="70">
        <f t="shared" ref="D31:L31" si="48">+D120+D121+D122+D123+D124</f>
        <v>7552</v>
      </c>
      <c r="E31" s="70">
        <f t="shared" si="48"/>
        <v>6726</v>
      </c>
      <c r="F31" s="70">
        <f t="shared" si="48"/>
        <v>3601</v>
      </c>
      <c r="G31" s="70">
        <f t="shared" si="48"/>
        <v>6482</v>
      </c>
      <c r="H31" s="70">
        <f t="shared" si="48"/>
        <v>3524</v>
      </c>
      <c r="I31" s="70">
        <f t="shared" si="48"/>
        <v>5465</v>
      </c>
      <c r="J31" s="70">
        <f t="shared" si="48"/>
        <v>2868</v>
      </c>
      <c r="K31" s="387">
        <f t="shared" si="48"/>
        <v>32412</v>
      </c>
      <c r="L31" s="790">
        <f t="shared" si="48"/>
        <v>17545</v>
      </c>
      <c r="M31" s="235"/>
      <c r="N31" s="760" t="s">
        <v>159</v>
      </c>
      <c r="O31" s="67">
        <f>+O120+O121+O122+O123+O124</f>
        <v>816</v>
      </c>
      <c r="P31" s="70">
        <f t="shared" ref="P31:X31" si="49">+P120+P121+P122+P123+P124</f>
        <v>424</v>
      </c>
      <c r="Q31" s="70">
        <f t="shared" si="49"/>
        <v>896</v>
      </c>
      <c r="R31" s="70">
        <f t="shared" si="49"/>
        <v>484</v>
      </c>
      <c r="S31" s="70">
        <f t="shared" si="49"/>
        <v>555</v>
      </c>
      <c r="T31" s="70">
        <f t="shared" si="49"/>
        <v>297</v>
      </c>
      <c r="U31" s="70">
        <f t="shared" si="49"/>
        <v>1389</v>
      </c>
      <c r="V31" s="70">
        <f t="shared" si="49"/>
        <v>774</v>
      </c>
      <c r="W31" s="70">
        <f t="shared" si="49"/>
        <v>3656</v>
      </c>
      <c r="X31" s="525">
        <f t="shared" si="49"/>
        <v>1979</v>
      </c>
      <c r="Y31" s="399"/>
      <c r="Z31" s="532" t="s">
        <v>159</v>
      </c>
      <c r="AA31" s="70">
        <f>+AA120+AA121+AA122+AA123+AA124</f>
        <v>266</v>
      </c>
      <c r="AB31" s="70">
        <f t="shared" ref="AB31:AP31" si="50">+AB120+AB121+AB122+AB123+AB124</f>
        <v>147</v>
      </c>
      <c r="AC31" s="70">
        <f t="shared" si="50"/>
        <v>138</v>
      </c>
      <c r="AD31" s="70">
        <f t="shared" si="50"/>
        <v>115</v>
      </c>
      <c r="AE31" s="70">
        <f t="shared" si="50"/>
        <v>666</v>
      </c>
      <c r="AF31" s="70">
        <f t="shared" si="50"/>
        <v>443</v>
      </c>
      <c r="AG31" s="70">
        <f t="shared" si="50"/>
        <v>125</v>
      </c>
      <c r="AH31" s="70">
        <f t="shared" si="50"/>
        <v>568</v>
      </c>
      <c r="AI31" s="70">
        <f t="shared" si="50"/>
        <v>639</v>
      </c>
      <c r="AJ31" s="70">
        <f t="shared" si="50"/>
        <v>309</v>
      </c>
      <c r="AK31" s="70">
        <f t="shared" si="50"/>
        <v>31</v>
      </c>
      <c r="AL31" s="70">
        <f t="shared" si="50"/>
        <v>979</v>
      </c>
      <c r="AM31" s="70">
        <f t="shared" si="50"/>
        <v>264</v>
      </c>
      <c r="AN31" s="70">
        <f t="shared" si="50"/>
        <v>83</v>
      </c>
      <c r="AO31" s="70">
        <f t="shared" si="50"/>
        <v>82</v>
      </c>
      <c r="AP31" s="525">
        <f t="shared" si="50"/>
        <v>1</v>
      </c>
      <c r="AQ31" s="399"/>
      <c r="AR31" s="399"/>
      <c r="AS31" s="399"/>
      <c r="AT31" s="399"/>
      <c r="AU31" s="399"/>
    </row>
    <row r="32" spans="1:47" s="234" customFormat="1" ht="12.75" customHeight="1">
      <c r="B32" s="760" t="s">
        <v>165</v>
      </c>
      <c r="C32" s="70">
        <f>+C125+C126+C127</f>
        <v>1424</v>
      </c>
      <c r="D32" s="70">
        <f t="shared" ref="D32:L32" si="51">+D125+D126+D127</f>
        <v>661</v>
      </c>
      <c r="E32" s="70">
        <f t="shared" si="51"/>
        <v>661</v>
      </c>
      <c r="F32" s="70">
        <f t="shared" si="51"/>
        <v>283</v>
      </c>
      <c r="G32" s="70">
        <f t="shared" si="51"/>
        <v>540</v>
      </c>
      <c r="H32" s="70">
        <f t="shared" si="51"/>
        <v>231</v>
      </c>
      <c r="I32" s="70">
        <f t="shared" si="51"/>
        <v>476</v>
      </c>
      <c r="J32" s="70">
        <f t="shared" si="51"/>
        <v>203</v>
      </c>
      <c r="K32" s="387">
        <f t="shared" si="51"/>
        <v>3101</v>
      </c>
      <c r="L32" s="790">
        <f t="shared" si="51"/>
        <v>1378</v>
      </c>
      <c r="M32" s="235"/>
      <c r="N32" s="760" t="s">
        <v>165</v>
      </c>
      <c r="O32" s="67">
        <f>+O125+O126+O127</f>
        <v>116</v>
      </c>
      <c r="P32" s="70">
        <f t="shared" ref="P32:X32" si="52">+P125+P126+P127</f>
        <v>55</v>
      </c>
      <c r="Q32" s="70">
        <f t="shared" si="52"/>
        <v>78</v>
      </c>
      <c r="R32" s="70">
        <f t="shared" si="52"/>
        <v>40</v>
      </c>
      <c r="S32" s="70">
        <f t="shared" si="52"/>
        <v>65</v>
      </c>
      <c r="T32" s="70">
        <f t="shared" si="52"/>
        <v>36</v>
      </c>
      <c r="U32" s="70">
        <f t="shared" si="52"/>
        <v>160</v>
      </c>
      <c r="V32" s="70">
        <f t="shared" si="52"/>
        <v>72</v>
      </c>
      <c r="W32" s="70">
        <f t="shared" si="52"/>
        <v>419</v>
      </c>
      <c r="X32" s="525">
        <f t="shared" si="52"/>
        <v>203</v>
      </c>
      <c r="Y32" s="399"/>
      <c r="Z32" s="532" t="s">
        <v>165</v>
      </c>
      <c r="AA32" s="70">
        <f>+AA125+AA126+AA127</f>
        <v>26</v>
      </c>
      <c r="AB32" s="70">
        <f t="shared" ref="AB32:AP32" si="53">+AB125+AB126+AB127</f>
        <v>14</v>
      </c>
      <c r="AC32" s="70">
        <f t="shared" si="53"/>
        <v>13</v>
      </c>
      <c r="AD32" s="70">
        <f t="shared" si="53"/>
        <v>11</v>
      </c>
      <c r="AE32" s="70">
        <f t="shared" si="53"/>
        <v>64</v>
      </c>
      <c r="AF32" s="70">
        <f t="shared" si="53"/>
        <v>50</v>
      </c>
      <c r="AG32" s="70">
        <f t="shared" si="53"/>
        <v>9</v>
      </c>
      <c r="AH32" s="70">
        <f t="shared" si="53"/>
        <v>59</v>
      </c>
      <c r="AI32" s="70">
        <f t="shared" si="53"/>
        <v>65</v>
      </c>
      <c r="AJ32" s="70">
        <f t="shared" si="53"/>
        <v>25</v>
      </c>
      <c r="AK32" s="70">
        <f t="shared" si="53"/>
        <v>8</v>
      </c>
      <c r="AL32" s="70">
        <f t="shared" si="53"/>
        <v>98</v>
      </c>
      <c r="AM32" s="70">
        <f t="shared" si="53"/>
        <v>15</v>
      </c>
      <c r="AN32" s="70">
        <f t="shared" si="53"/>
        <v>12</v>
      </c>
      <c r="AO32" s="70">
        <f t="shared" si="53"/>
        <v>12</v>
      </c>
      <c r="AP32" s="525">
        <f t="shared" si="53"/>
        <v>0</v>
      </c>
      <c r="AQ32" s="399"/>
      <c r="AR32" s="399"/>
      <c r="AS32" s="399"/>
      <c r="AT32" s="399"/>
      <c r="AU32" s="399"/>
    </row>
    <row r="33" spans="1:113" s="234" customFormat="1" ht="12.75" customHeight="1">
      <c r="B33" s="760" t="s">
        <v>169</v>
      </c>
      <c r="C33" s="70">
        <f>+C128+C129+C130+C131+C132+C133</f>
        <v>8948</v>
      </c>
      <c r="D33" s="70">
        <f t="shared" ref="D33:L33" si="54">+D128+D129+D130+D131+D132+D133</f>
        <v>3794</v>
      </c>
      <c r="E33" s="70">
        <f t="shared" si="54"/>
        <v>3701</v>
      </c>
      <c r="F33" s="70">
        <f t="shared" si="54"/>
        <v>1486</v>
      </c>
      <c r="G33" s="70">
        <f t="shared" si="54"/>
        <v>3612</v>
      </c>
      <c r="H33" s="70">
        <f t="shared" si="54"/>
        <v>1395</v>
      </c>
      <c r="I33" s="70">
        <f t="shared" si="54"/>
        <v>2926</v>
      </c>
      <c r="J33" s="70">
        <f t="shared" si="54"/>
        <v>1137</v>
      </c>
      <c r="K33" s="387">
        <f t="shared" si="54"/>
        <v>19187</v>
      </c>
      <c r="L33" s="790">
        <f t="shared" si="54"/>
        <v>7812</v>
      </c>
      <c r="M33" s="235"/>
      <c r="N33" s="760" t="s">
        <v>169</v>
      </c>
      <c r="O33" s="67">
        <f>+O128+O129+O130+O131+O132+O133</f>
        <v>730</v>
      </c>
      <c r="P33" s="70">
        <f t="shared" ref="P33:X33" si="55">+P128+P129+P130+P131+P132+P133</f>
        <v>307</v>
      </c>
      <c r="Q33" s="70">
        <f t="shared" si="55"/>
        <v>738</v>
      </c>
      <c r="R33" s="70">
        <f t="shared" si="55"/>
        <v>342</v>
      </c>
      <c r="S33" s="70">
        <f t="shared" si="55"/>
        <v>525</v>
      </c>
      <c r="T33" s="70">
        <f t="shared" si="55"/>
        <v>207</v>
      </c>
      <c r="U33" s="70">
        <f t="shared" si="55"/>
        <v>1193</v>
      </c>
      <c r="V33" s="70">
        <f t="shared" si="55"/>
        <v>477</v>
      </c>
      <c r="W33" s="70">
        <f t="shared" si="55"/>
        <v>3186</v>
      </c>
      <c r="X33" s="525">
        <f t="shared" si="55"/>
        <v>1333</v>
      </c>
      <c r="Y33" s="399"/>
      <c r="Z33" s="532" t="s">
        <v>169</v>
      </c>
      <c r="AA33" s="70">
        <f>+AA128+AA129+AA130+AA131+AA132+AA133</f>
        <v>158</v>
      </c>
      <c r="AB33" s="70">
        <f t="shared" ref="AB33:AP33" si="56">+AB128+AB129+AB130+AB131+AB132+AB133</f>
        <v>83</v>
      </c>
      <c r="AC33" s="70">
        <f t="shared" si="56"/>
        <v>82</v>
      </c>
      <c r="AD33" s="70">
        <f t="shared" si="56"/>
        <v>68</v>
      </c>
      <c r="AE33" s="70">
        <f t="shared" si="56"/>
        <v>391</v>
      </c>
      <c r="AF33" s="70">
        <f t="shared" si="56"/>
        <v>269</v>
      </c>
      <c r="AG33" s="70">
        <f t="shared" si="56"/>
        <v>62</v>
      </c>
      <c r="AH33" s="70">
        <f t="shared" si="56"/>
        <v>331</v>
      </c>
      <c r="AI33" s="70">
        <f t="shared" si="56"/>
        <v>369</v>
      </c>
      <c r="AJ33" s="70">
        <f t="shared" si="56"/>
        <v>128</v>
      </c>
      <c r="AK33" s="70">
        <f t="shared" si="56"/>
        <v>19</v>
      </c>
      <c r="AL33" s="70">
        <f t="shared" si="56"/>
        <v>516</v>
      </c>
      <c r="AM33" s="70">
        <f t="shared" si="56"/>
        <v>62</v>
      </c>
      <c r="AN33" s="70">
        <f t="shared" si="56"/>
        <v>62</v>
      </c>
      <c r="AO33" s="70">
        <f t="shared" si="56"/>
        <v>62</v>
      </c>
      <c r="AP33" s="525">
        <f t="shared" si="56"/>
        <v>0</v>
      </c>
      <c r="AQ33" s="399"/>
      <c r="AR33" s="399"/>
      <c r="AS33" s="399"/>
      <c r="AT33" s="399"/>
      <c r="AU33" s="399"/>
    </row>
    <row r="34" spans="1:113" s="234" customFormat="1" ht="12.75" customHeight="1">
      <c r="B34" s="760" t="s">
        <v>177</v>
      </c>
      <c r="C34" s="70">
        <f>C147+C148+C149</f>
        <v>2386</v>
      </c>
      <c r="D34" s="70">
        <f t="shared" ref="D34:L34" si="57">D147+D148+D149</f>
        <v>1202</v>
      </c>
      <c r="E34" s="70">
        <f t="shared" si="57"/>
        <v>928</v>
      </c>
      <c r="F34" s="70">
        <f t="shared" si="57"/>
        <v>460</v>
      </c>
      <c r="G34" s="70">
        <f t="shared" si="57"/>
        <v>841</v>
      </c>
      <c r="H34" s="70">
        <f t="shared" si="57"/>
        <v>390</v>
      </c>
      <c r="I34" s="70">
        <f t="shared" si="57"/>
        <v>557</v>
      </c>
      <c r="J34" s="70">
        <f t="shared" si="57"/>
        <v>209</v>
      </c>
      <c r="K34" s="387">
        <f t="shared" si="57"/>
        <v>4712</v>
      </c>
      <c r="L34" s="790">
        <f t="shared" si="57"/>
        <v>2261</v>
      </c>
      <c r="M34" s="235"/>
      <c r="N34" s="760" t="s">
        <v>177</v>
      </c>
      <c r="O34" s="67">
        <f>O147+O148+O149</f>
        <v>235</v>
      </c>
      <c r="P34" s="70">
        <f t="shared" ref="P34:X34" si="58">P147+P148+P149</f>
        <v>114</v>
      </c>
      <c r="Q34" s="70">
        <f t="shared" si="58"/>
        <v>172</v>
      </c>
      <c r="R34" s="70">
        <f t="shared" si="58"/>
        <v>91</v>
      </c>
      <c r="S34" s="70">
        <f t="shared" si="58"/>
        <v>245</v>
      </c>
      <c r="T34" s="70">
        <f t="shared" si="58"/>
        <v>117</v>
      </c>
      <c r="U34" s="70">
        <f t="shared" si="58"/>
        <v>237</v>
      </c>
      <c r="V34" s="70">
        <f t="shared" si="58"/>
        <v>97</v>
      </c>
      <c r="W34" s="70">
        <f t="shared" si="58"/>
        <v>889</v>
      </c>
      <c r="X34" s="525">
        <f t="shared" si="58"/>
        <v>419</v>
      </c>
      <c r="Y34" s="399"/>
      <c r="Z34" s="532" t="s">
        <v>177</v>
      </c>
      <c r="AA34" s="70">
        <f>AA147+AA148+AA149</f>
        <v>45</v>
      </c>
      <c r="AB34" s="70">
        <f t="shared" ref="AB34:AP34" si="59">AB147+AB148+AB149</f>
        <v>24</v>
      </c>
      <c r="AC34" s="70">
        <f t="shared" si="59"/>
        <v>23</v>
      </c>
      <c r="AD34" s="70">
        <f t="shared" si="59"/>
        <v>18</v>
      </c>
      <c r="AE34" s="70">
        <f t="shared" si="59"/>
        <v>110</v>
      </c>
      <c r="AF34" s="70">
        <f t="shared" si="59"/>
        <v>81</v>
      </c>
      <c r="AG34" s="70">
        <f t="shared" si="59"/>
        <v>19</v>
      </c>
      <c r="AH34" s="70">
        <f t="shared" si="59"/>
        <v>100</v>
      </c>
      <c r="AI34" s="70">
        <f t="shared" si="59"/>
        <v>113</v>
      </c>
      <c r="AJ34" s="70">
        <f t="shared" si="59"/>
        <v>30</v>
      </c>
      <c r="AK34" s="70">
        <f t="shared" si="59"/>
        <v>7</v>
      </c>
      <c r="AL34" s="70">
        <f t="shared" si="59"/>
        <v>150</v>
      </c>
      <c r="AM34" s="70">
        <f t="shared" si="59"/>
        <v>25</v>
      </c>
      <c r="AN34" s="70">
        <f t="shared" si="59"/>
        <v>19</v>
      </c>
      <c r="AO34" s="70">
        <f t="shared" si="59"/>
        <v>19</v>
      </c>
      <c r="AP34" s="525">
        <f t="shared" si="59"/>
        <v>0</v>
      </c>
      <c r="AQ34" s="399"/>
      <c r="AR34" s="399"/>
      <c r="AS34" s="399"/>
      <c r="AT34" s="399"/>
      <c r="AU34" s="399"/>
    </row>
    <row r="35" spans="1:113" s="234" customFormat="1" ht="12.75" customHeight="1">
      <c r="A35" s="45"/>
      <c r="B35" s="760" t="s">
        <v>283</v>
      </c>
      <c r="C35" s="70">
        <f>+C150+C151+C152+C153+C154+C155</f>
        <v>4758</v>
      </c>
      <c r="D35" s="70">
        <f t="shared" ref="D35:L35" si="60">+D150+D151+D152+D153+D154+D155</f>
        <v>2249</v>
      </c>
      <c r="E35" s="70">
        <f t="shared" si="60"/>
        <v>2968</v>
      </c>
      <c r="F35" s="70">
        <f t="shared" si="60"/>
        <v>1425</v>
      </c>
      <c r="G35" s="70">
        <f t="shared" si="60"/>
        <v>2403</v>
      </c>
      <c r="H35" s="70">
        <f t="shared" si="60"/>
        <v>1083</v>
      </c>
      <c r="I35" s="70">
        <f t="shared" si="60"/>
        <v>1962</v>
      </c>
      <c r="J35" s="70">
        <f t="shared" si="60"/>
        <v>883</v>
      </c>
      <c r="K35" s="387">
        <f t="shared" si="60"/>
        <v>12091</v>
      </c>
      <c r="L35" s="790">
        <f t="shared" si="60"/>
        <v>5640</v>
      </c>
      <c r="M35" s="44"/>
      <c r="N35" s="760" t="s">
        <v>283</v>
      </c>
      <c r="O35" s="67">
        <f>+O150+O151+O152+O153+O154+O155</f>
        <v>538</v>
      </c>
      <c r="P35" s="70">
        <f t="shared" ref="P35:X35" si="61">+P150+P151+P152+P153+P154+P155</f>
        <v>254</v>
      </c>
      <c r="Q35" s="70">
        <f t="shared" si="61"/>
        <v>554</v>
      </c>
      <c r="R35" s="70">
        <f t="shared" si="61"/>
        <v>284</v>
      </c>
      <c r="S35" s="70">
        <f t="shared" si="61"/>
        <v>360</v>
      </c>
      <c r="T35" s="70">
        <f t="shared" si="61"/>
        <v>169</v>
      </c>
      <c r="U35" s="70">
        <f t="shared" si="61"/>
        <v>383</v>
      </c>
      <c r="V35" s="70">
        <f t="shared" si="61"/>
        <v>203</v>
      </c>
      <c r="W35" s="70">
        <f t="shared" si="61"/>
        <v>1835</v>
      </c>
      <c r="X35" s="525">
        <f t="shared" si="61"/>
        <v>910</v>
      </c>
      <c r="Y35" s="48"/>
      <c r="Z35" s="532" t="s">
        <v>283</v>
      </c>
      <c r="AA35" s="70">
        <f>+AA150+AA151+AA152+AA153+AA154+AA155</f>
        <v>93</v>
      </c>
      <c r="AB35" s="70">
        <f t="shared" ref="AB35:AP35" si="62">+AB150+AB151+AB152+AB153+AB154+AB155</f>
        <v>61</v>
      </c>
      <c r="AC35" s="70">
        <f t="shared" si="62"/>
        <v>54</v>
      </c>
      <c r="AD35" s="70">
        <f t="shared" si="62"/>
        <v>45</v>
      </c>
      <c r="AE35" s="70">
        <f t="shared" si="62"/>
        <v>253</v>
      </c>
      <c r="AF35" s="70">
        <f t="shared" si="62"/>
        <v>177</v>
      </c>
      <c r="AG35" s="70">
        <f t="shared" si="62"/>
        <v>25</v>
      </c>
      <c r="AH35" s="70">
        <f t="shared" si="62"/>
        <v>202</v>
      </c>
      <c r="AI35" s="70">
        <f t="shared" si="62"/>
        <v>342</v>
      </c>
      <c r="AJ35" s="70">
        <f t="shared" si="62"/>
        <v>37</v>
      </c>
      <c r="AK35" s="70">
        <f t="shared" si="62"/>
        <v>1</v>
      </c>
      <c r="AL35" s="70">
        <f t="shared" si="62"/>
        <v>380</v>
      </c>
      <c r="AM35" s="70">
        <f t="shared" si="62"/>
        <v>104</v>
      </c>
      <c r="AN35" s="70">
        <f t="shared" si="62"/>
        <v>26</v>
      </c>
      <c r="AO35" s="70">
        <f t="shared" si="62"/>
        <v>26</v>
      </c>
      <c r="AP35" s="525">
        <f t="shared" si="62"/>
        <v>0</v>
      </c>
      <c r="AQ35" s="399"/>
      <c r="AR35" s="399"/>
      <c r="AS35" s="399"/>
      <c r="AT35" s="399"/>
      <c r="AU35" s="399"/>
    </row>
    <row r="36" spans="1:113" s="234" customFormat="1" ht="12.75" customHeight="1">
      <c r="B36" s="760" t="s">
        <v>187</v>
      </c>
      <c r="C36" s="70">
        <f>+C156+C157+C158+C159+C160</f>
        <v>939</v>
      </c>
      <c r="D36" s="70">
        <f t="shared" ref="D36:L36" si="63">+D156+D157+D158+D159+D160</f>
        <v>437</v>
      </c>
      <c r="E36" s="70">
        <f t="shared" si="63"/>
        <v>487</v>
      </c>
      <c r="F36" s="70">
        <f t="shared" si="63"/>
        <v>233</v>
      </c>
      <c r="G36" s="70">
        <f t="shared" si="63"/>
        <v>378</v>
      </c>
      <c r="H36" s="70">
        <f t="shared" si="63"/>
        <v>160</v>
      </c>
      <c r="I36" s="70">
        <f t="shared" si="63"/>
        <v>421</v>
      </c>
      <c r="J36" s="70">
        <f t="shared" si="63"/>
        <v>191</v>
      </c>
      <c r="K36" s="387">
        <f t="shared" si="63"/>
        <v>2225</v>
      </c>
      <c r="L36" s="790">
        <f t="shared" si="63"/>
        <v>1021</v>
      </c>
      <c r="M36" s="235"/>
      <c r="N36" s="760" t="s">
        <v>187</v>
      </c>
      <c r="O36" s="67">
        <f>+O156+O157+O158+O159+O160</f>
        <v>140</v>
      </c>
      <c r="P36" s="70">
        <f t="shared" ref="P36:X36" si="64">+P156+P157+P158+P159+P160</f>
        <v>67</v>
      </c>
      <c r="Q36" s="70">
        <f t="shared" si="64"/>
        <v>102</v>
      </c>
      <c r="R36" s="70">
        <f t="shared" si="64"/>
        <v>47</v>
      </c>
      <c r="S36" s="70">
        <f t="shared" si="64"/>
        <v>75</v>
      </c>
      <c r="T36" s="70">
        <f t="shared" si="64"/>
        <v>22</v>
      </c>
      <c r="U36" s="70">
        <f t="shared" si="64"/>
        <v>164</v>
      </c>
      <c r="V36" s="70">
        <f t="shared" si="64"/>
        <v>85</v>
      </c>
      <c r="W36" s="70">
        <f t="shared" si="64"/>
        <v>481</v>
      </c>
      <c r="X36" s="525">
        <f t="shared" si="64"/>
        <v>221</v>
      </c>
      <c r="Y36" s="399"/>
      <c r="Z36" s="532" t="s">
        <v>187</v>
      </c>
      <c r="AA36" s="70">
        <f>+AA156+AA157+AA158+AA159+AA160</f>
        <v>21</v>
      </c>
      <c r="AB36" s="70">
        <f t="shared" ref="AB36:AP36" si="65">+AB156+AB157+AB158+AB159+AB160</f>
        <v>14</v>
      </c>
      <c r="AC36" s="70">
        <f t="shared" si="65"/>
        <v>13</v>
      </c>
      <c r="AD36" s="70">
        <f t="shared" si="65"/>
        <v>12</v>
      </c>
      <c r="AE36" s="70">
        <f t="shared" si="65"/>
        <v>60</v>
      </c>
      <c r="AF36" s="70">
        <f t="shared" si="65"/>
        <v>55</v>
      </c>
      <c r="AG36" s="70">
        <f t="shared" si="65"/>
        <v>3</v>
      </c>
      <c r="AH36" s="70">
        <f t="shared" si="65"/>
        <v>58</v>
      </c>
      <c r="AI36" s="70">
        <f t="shared" si="65"/>
        <v>78</v>
      </c>
      <c r="AJ36" s="70">
        <f t="shared" si="65"/>
        <v>9</v>
      </c>
      <c r="AK36" s="70">
        <f t="shared" si="65"/>
        <v>2</v>
      </c>
      <c r="AL36" s="70">
        <f t="shared" si="65"/>
        <v>89</v>
      </c>
      <c r="AM36" s="70">
        <f t="shared" si="65"/>
        <v>14</v>
      </c>
      <c r="AN36" s="70">
        <f t="shared" si="65"/>
        <v>11</v>
      </c>
      <c r="AO36" s="70">
        <f t="shared" si="65"/>
        <v>11</v>
      </c>
      <c r="AP36" s="525">
        <f t="shared" si="65"/>
        <v>0</v>
      </c>
      <c r="AQ36" s="399"/>
      <c r="AR36" s="399"/>
      <c r="AS36" s="399"/>
      <c r="AT36" s="399"/>
      <c r="AU36" s="399"/>
    </row>
    <row r="37" spans="1:113" s="234" customFormat="1" ht="12.75" customHeight="1">
      <c r="B37" s="760" t="s">
        <v>193</v>
      </c>
      <c r="C37" s="70">
        <f>+C161+C162+C163+C164+C165+C166+C167</f>
        <v>13835</v>
      </c>
      <c r="D37" s="70">
        <f t="shared" ref="D37:L37" si="66">+D161+D162+D163+D164+D165+D166+D167</f>
        <v>6093</v>
      </c>
      <c r="E37" s="70">
        <f t="shared" si="66"/>
        <v>6163</v>
      </c>
      <c r="F37" s="70">
        <f t="shared" si="66"/>
        <v>2430</v>
      </c>
      <c r="G37" s="70">
        <f t="shared" si="66"/>
        <v>4704</v>
      </c>
      <c r="H37" s="70">
        <f t="shared" si="66"/>
        <v>1742</v>
      </c>
      <c r="I37" s="70">
        <f t="shared" si="66"/>
        <v>3957</v>
      </c>
      <c r="J37" s="70">
        <f t="shared" si="66"/>
        <v>1415</v>
      </c>
      <c r="K37" s="387">
        <f t="shared" si="66"/>
        <v>28659</v>
      </c>
      <c r="L37" s="790">
        <f t="shared" si="66"/>
        <v>11680</v>
      </c>
      <c r="M37" s="235"/>
      <c r="N37" s="760" t="s">
        <v>193</v>
      </c>
      <c r="O37" s="67">
        <f>+O161+O162+O163+O164+O165+O166+O167</f>
        <v>1071</v>
      </c>
      <c r="P37" s="70">
        <f t="shared" ref="P37:X37" si="67">+P161+P162+P163+P164+P165+P166+P167</f>
        <v>483</v>
      </c>
      <c r="Q37" s="70">
        <f t="shared" si="67"/>
        <v>584</v>
      </c>
      <c r="R37" s="70">
        <f t="shared" si="67"/>
        <v>250</v>
      </c>
      <c r="S37" s="70">
        <f t="shared" si="67"/>
        <v>585</v>
      </c>
      <c r="T37" s="70">
        <f t="shared" si="67"/>
        <v>220</v>
      </c>
      <c r="U37" s="70">
        <f t="shared" si="67"/>
        <v>958</v>
      </c>
      <c r="V37" s="70">
        <f t="shared" si="67"/>
        <v>346</v>
      </c>
      <c r="W37" s="70">
        <f t="shared" si="67"/>
        <v>3198</v>
      </c>
      <c r="X37" s="525">
        <f t="shared" si="67"/>
        <v>1299</v>
      </c>
      <c r="Y37" s="399"/>
      <c r="Z37" s="532" t="s">
        <v>193</v>
      </c>
      <c r="AA37" s="70">
        <f>+AA161+AA162+AA163+AA164+AA165+AA166+AA167</f>
        <v>224</v>
      </c>
      <c r="AB37" s="70">
        <f t="shared" ref="AB37:AP37" si="68">+AB161+AB162+AB163+AB164+AB165+AB166+AB167</f>
        <v>111</v>
      </c>
      <c r="AC37" s="70">
        <f t="shared" si="68"/>
        <v>95</v>
      </c>
      <c r="AD37" s="70">
        <f t="shared" si="68"/>
        <v>89</v>
      </c>
      <c r="AE37" s="70">
        <f t="shared" si="68"/>
        <v>519</v>
      </c>
      <c r="AF37" s="70">
        <f t="shared" si="68"/>
        <v>390</v>
      </c>
      <c r="AG37" s="70">
        <f t="shared" si="68"/>
        <v>44</v>
      </c>
      <c r="AH37" s="70">
        <f t="shared" si="68"/>
        <v>434</v>
      </c>
      <c r="AI37" s="70">
        <f t="shared" si="68"/>
        <v>510</v>
      </c>
      <c r="AJ37" s="70">
        <f t="shared" si="68"/>
        <v>148</v>
      </c>
      <c r="AK37" s="70">
        <f t="shared" si="68"/>
        <v>9</v>
      </c>
      <c r="AL37" s="70">
        <f t="shared" si="68"/>
        <v>667</v>
      </c>
      <c r="AM37" s="70">
        <f t="shared" si="68"/>
        <v>96</v>
      </c>
      <c r="AN37" s="70">
        <f t="shared" si="68"/>
        <v>73</v>
      </c>
      <c r="AO37" s="70">
        <f t="shared" si="68"/>
        <v>73</v>
      </c>
      <c r="AP37" s="525">
        <f t="shared" si="68"/>
        <v>0</v>
      </c>
      <c r="AQ37" s="399"/>
      <c r="AR37" s="399"/>
      <c r="AS37" s="399"/>
      <c r="AT37" s="399"/>
      <c r="AU37" s="399"/>
    </row>
    <row r="38" spans="1:113" s="234" customFormat="1" ht="12.75" customHeight="1">
      <c r="B38" s="760" t="s">
        <v>201</v>
      </c>
      <c r="C38" s="70">
        <f>+C180+C181+C182+C183+C184</f>
        <v>7944</v>
      </c>
      <c r="D38" s="70">
        <f t="shared" ref="D38:L38" si="69">+D180+D181+D182+D183+D184</f>
        <v>3990</v>
      </c>
      <c r="E38" s="70">
        <f t="shared" si="69"/>
        <v>7002</v>
      </c>
      <c r="F38" s="70">
        <f t="shared" si="69"/>
        <v>3680</v>
      </c>
      <c r="G38" s="70">
        <f t="shared" si="69"/>
        <v>4749</v>
      </c>
      <c r="H38" s="70">
        <f t="shared" si="69"/>
        <v>2419</v>
      </c>
      <c r="I38" s="70">
        <f t="shared" si="69"/>
        <v>4384</v>
      </c>
      <c r="J38" s="70">
        <f t="shared" si="69"/>
        <v>2204</v>
      </c>
      <c r="K38" s="387">
        <f t="shared" si="69"/>
        <v>24079</v>
      </c>
      <c r="L38" s="790">
        <f t="shared" si="69"/>
        <v>12293</v>
      </c>
      <c r="M38" s="235"/>
      <c r="N38" s="760" t="s">
        <v>201</v>
      </c>
      <c r="O38" s="67">
        <f>+O180+O181+O182+O183+O184</f>
        <v>1118</v>
      </c>
      <c r="P38" s="70">
        <f t="shared" ref="P38:X38" si="70">+P180+P181+P182+P183+P184</f>
        <v>640</v>
      </c>
      <c r="Q38" s="70">
        <f t="shared" si="70"/>
        <v>740</v>
      </c>
      <c r="R38" s="70">
        <f t="shared" si="70"/>
        <v>401</v>
      </c>
      <c r="S38" s="70">
        <f t="shared" si="70"/>
        <v>517</v>
      </c>
      <c r="T38" s="70">
        <f t="shared" si="70"/>
        <v>274</v>
      </c>
      <c r="U38" s="70">
        <f t="shared" si="70"/>
        <v>1136</v>
      </c>
      <c r="V38" s="70">
        <f t="shared" si="70"/>
        <v>617</v>
      </c>
      <c r="W38" s="70">
        <f t="shared" si="70"/>
        <v>3511</v>
      </c>
      <c r="X38" s="525">
        <f t="shared" si="70"/>
        <v>1932</v>
      </c>
      <c r="Y38" s="399"/>
      <c r="Z38" s="532" t="s">
        <v>201</v>
      </c>
      <c r="AA38" s="70">
        <f>+AA180+AA181+AA182+AA183+AA184</f>
        <v>163</v>
      </c>
      <c r="AB38" s="70">
        <f t="shared" ref="AB38:AP38" si="71">+AB180+AB181+AB182+AB183+AB184</f>
        <v>147</v>
      </c>
      <c r="AC38" s="70">
        <f t="shared" si="71"/>
        <v>110</v>
      </c>
      <c r="AD38" s="70">
        <f t="shared" si="71"/>
        <v>105</v>
      </c>
      <c r="AE38" s="70">
        <f t="shared" si="71"/>
        <v>525</v>
      </c>
      <c r="AF38" s="70">
        <f t="shared" si="71"/>
        <v>437</v>
      </c>
      <c r="AG38" s="70">
        <f t="shared" si="71"/>
        <v>69</v>
      </c>
      <c r="AH38" s="70">
        <f t="shared" si="71"/>
        <v>506</v>
      </c>
      <c r="AI38" s="70">
        <f t="shared" si="71"/>
        <v>512</v>
      </c>
      <c r="AJ38" s="70">
        <f t="shared" si="71"/>
        <v>247</v>
      </c>
      <c r="AK38" s="70">
        <f t="shared" si="71"/>
        <v>42</v>
      </c>
      <c r="AL38" s="70">
        <f t="shared" si="71"/>
        <v>801</v>
      </c>
      <c r="AM38" s="70">
        <f t="shared" si="71"/>
        <v>125</v>
      </c>
      <c r="AN38" s="70">
        <f t="shared" si="71"/>
        <v>68</v>
      </c>
      <c r="AO38" s="70">
        <f t="shared" si="71"/>
        <v>67</v>
      </c>
      <c r="AP38" s="525">
        <f t="shared" si="71"/>
        <v>1</v>
      </c>
      <c r="AQ38" s="399"/>
      <c r="AR38" s="399"/>
      <c r="AS38" s="399"/>
      <c r="AT38" s="399"/>
      <c r="AU38" s="399"/>
    </row>
    <row r="39" spans="1:113" s="234" customFormat="1" ht="12.75" customHeight="1">
      <c r="A39" s="45"/>
      <c r="B39" s="760" t="s">
        <v>207</v>
      </c>
      <c r="C39" s="70">
        <f>+C185+C186+C187+C188+C189+C190</f>
        <v>9144</v>
      </c>
      <c r="D39" s="70">
        <f t="shared" ref="D39:L39" si="72">+D185+D186+D187+D188+D189+D190</f>
        <v>4105</v>
      </c>
      <c r="E39" s="70">
        <f t="shared" si="72"/>
        <v>7288</v>
      </c>
      <c r="F39" s="70">
        <f t="shared" si="72"/>
        <v>3247</v>
      </c>
      <c r="G39" s="70">
        <f t="shared" si="72"/>
        <v>3801</v>
      </c>
      <c r="H39" s="70">
        <f t="shared" si="72"/>
        <v>1681</v>
      </c>
      <c r="I39" s="70">
        <f t="shared" si="72"/>
        <v>3806</v>
      </c>
      <c r="J39" s="70">
        <f t="shared" si="72"/>
        <v>1615</v>
      </c>
      <c r="K39" s="387">
        <f t="shared" si="72"/>
        <v>24039</v>
      </c>
      <c r="L39" s="790">
        <f t="shared" si="72"/>
        <v>10648</v>
      </c>
      <c r="M39" s="44"/>
      <c r="N39" s="760" t="s">
        <v>207</v>
      </c>
      <c r="O39" s="67">
        <f>+O185+O186+O187+O188+O189+O190</f>
        <v>1467</v>
      </c>
      <c r="P39" s="70">
        <f t="shared" ref="P39:X39" si="73">+P185+P186+P187+P188+P189+P190</f>
        <v>702</v>
      </c>
      <c r="Q39" s="70">
        <f t="shared" si="73"/>
        <v>670</v>
      </c>
      <c r="R39" s="70">
        <f t="shared" si="73"/>
        <v>329</v>
      </c>
      <c r="S39" s="70">
        <f t="shared" si="73"/>
        <v>510</v>
      </c>
      <c r="T39" s="70">
        <f t="shared" si="73"/>
        <v>246</v>
      </c>
      <c r="U39" s="70">
        <f t="shared" si="73"/>
        <v>1250</v>
      </c>
      <c r="V39" s="70">
        <f t="shared" si="73"/>
        <v>555</v>
      </c>
      <c r="W39" s="70">
        <f t="shared" si="73"/>
        <v>3897</v>
      </c>
      <c r="X39" s="525">
        <f t="shared" si="73"/>
        <v>1832</v>
      </c>
      <c r="Y39" s="48"/>
      <c r="Z39" s="532" t="s">
        <v>207</v>
      </c>
      <c r="AA39" s="70">
        <f>+AA185+AA186+AA187+AA188+AA189+AA190</f>
        <v>163</v>
      </c>
      <c r="AB39" s="70">
        <f t="shared" ref="AB39:AP39" si="74">+AB185+AB186+AB187+AB188+AB189+AB190</f>
        <v>132</v>
      </c>
      <c r="AC39" s="70">
        <f t="shared" si="74"/>
        <v>75</v>
      </c>
      <c r="AD39" s="70">
        <f t="shared" si="74"/>
        <v>71</v>
      </c>
      <c r="AE39" s="70">
        <f t="shared" si="74"/>
        <v>441</v>
      </c>
      <c r="AF39" s="70">
        <f t="shared" si="74"/>
        <v>286</v>
      </c>
      <c r="AG39" s="70">
        <f t="shared" si="74"/>
        <v>86</v>
      </c>
      <c r="AH39" s="70">
        <f t="shared" si="74"/>
        <v>372</v>
      </c>
      <c r="AI39" s="70">
        <f t="shared" si="74"/>
        <v>347</v>
      </c>
      <c r="AJ39" s="70">
        <f t="shared" si="74"/>
        <v>195</v>
      </c>
      <c r="AK39" s="70">
        <f t="shared" si="74"/>
        <v>31</v>
      </c>
      <c r="AL39" s="70">
        <f t="shared" si="74"/>
        <v>573</v>
      </c>
      <c r="AM39" s="70">
        <f t="shared" si="74"/>
        <v>90</v>
      </c>
      <c r="AN39" s="70">
        <f t="shared" si="74"/>
        <v>51</v>
      </c>
      <c r="AO39" s="70">
        <f t="shared" si="74"/>
        <v>51</v>
      </c>
      <c r="AP39" s="525">
        <f t="shared" si="74"/>
        <v>0</v>
      </c>
      <c r="AQ39" s="399"/>
      <c r="AR39" s="399"/>
      <c r="AS39" s="399"/>
      <c r="AT39" s="399"/>
      <c r="AU39" s="399"/>
    </row>
    <row r="40" spans="1:113" s="234" customFormat="1" ht="12.75" customHeight="1">
      <c r="B40" s="760" t="s">
        <v>214</v>
      </c>
      <c r="C40" s="70">
        <f>+C191+C192+C193+C194+C195+C196+C197</f>
        <v>9274</v>
      </c>
      <c r="D40" s="70">
        <f t="shared" ref="D40:L40" si="75">+D191+D192+D193+D194+D195+D196+D197</f>
        <v>4637</v>
      </c>
      <c r="E40" s="70">
        <f t="shared" si="75"/>
        <v>6352</v>
      </c>
      <c r="F40" s="70">
        <f t="shared" si="75"/>
        <v>3185</v>
      </c>
      <c r="G40" s="70">
        <f t="shared" si="75"/>
        <v>4257</v>
      </c>
      <c r="H40" s="70">
        <f t="shared" si="75"/>
        <v>2166</v>
      </c>
      <c r="I40" s="70">
        <f t="shared" si="75"/>
        <v>4292</v>
      </c>
      <c r="J40" s="70">
        <f t="shared" si="75"/>
        <v>2106</v>
      </c>
      <c r="K40" s="387">
        <f t="shared" si="75"/>
        <v>24175</v>
      </c>
      <c r="L40" s="790">
        <f t="shared" si="75"/>
        <v>12094</v>
      </c>
      <c r="M40" s="235"/>
      <c r="N40" s="760" t="s">
        <v>214</v>
      </c>
      <c r="O40" s="67">
        <f>+O191+O192+O193+O194+O195+O196+O197</f>
        <v>1473</v>
      </c>
      <c r="P40" s="70">
        <f t="shared" ref="P40:X40" si="76">+P191+P192+P193+P194+P195+P196+P197</f>
        <v>734</v>
      </c>
      <c r="Q40" s="70">
        <f t="shared" si="76"/>
        <v>598</v>
      </c>
      <c r="R40" s="70">
        <f t="shared" si="76"/>
        <v>291</v>
      </c>
      <c r="S40" s="70">
        <f t="shared" si="76"/>
        <v>565</v>
      </c>
      <c r="T40" s="70">
        <f t="shared" si="76"/>
        <v>296</v>
      </c>
      <c r="U40" s="70">
        <f t="shared" si="76"/>
        <v>1155</v>
      </c>
      <c r="V40" s="70">
        <f t="shared" si="76"/>
        <v>568</v>
      </c>
      <c r="W40" s="70">
        <f t="shared" si="76"/>
        <v>3791</v>
      </c>
      <c r="X40" s="525">
        <f t="shared" si="76"/>
        <v>1889</v>
      </c>
      <c r="Y40" s="399"/>
      <c r="Z40" s="532" t="s">
        <v>214</v>
      </c>
      <c r="AA40" s="70">
        <f>+AA191+AA192+AA193+AA194+AA195+AA196+AA197</f>
        <v>160</v>
      </c>
      <c r="AB40" s="70">
        <f t="shared" ref="AB40:AP40" si="77">+AB191+AB192+AB193+AB194+AB195+AB196+AB197</f>
        <v>109</v>
      </c>
      <c r="AC40" s="70">
        <f t="shared" si="77"/>
        <v>87</v>
      </c>
      <c r="AD40" s="70">
        <f t="shared" si="77"/>
        <v>84</v>
      </c>
      <c r="AE40" s="70">
        <f t="shared" si="77"/>
        <v>440</v>
      </c>
      <c r="AF40" s="70">
        <f t="shared" si="77"/>
        <v>283</v>
      </c>
      <c r="AG40" s="70">
        <f t="shared" si="77"/>
        <v>80</v>
      </c>
      <c r="AH40" s="70">
        <f t="shared" si="77"/>
        <v>363</v>
      </c>
      <c r="AI40" s="70">
        <f t="shared" si="77"/>
        <v>467</v>
      </c>
      <c r="AJ40" s="70">
        <f t="shared" si="77"/>
        <v>138</v>
      </c>
      <c r="AK40" s="70">
        <f t="shared" si="77"/>
        <v>26</v>
      </c>
      <c r="AL40" s="70">
        <f t="shared" si="77"/>
        <v>631</v>
      </c>
      <c r="AM40" s="70">
        <f t="shared" si="77"/>
        <v>125</v>
      </c>
      <c r="AN40" s="70">
        <f t="shared" si="77"/>
        <v>55</v>
      </c>
      <c r="AO40" s="70">
        <f t="shared" si="77"/>
        <v>54</v>
      </c>
      <c r="AP40" s="525">
        <f t="shared" si="77"/>
        <v>1</v>
      </c>
      <c r="AQ40" s="399"/>
      <c r="AR40" s="399"/>
      <c r="AS40" s="399"/>
      <c r="AT40" s="399"/>
      <c r="AU40" s="399"/>
    </row>
    <row r="41" spans="1:113" s="234" customFormat="1" ht="12.75" customHeight="1">
      <c r="B41" s="760" t="s">
        <v>221</v>
      </c>
      <c r="C41" s="70">
        <f>+C210+C211+C212+C213</f>
        <v>2204</v>
      </c>
      <c r="D41" s="70">
        <f t="shared" ref="D41:L41" si="78">+D210+D211+D212+D213</f>
        <v>1161</v>
      </c>
      <c r="E41" s="70">
        <f t="shared" si="78"/>
        <v>1329</v>
      </c>
      <c r="F41" s="70">
        <f t="shared" si="78"/>
        <v>668</v>
      </c>
      <c r="G41" s="70">
        <f t="shared" si="78"/>
        <v>1006</v>
      </c>
      <c r="H41" s="70">
        <f t="shared" si="78"/>
        <v>504</v>
      </c>
      <c r="I41" s="70">
        <f t="shared" si="78"/>
        <v>901</v>
      </c>
      <c r="J41" s="70">
        <f t="shared" si="78"/>
        <v>432</v>
      </c>
      <c r="K41" s="387">
        <f t="shared" si="78"/>
        <v>5440</v>
      </c>
      <c r="L41" s="790">
        <f t="shared" si="78"/>
        <v>2765</v>
      </c>
      <c r="M41" s="235"/>
      <c r="N41" s="760" t="s">
        <v>221</v>
      </c>
      <c r="O41" s="67">
        <f>+O210+O211+O212+O213</f>
        <v>331</v>
      </c>
      <c r="P41" s="70">
        <f t="shared" ref="P41:X41" si="79">+P210+P211+P212+P213</f>
        <v>204</v>
      </c>
      <c r="Q41" s="70">
        <f t="shared" si="79"/>
        <v>188</v>
      </c>
      <c r="R41" s="70">
        <f t="shared" si="79"/>
        <v>100</v>
      </c>
      <c r="S41" s="70">
        <f t="shared" si="79"/>
        <v>88</v>
      </c>
      <c r="T41" s="70">
        <f t="shared" si="79"/>
        <v>40</v>
      </c>
      <c r="U41" s="70">
        <f t="shared" si="79"/>
        <v>274</v>
      </c>
      <c r="V41" s="70">
        <f t="shared" si="79"/>
        <v>130</v>
      </c>
      <c r="W41" s="70">
        <f t="shared" si="79"/>
        <v>881</v>
      </c>
      <c r="X41" s="525">
        <f t="shared" si="79"/>
        <v>474</v>
      </c>
      <c r="Y41" s="399"/>
      <c r="Z41" s="532" t="s">
        <v>221</v>
      </c>
      <c r="AA41" s="70">
        <f>+AA210+AA211+AA212+AA213</f>
        <v>38</v>
      </c>
      <c r="AB41" s="70">
        <f t="shared" ref="AB41:AP41" si="80">+AB210+AB211+AB212+AB213</f>
        <v>26</v>
      </c>
      <c r="AC41" s="70">
        <f t="shared" si="80"/>
        <v>18</v>
      </c>
      <c r="AD41" s="70">
        <f t="shared" si="80"/>
        <v>20</v>
      </c>
      <c r="AE41" s="70">
        <f t="shared" si="80"/>
        <v>102</v>
      </c>
      <c r="AF41" s="70">
        <f t="shared" si="80"/>
        <v>63</v>
      </c>
      <c r="AG41" s="70">
        <f t="shared" si="80"/>
        <v>14</v>
      </c>
      <c r="AH41" s="70">
        <f t="shared" si="80"/>
        <v>77</v>
      </c>
      <c r="AI41" s="70">
        <f t="shared" si="80"/>
        <v>85</v>
      </c>
      <c r="AJ41" s="70">
        <f t="shared" si="80"/>
        <v>10</v>
      </c>
      <c r="AK41" s="70">
        <f t="shared" si="80"/>
        <v>11</v>
      </c>
      <c r="AL41" s="70">
        <f t="shared" si="80"/>
        <v>106</v>
      </c>
      <c r="AM41" s="70">
        <f t="shared" si="80"/>
        <v>25</v>
      </c>
      <c r="AN41" s="70">
        <f t="shared" si="80"/>
        <v>15</v>
      </c>
      <c r="AO41" s="70">
        <f t="shared" si="80"/>
        <v>15</v>
      </c>
      <c r="AP41" s="525">
        <f t="shared" si="80"/>
        <v>0</v>
      </c>
      <c r="AQ41" s="399"/>
      <c r="AR41" s="399"/>
      <c r="AS41" s="399"/>
      <c r="AT41" s="399"/>
      <c r="AU41" s="399"/>
    </row>
    <row r="42" spans="1:113" s="234" customFormat="1" ht="12.75" customHeight="1">
      <c r="A42" s="45"/>
      <c r="B42" s="760" t="s">
        <v>226</v>
      </c>
      <c r="C42" s="70">
        <f>+C214+C215+C216</f>
        <v>2454</v>
      </c>
      <c r="D42" s="70">
        <f t="shared" ref="D42:L42" si="81">+D214+D215+D216</f>
        <v>1149</v>
      </c>
      <c r="E42" s="70">
        <f t="shared" si="81"/>
        <v>1406</v>
      </c>
      <c r="F42" s="70">
        <f t="shared" si="81"/>
        <v>680</v>
      </c>
      <c r="G42" s="70">
        <f t="shared" si="81"/>
        <v>1067</v>
      </c>
      <c r="H42" s="70">
        <f t="shared" si="81"/>
        <v>469</v>
      </c>
      <c r="I42" s="70">
        <f t="shared" si="81"/>
        <v>1005</v>
      </c>
      <c r="J42" s="70">
        <f t="shared" si="81"/>
        <v>430</v>
      </c>
      <c r="K42" s="387">
        <f t="shared" si="81"/>
        <v>5932</v>
      </c>
      <c r="L42" s="790">
        <f t="shared" si="81"/>
        <v>2728</v>
      </c>
      <c r="M42" s="44"/>
      <c r="N42" s="760" t="s">
        <v>226</v>
      </c>
      <c r="O42" s="67">
        <f>+O214+O215+O216</f>
        <v>284</v>
      </c>
      <c r="P42" s="70">
        <f t="shared" ref="P42:X42" si="82">+P214+P215+P216</f>
        <v>140</v>
      </c>
      <c r="Q42" s="70">
        <f t="shared" si="82"/>
        <v>169</v>
      </c>
      <c r="R42" s="70">
        <f t="shared" si="82"/>
        <v>66</v>
      </c>
      <c r="S42" s="70">
        <f t="shared" si="82"/>
        <v>95</v>
      </c>
      <c r="T42" s="70">
        <f t="shared" si="82"/>
        <v>51</v>
      </c>
      <c r="U42" s="70">
        <f t="shared" si="82"/>
        <v>262</v>
      </c>
      <c r="V42" s="70">
        <f t="shared" si="82"/>
        <v>90</v>
      </c>
      <c r="W42" s="70">
        <f t="shared" si="82"/>
        <v>810</v>
      </c>
      <c r="X42" s="525">
        <f t="shared" si="82"/>
        <v>347</v>
      </c>
      <c r="Y42" s="48"/>
      <c r="Z42" s="532" t="s">
        <v>226</v>
      </c>
      <c r="AA42" s="70">
        <f>+AA214+AA215+AA216</f>
        <v>45</v>
      </c>
      <c r="AB42" s="70">
        <f t="shared" ref="AB42:AP42" si="83">+AB214+AB215+AB216</f>
        <v>28</v>
      </c>
      <c r="AC42" s="70">
        <f t="shared" si="83"/>
        <v>25</v>
      </c>
      <c r="AD42" s="70">
        <f t="shared" si="83"/>
        <v>21</v>
      </c>
      <c r="AE42" s="70">
        <f t="shared" si="83"/>
        <v>119</v>
      </c>
      <c r="AF42" s="70">
        <f t="shared" si="83"/>
        <v>97</v>
      </c>
      <c r="AG42" s="70">
        <f t="shared" si="83"/>
        <v>16</v>
      </c>
      <c r="AH42" s="70">
        <f t="shared" si="83"/>
        <v>113</v>
      </c>
      <c r="AI42" s="70">
        <f t="shared" si="83"/>
        <v>147</v>
      </c>
      <c r="AJ42" s="70">
        <f t="shared" si="83"/>
        <v>8</v>
      </c>
      <c r="AK42" s="70">
        <f t="shared" si="83"/>
        <v>10</v>
      </c>
      <c r="AL42" s="70">
        <f t="shared" si="83"/>
        <v>165</v>
      </c>
      <c r="AM42" s="70">
        <f t="shared" si="83"/>
        <v>37</v>
      </c>
      <c r="AN42" s="70">
        <f t="shared" si="83"/>
        <v>22</v>
      </c>
      <c r="AO42" s="70">
        <f t="shared" si="83"/>
        <v>20</v>
      </c>
      <c r="AP42" s="525">
        <f t="shared" si="83"/>
        <v>2</v>
      </c>
      <c r="AQ42" s="399"/>
      <c r="AR42" s="399"/>
      <c r="AS42" s="399"/>
      <c r="AT42" s="399"/>
      <c r="AU42" s="399"/>
    </row>
    <row r="43" spans="1:113" s="234" customFormat="1" ht="12.75" customHeight="1">
      <c r="B43" s="760" t="s">
        <v>230</v>
      </c>
      <c r="C43" s="70">
        <f>+C217+C218+C219+C220+C221+C222+C223+C224+C225</f>
        <v>7720</v>
      </c>
      <c r="D43" s="70">
        <f t="shared" ref="D43:L43" si="84">+D217+D218+D219+D220+D221+D222+D223+D224+D225</f>
        <v>3802</v>
      </c>
      <c r="E43" s="70">
        <f t="shared" si="84"/>
        <v>4880</v>
      </c>
      <c r="F43" s="70">
        <f t="shared" si="84"/>
        <v>2217</v>
      </c>
      <c r="G43" s="70">
        <f t="shared" si="84"/>
        <v>3229</v>
      </c>
      <c r="H43" s="70">
        <f t="shared" si="84"/>
        <v>1438</v>
      </c>
      <c r="I43" s="70">
        <f t="shared" si="84"/>
        <v>3184</v>
      </c>
      <c r="J43" s="70">
        <f t="shared" si="84"/>
        <v>1391</v>
      </c>
      <c r="K43" s="387">
        <f t="shared" si="84"/>
        <v>19013</v>
      </c>
      <c r="L43" s="790">
        <f t="shared" si="84"/>
        <v>8848</v>
      </c>
      <c r="M43" s="235"/>
      <c r="N43" s="760" t="s">
        <v>230</v>
      </c>
      <c r="O43" s="67">
        <f>+O217+O218+O219+O220+O221+O222+O223+O224+O225</f>
        <v>1074</v>
      </c>
      <c r="P43" s="70">
        <f t="shared" ref="P43:X43" si="85">+P217+P218+P219+P220+P221+P222+P223+P224+P225</f>
        <v>533</v>
      </c>
      <c r="Q43" s="70">
        <f t="shared" si="85"/>
        <v>532</v>
      </c>
      <c r="R43" s="70">
        <f t="shared" si="85"/>
        <v>251</v>
      </c>
      <c r="S43" s="70">
        <f t="shared" si="85"/>
        <v>390</v>
      </c>
      <c r="T43" s="70">
        <f t="shared" si="85"/>
        <v>169</v>
      </c>
      <c r="U43" s="70">
        <f t="shared" si="85"/>
        <v>959</v>
      </c>
      <c r="V43" s="70">
        <f t="shared" si="85"/>
        <v>389</v>
      </c>
      <c r="W43" s="70">
        <f t="shared" si="85"/>
        <v>2955</v>
      </c>
      <c r="X43" s="525">
        <f t="shared" si="85"/>
        <v>1342</v>
      </c>
      <c r="Y43" s="399"/>
      <c r="Z43" s="532" t="s">
        <v>230</v>
      </c>
      <c r="AA43" s="70">
        <f>+AA217+AA218+AA219+AA220+AA221+AA222+AA223+AA224+AA225</f>
        <v>125</v>
      </c>
      <c r="AB43" s="70">
        <f t="shared" ref="AB43:AP43" si="86">+AB217+AB218+AB219+AB220+AB221+AB222+AB223+AB224+AB225</f>
        <v>91</v>
      </c>
      <c r="AC43" s="70">
        <f t="shared" si="86"/>
        <v>75</v>
      </c>
      <c r="AD43" s="70">
        <f t="shared" si="86"/>
        <v>71</v>
      </c>
      <c r="AE43" s="70">
        <f t="shared" si="86"/>
        <v>362</v>
      </c>
      <c r="AF43" s="70">
        <f t="shared" si="86"/>
        <v>229</v>
      </c>
      <c r="AG43" s="70">
        <f t="shared" si="86"/>
        <v>61</v>
      </c>
      <c r="AH43" s="70">
        <f t="shared" si="86"/>
        <v>290</v>
      </c>
      <c r="AI43" s="70">
        <f t="shared" si="86"/>
        <v>541</v>
      </c>
      <c r="AJ43" s="70">
        <f t="shared" si="86"/>
        <v>21</v>
      </c>
      <c r="AK43" s="70">
        <f t="shared" si="86"/>
        <v>32</v>
      </c>
      <c r="AL43" s="70">
        <f t="shared" si="86"/>
        <v>594</v>
      </c>
      <c r="AM43" s="70">
        <f t="shared" si="86"/>
        <v>255</v>
      </c>
      <c r="AN43" s="70">
        <f t="shared" si="86"/>
        <v>62</v>
      </c>
      <c r="AO43" s="70">
        <f t="shared" si="86"/>
        <v>58</v>
      </c>
      <c r="AP43" s="525">
        <f t="shared" si="86"/>
        <v>4</v>
      </c>
      <c r="AQ43" s="399"/>
      <c r="AR43" s="399"/>
      <c r="AS43" s="399"/>
      <c r="AT43" s="399"/>
      <c r="AU43" s="399"/>
    </row>
    <row r="44" spans="1:113" s="234" customFormat="1" ht="12.75" customHeight="1" thickBot="1">
      <c r="B44" s="761" t="s">
        <v>240</v>
      </c>
      <c r="C44" s="546">
        <f>+C226+C227+C228+C229+C230</f>
        <v>2851</v>
      </c>
      <c r="D44" s="546">
        <f t="shared" ref="D44:L44" si="87">+D226+D227+D228+D229+D230</f>
        <v>1393</v>
      </c>
      <c r="E44" s="546">
        <f t="shared" si="87"/>
        <v>1685</v>
      </c>
      <c r="F44" s="546">
        <f t="shared" si="87"/>
        <v>727</v>
      </c>
      <c r="G44" s="546">
        <f t="shared" si="87"/>
        <v>1267</v>
      </c>
      <c r="H44" s="546">
        <f t="shared" si="87"/>
        <v>569</v>
      </c>
      <c r="I44" s="546">
        <f t="shared" si="87"/>
        <v>1103</v>
      </c>
      <c r="J44" s="546">
        <f t="shared" si="87"/>
        <v>518</v>
      </c>
      <c r="K44" s="791">
        <f t="shared" si="87"/>
        <v>6906</v>
      </c>
      <c r="L44" s="792">
        <f t="shared" si="87"/>
        <v>3207</v>
      </c>
      <c r="M44" s="235"/>
      <c r="N44" s="761" t="s">
        <v>240</v>
      </c>
      <c r="O44" s="794">
        <f>+O226+O227+O228+O229+O230</f>
        <v>456</v>
      </c>
      <c r="P44" s="546">
        <f t="shared" ref="P44:X44" si="88">+P226+P227+P228+P229+P230</f>
        <v>222</v>
      </c>
      <c r="Q44" s="546">
        <f t="shared" si="88"/>
        <v>231</v>
      </c>
      <c r="R44" s="546">
        <f t="shared" si="88"/>
        <v>104</v>
      </c>
      <c r="S44" s="546">
        <f t="shared" si="88"/>
        <v>184</v>
      </c>
      <c r="T44" s="546">
        <f t="shared" si="88"/>
        <v>83</v>
      </c>
      <c r="U44" s="546">
        <f t="shared" si="88"/>
        <v>420</v>
      </c>
      <c r="V44" s="546">
        <f t="shared" si="88"/>
        <v>198</v>
      </c>
      <c r="W44" s="546">
        <f t="shared" si="88"/>
        <v>1291</v>
      </c>
      <c r="X44" s="547">
        <f t="shared" si="88"/>
        <v>607</v>
      </c>
      <c r="Y44" s="399"/>
      <c r="Z44" s="801" t="s">
        <v>240</v>
      </c>
      <c r="AA44" s="546">
        <f>+AA226+AA227+AA228+AA229+AA230</f>
        <v>62</v>
      </c>
      <c r="AB44" s="546">
        <f t="shared" ref="AB44:AP44" si="89">+AB226+AB227+AB228+AB229+AB230</f>
        <v>39</v>
      </c>
      <c r="AC44" s="546">
        <f t="shared" si="89"/>
        <v>36</v>
      </c>
      <c r="AD44" s="546">
        <f t="shared" si="89"/>
        <v>28</v>
      </c>
      <c r="AE44" s="546">
        <f t="shared" si="89"/>
        <v>165</v>
      </c>
      <c r="AF44" s="546">
        <f t="shared" si="89"/>
        <v>122</v>
      </c>
      <c r="AG44" s="546">
        <f t="shared" si="89"/>
        <v>17</v>
      </c>
      <c r="AH44" s="546">
        <f t="shared" si="89"/>
        <v>139</v>
      </c>
      <c r="AI44" s="546">
        <f t="shared" si="89"/>
        <v>211</v>
      </c>
      <c r="AJ44" s="546">
        <f t="shared" si="89"/>
        <v>8</v>
      </c>
      <c r="AK44" s="546">
        <f t="shared" si="89"/>
        <v>4</v>
      </c>
      <c r="AL44" s="546">
        <f t="shared" si="89"/>
        <v>223</v>
      </c>
      <c r="AM44" s="546">
        <f t="shared" si="89"/>
        <v>48</v>
      </c>
      <c r="AN44" s="546">
        <f t="shared" si="89"/>
        <v>24</v>
      </c>
      <c r="AO44" s="546">
        <f t="shared" si="89"/>
        <v>24</v>
      </c>
      <c r="AP44" s="547">
        <f t="shared" si="89"/>
        <v>0</v>
      </c>
      <c r="AQ44" s="399"/>
      <c r="AR44" s="399"/>
      <c r="AS44" s="399"/>
      <c r="AT44" s="399"/>
      <c r="AU44" s="399"/>
    </row>
    <row r="45" spans="1:113" s="234" customFormat="1">
      <c r="B45" s="313"/>
      <c r="C45" s="313"/>
      <c r="D45" s="313"/>
      <c r="E45" s="313"/>
      <c r="F45" s="313"/>
      <c r="G45" s="313"/>
      <c r="H45" s="313"/>
      <c r="I45" s="313"/>
      <c r="J45" s="313"/>
      <c r="K45" s="31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</row>
    <row r="46" spans="1:113">
      <c r="A46" s="43" t="s">
        <v>463</v>
      </c>
      <c r="B46" s="86"/>
      <c r="C46" s="86"/>
      <c r="D46" s="86"/>
      <c r="E46" s="86"/>
      <c r="F46" s="86"/>
      <c r="G46" s="86"/>
      <c r="H46" s="86"/>
      <c r="I46" s="86"/>
      <c r="J46" s="200"/>
      <c r="K46" s="200"/>
      <c r="L46" s="86"/>
      <c r="M46" s="43" t="s">
        <v>471</v>
      </c>
      <c r="N46" s="86"/>
      <c r="O46" s="86"/>
      <c r="P46" s="86"/>
      <c r="Q46" s="86"/>
      <c r="R46" s="86"/>
      <c r="S46" s="86"/>
      <c r="T46" s="86"/>
      <c r="U46" s="86"/>
      <c r="V46" s="200"/>
      <c r="W46" s="200"/>
      <c r="X46" s="86"/>
      <c r="Y46" s="43" t="s">
        <v>478</v>
      </c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DI46" s="88"/>
    </row>
    <row r="47" spans="1:113">
      <c r="A47" s="43" t="s">
        <v>111</v>
      </c>
      <c r="B47" s="86"/>
      <c r="C47" s="86"/>
      <c r="D47" s="86"/>
      <c r="E47" s="86"/>
      <c r="F47" s="86"/>
      <c r="G47" s="86"/>
      <c r="H47" s="86"/>
      <c r="I47" s="86"/>
      <c r="J47" s="200"/>
      <c r="K47" s="200"/>
      <c r="L47" s="86"/>
      <c r="M47" s="43" t="s">
        <v>111</v>
      </c>
      <c r="N47" s="86"/>
      <c r="O47" s="86"/>
      <c r="P47" s="86"/>
      <c r="Q47" s="86"/>
      <c r="R47" s="86"/>
      <c r="S47" s="86"/>
      <c r="T47" s="86"/>
      <c r="U47" s="86"/>
      <c r="V47" s="200"/>
      <c r="W47" s="200"/>
      <c r="X47" s="86"/>
      <c r="Y47" s="43" t="s">
        <v>437</v>
      </c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DI47" s="88"/>
    </row>
    <row r="48" spans="1:113">
      <c r="A48" s="43" t="s">
        <v>281</v>
      </c>
      <c r="B48" s="86"/>
      <c r="C48" s="86"/>
      <c r="D48" s="86"/>
      <c r="E48" s="86"/>
      <c r="F48" s="86"/>
      <c r="G48" s="86"/>
      <c r="H48" s="86"/>
      <c r="I48" s="86"/>
      <c r="J48" s="200"/>
      <c r="K48" s="200"/>
      <c r="L48" s="86"/>
      <c r="M48" s="43" t="s">
        <v>281</v>
      </c>
      <c r="N48" s="86"/>
      <c r="O48" s="86"/>
      <c r="P48" s="86"/>
      <c r="Q48" s="86"/>
      <c r="R48" s="86"/>
      <c r="S48" s="86"/>
      <c r="T48" s="86"/>
      <c r="U48" s="86"/>
      <c r="V48" s="200"/>
      <c r="W48" s="200"/>
      <c r="X48" s="86"/>
      <c r="Y48" s="43" t="s">
        <v>281</v>
      </c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DI48" s="88"/>
    </row>
    <row r="49" spans="1:113">
      <c r="A49" s="86"/>
      <c r="B49" s="43"/>
      <c r="C49" s="86"/>
      <c r="D49" s="86"/>
      <c r="E49" s="86"/>
      <c r="F49" s="86"/>
      <c r="G49" s="86"/>
      <c r="H49" s="86"/>
      <c r="I49" s="86"/>
      <c r="J49" s="86"/>
      <c r="K49" s="200"/>
      <c r="L49" s="200"/>
      <c r="M49" s="86"/>
      <c r="N49" s="43"/>
      <c r="O49" s="86"/>
      <c r="P49" s="86"/>
      <c r="Q49" s="86"/>
      <c r="R49" s="86"/>
      <c r="S49" s="86"/>
      <c r="T49" s="86"/>
      <c r="U49" s="86"/>
      <c r="V49" s="86"/>
      <c r="W49" s="200"/>
      <c r="X49" s="200"/>
      <c r="Y49" s="86"/>
      <c r="Z49" s="43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</row>
    <row r="50" spans="1:113">
      <c r="A50" s="92" t="s">
        <v>112</v>
      </c>
      <c r="B50" s="88"/>
      <c r="I50" s="86"/>
      <c r="K50" s="86"/>
      <c r="M50" s="92" t="s">
        <v>112</v>
      </c>
      <c r="N50" s="88"/>
      <c r="W50" s="314"/>
      <c r="Y50" s="92" t="s">
        <v>112</v>
      </c>
      <c r="Z50" s="88"/>
    </row>
    <row r="51" spans="1:113">
      <c r="AN51" s="118"/>
    </row>
    <row r="52" spans="1:113" s="103" customFormat="1" ht="19.5" customHeight="1">
      <c r="A52" s="93"/>
      <c r="B52" s="50"/>
      <c r="C52" s="51" t="s">
        <v>84</v>
      </c>
      <c r="D52" s="52"/>
      <c r="E52" s="51" t="s">
        <v>85</v>
      </c>
      <c r="F52" s="52"/>
      <c r="G52" s="51" t="s">
        <v>86</v>
      </c>
      <c r="H52" s="52"/>
      <c r="I52" s="51" t="s">
        <v>87</v>
      </c>
      <c r="J52" s="52"/>
      <c r="K52" s="144" t="s">
        <v>57</v>
      </c>
      <c r="L52" s="146"/>
      <c r="M52" s="50"/>
      <c r="N52" s="50"/>
      <c r="O52" s="51" t="s">
        <v>84</v>
      </c>
      <c r="P52" s="52"/>
      <c r="Q52" s="51" t="s">
        <v>85</v>
      </c>
      <c r="R52" s="52"/>
      <c r="S52" s="51" t="s">
        <v>86</v>
      </c>
      <c r="T52" s="52"/>
      <c r="U52" s="51" t="s">
        <v>87</v>
      </c>
      <c r="V52" s="52"/>
      <c r="W52" s="144" t="s">
        <v>57</v>
      </c>
      <c r="X52" s="146"/>
      <c r="Y52" s="50"/>
      <c r="Z52" s="190"/>
      <c r="AA52" s="939" t="s">
        <v>88</v>
      </c>
      <c r="AB52" s="940"/>
      <c r="AC52" s="940"/>
      <c r="AD52" s="940"/>
      <c r="AE52" s="941"/>
      <c r="AF52" s="13" t="s">
        <v>70</v>
      </c>
      <c r="AG52" s="14"/>
      <c r="AH52" s="13"/>
      <c r="AI52" s="13" t="s">
        <v>71</v>
      </c>
      <c r="AJ52" s="39"/>
      <c r="AK52" s="40"/>
      <c r="AL52" s="15"/>
      <c r="AM52" s="42"/>
      <c r="AN52" s="13" t="s">
        <v>72</v>
      </c>
      <c r="AO52" s="14"/>
      <c r="AP52" s="52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</row>
    <row r="53" spans="1:113" s="109" customFormat="1" ht="25.5" customHeight="1">
      <c r="A53" s="104" t="s">
        <v>113</v>
      </c>
      <c r="B53" s="60" t="s">
        <v>114</v>
      </c>
      <c r="C53" s="182" t="s">
        <v>282</v>
      </c>
      <c r="D53" s="182" t="s">
        <v>269</v>
      </c>
      <c r="E53" s="182" t="s">
        <v>282</v>
      </c>
      <c r="F53" s="182" t="s">
        <v>269</v>
      </c>
      <c r="G53" s="182" t="s">
        <v>282</v>
      </c>
      <c r="H53" s="182" t="s">
        <v>269</v>
      </c>
      <c r="I53" s="182" t="s">
        <v>282</v>
      </c>
      <c r="J53" s="182" t="s">
        <v>269</v>
      </c>
      <c r="K53" s="182" t="s">
        <v>282</v>
      </c>
      <c r="L53" s="182" t="s">
        <v>269</v>
      </c>
      <c r="M53" s="104" t="s">
        <v>113</v>
      </c>
      <c r="N53" s="60" t="s">
        <v>114</v>
      </c>
      <c r="O53" s="182" t="s">
        <v>282</v>
      </c>
      <c r="P53" s="182" t="s">
        <v>269</v>
      </c>
      <c r="Q53" s="182" t="s">
        <v>282</v>
      </c>
      <c r="R53" s="182" t="s">
        <v>269</v>
      </c>
      <c r="S53" s="182" t="s">
        <v>282</v>
      </c>
      <c r="T53" s="182" t="s">
        <v>269</v>
      </c>
      <c r="U53" s="182" t="s">
        <v>282</v>
      </c>
      <c r="V53" s="182" t="s">
        <v>269</v>
      </c>
      <c r="W53" s="182" t="s">
        <v>282</v>
      </c>
      <c r="X53" s="182" t="s">
        <v>269</v>
      </c>
      <c r="Y53" s="104" t="s">
        <v>113</v>
      </c>
      <c r="Z53" s="315" t="s">
        <v>114</v>
      </c>
      <c r="AA53" s="16" t="s">
        <v>90</v>
      </c>
      <c r="AB53" s="16" t="s">
        <v>91</v>
      </c>
      <c r="AC53" s="16" t="s">
        <v>92</v>
      </c>
      <c r="AD53" s="16" t="s">
        <v>93</v>
      </c>
      <c r="AE53" s="17" t="s">
        <v>57</v>
      </c>
      <c r="AF53" s="31" t="s">
        <v>73</v>
      </c>
      <c r="AG53" s="31" t="s">
        <v>74</v>
      </c>
      <c r="AH53" s="30" t="s">
        <v>75</v>
      </c>
      <c r="AI53" s="31" t="s">
        <v>76</v>
      </c>
      <c r="AJ53" s="30" t="s">
        <v>77</v>
      </c>
      <c r="AK53" s="30" t="s">
        <v>78</v>
      </c>
      <c r="AL53" s="33" t="s">
        <v>246</v>
      </c>
      <c r="AM53" s="42" t="s">
        <v>80</v>
      </c>
      <c r="AN53" s="34" t="s">
        <v>81</v>
      </c>
      <c r="AO53" s="35" t="s">
        <v>82</v>
      </c>
      <c r="AP53" s="268" t="s">
        <v>83</v>
      </c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8"/>
      <c r="BC53" s="198"/>
      <c r="BD53" s="198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198"/>
      <c r="BV53" s="198"/>
      <c r="BW53" s="198"/>
      <c r="BX53" s="198"/>
      <c r="BY53" s="198"/>
      <c r="BZ53" s="198"/>
      <c r="CA53" s="198"/>
      <c r="CB53" s="198"/>
      <c r="CC53" s="198"/>
      <c r="CD53" s="198"/>
      <c r="CE53" s="198"/>
      <c r="CF53" s="198"/>
      <c r="CG53" s="198"/>
      <c r="CH53" s="198"/>
      <c r="CI53" s="198"/>
      <c r="CJ53" s="198"/>
      <c r="CK53" s="198"/>
      <c r="CL53" s="198"/>
      <c r="CM53" s="198"/>
      <c r="CN53" s="198"/>
      <c r="CO53" s="198"/>
      <c r="CP53" s="198"/>
      <c r="CQ53" s="198"/>
      <c r="CR53" s="198"/>
      <c r="CS53" s="198"/>
      <c r="CT53" s="198"/>
      <c r="CU53" s="198"/>
      <c r="CV53" s="198"/>
      <c r="CW53" s="198"/>
      <c r="CX53" s="198"/>
      <c r="CY53" s="198"/>
      <c r="CZ53" s="198"/>
      <c r="DA53" s="198"/>
      <c r="DB53" s="198"/>
      <c r="DC53" s="198"/>
      <c r="DD53" s="198"/>
      <c r="DE53" s="198"/>
      <c r="DF53" s="198"/>
      <c r="DG53" s="198"/>
      <c r="DH53" s="198"/>
    </row>
    <row r="54" spans="1:113" ht="14.25" customHeight="1">
      <c r="A54" s="73"/>
      <c r="B54" s="72"/>
      <c r="C54" s="72"/>
      <c r="D54" s="72"/>
      <c r="E54" s="72"/>
      <c r="F54" s="72"/>
      <c r="G54" s="72"/>
      <c r="H54" s="72"/>
      <c r="I54" s="72"/>
      <c r="J54" s="72"/>
      <c r="K54" s="216"/>
      <c r="L54" s="216"/>
      <c r="M54" s="72"/>
      <c r="N54" s="72"/>
      <c r="O54" s="72"/>
      <c r="P54" s="69"/>
      <c r="Q54" s="72"/>
      <c r="R54" s="72"/>
      <c r="S54" s="72"/>
      <c r="T54" s="72"/>
      <c r="U54" s="72"/>
      <c r="V54" s="72"/>
      <c r="W54" s="216"/>
      <c r="X54" s="216"/>
      <c r="Y54" s="72"/>
      <c r="Z54" s="72"/>
      <c r="AA54" s="72"/>
      <c r="AB54" s="72"/>
      <c r="AC54" s="72"/>
      <c r="AD54" s="69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3"/>
      <c r="AP54" s="79"/>
      <c r="DI54" s="88"/>
    </row>
    <row r="55" spans="1:113" s="251" customFormat="1">
      <c r="A55" s="157"/>
      <c r="B55" s="401" t="s">
        <v>58</v>
      </c>
      <c r="C55" s="401">
        <f t="shared" ref="C55:L55" si="90">SUM(C57:C75)</f>
        <v>41786</v>
      </c>
      <c r="D55" s="401">
        <f t="shared" si="90"/>
        <v>20961</v>
      </c>
      <c r="E55" s="401">
        <f t="shared" si="90"/>
        <v>43106</v>
      </c>
      <c r="F55" s="401">
        <f t="shared" si="90"/>
        <v>21479</v>
      </c>
      <c r="G55" s="401">
        <f t="shared" si="90"/>
        <v>23262</v>
      </c>
      <c r="H55" s="401">
        <f t="shared" si="90"/>
        <v>11874</v>
      </c>
      <c r="I55" s="401">
        <f t="shared" si="90"/>
        <v>23233</v>
      </c>
      <c r="J55" s="401">
        <f t="shared" si="90"/>
        <v>11980</v>
      </c>
      <c r="K55" s="401">
        <f t="shared" si="90"/>
        <v>131387</v>
      </c>
      <c r="L55" s="401">
        <f t="shared" si="90"/>
        <v>66294</v>
      </c>
      <c r="M55" s="401"/>
      <c r="N55" s="401" t="s">
        <v>58</v>
      </c>
      <c r="O55" s="76">
        <f t="shared" ref="O55:X55" si="91">SUM(O57:O75)</f>
        <v>1316</v>
      </c>
      <c r="P55" s="401">
        <f t="shared" si="91"/>
        <v>633</v>
      </c>
      <c r="Q55" s="401">
        <f t="shared" si="91"/>
        <v>3387</v>
      </c>
      <c r="R55" s="401">
        <f t="shared" si="91"/>
        <v>1674</v>
      </c>
      <c r="S55" s="401">
        <f t="shared" si="91"/>
        <v>602</v>
      </c>
      <c r="T55" s="401">
        <f t="shared" si="91"/>
        <v>316</v>
      </c>
      <c r="U55" s="401">
        <f t="shared" si="91"/>
        <v>5296</v>
      </c>
      <c r="V55" s="401">
        <f t="shared" si="91"/>
        <v>2784</v>
      </c>
      <c r="W55" s="401">
        <f t="shared" si="91"/>
        <v>10601</v>
      </c>
      <c r="X55" s="401">
        <f t="shared" si="91"/>
        <v>5407</v>
      </c>
      <c r="Y55" s="401"/>
      <c r="Z55" s="401" t="s">
        <v>58</v>
      </c>
      <c r="AA55" s="401">
        <f t="shared" ref="AA55:AO55" si="92">SUM(AA57:AA75)</f>
        <v>818</v>
      </c>
      <c r="AB55" s="401">
        <f t="shared" si="92"/>
        <v>820</v>
      </c>
      <c r="AC55" s="76">
        <f t="shared" si="92"/>
        <v>490</v>
      </c>
      <c r="AD55" s="401">
        <f t="shared" si="92"/>
        <v>496</v>
      </c>
      <c r="AE55" s="401">
        <f t="shared" si="92"/>
        <v>2624</v>
      </c>
      <c r="AF55" s="401">
        <f t="shared" si="92"/>
        <v>1944</v>
      </c>
      <c r="AG55" s="401">
        <f t="shared" si="92"/>
        <v>296</v>
      </c>
      <c r="AH55" s="401">
        <f t="shared" si="92"/>
        <v>2240</v>
      </c>
      <c r="AI55" s="401">
        <f t="shared" si="92"/>
        <v>2941</v>
      </c>
      <c r="AJ55" s="401">
        <f t="shared" si="92"/>
        <v>954</v>
      </c>
      <c r="AK55" s="401">
        <f t="shared" si="92"/>
        <v>69</v>
      </c>
      <c r="AL55" s="401">
        <f t="shared" si="92"/>
        <v>3964</v>
      </c>
      <c r="AM55" s="401">
        <f t="shared" si="92"/>
        <v>430</v>
      </c>
      <c r="AN55" s="401">
        <f t="shared" si="92"/>
        <v>300</v>
      </c>
      <c r="AO55" s="401">
        <f t="shared" si="92"/>
        <v>300</v>
      </c>
      <c r="AP55" s="439"/>
      <c r="AQ55" s="403"/>
      <c r="AR55" s="403"/>
      <c r="AS55" s="403"/>
      <c r="AT55" s="403"/>
      <c r="AU55" s="403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  <c r="BI55" s="212"/>
      <c r="BJ55" s="212"/>
      <c r="BK55" s="212"/>
      <c r="BL55" s="212"/>
      <c r="BM55" s="212"/>
      <c r="BN55" s="212"/>
      <c r="BO55" s="212"/>
      <c r="BP55" s="212"/>
      <c r="BQ55" s="212"/>
      <c r="BR55" s="212"/>
      <c r="BS55" s="212"/>
      <c r="BT55" s="212"/>
      <c r="BU55" s="212"/>
      <c r="BV55" s="212"/>
      <c r="BW55" s="212"/>
      <c r="BX55" s="212"/>
      <c r="BY55" s="212"/>
      <c r="BZ55" s="212"/>
      <c r="CA55" s="212"/>
      <c r="CB55" s="212"/>
      <c r="CC55" s="212"/>
      <c r="CD55" s="212"/>
      <c r="CE55" s="212"/>
      <c r="CF55" s="212"/>
      <c r="CG55" s="212"/>
      <c r="CH55" s="212"/>
      <c r="CI55" s="212"/>
      <c r="CJ55" s="212"/>
      <c r="CK55" s="212"/>
      <c r="CL55" s="212"/>
      <c r="CM55" s="212"/>
      <c r="CN55" s="212"/>
      <c r="CO55" s="212"/>
      <c r="CP55" s="212"/>
      <c r="CQ55" s="212"/>
      <c r="CR55" s="212"/>
      <c r="CS55" s="212"/>
      <c r="CT55" s="212"/>
      <c r="CU55" s="212"/>
      <c r="CV55" s="212"/>
      <c r="CW55" s="212"/>
      <c r="CX55" s="212"/>
      <c r="CY55" s="212"/>
      <c r="CZ55" s="212"/>
      <c r="DA55" s="212"/>
      <c r="DB55" s="212"/>
      <c r="DC55" s="212"/>
      <c r="DD55" s="212"/>
      <c r="DE55" s="212"/>
      <c r="DF55" s="212"/>
      <c r="DG55" s="212"/>
      <c r="DH55" s="212"/>
    </row>
    <row r="56" spans="1:113" s="251" customFormat="1">
      <c r="A56" s="157"/>
      <c r="B56" s="401"/>
      <c r="C56" s="401"/>
      <c r="D56" s="401"/>
      <c r="E56" s="401"/>
      <c r="F56" s="401"/>
      <c r="G56" s="401"/>
      <c r="H56" s="401"/>
      <c r="I56" s="401"/>
      <c r="J56" s="401"/>
      <c r="K56" s="401"/>
      <c r="L56" s="401"/>
      <c r="M56" s="401"/>
      <c r="N56" s="401"/>
      <c r="O56" s="76"/>
      <c r="P56" s="401"/>
      <c r="Q56" s="401"/>
      <c r="R56" s="401"/>
      <c r="S56" s="401"/>
      <c r="T56" s="401"/>
      <c r="U56" s="401"/>
      <c r="V56" s="401"/>
      <c r="W56" s="401"/>
      <c r="X56" s="401"/>
      <c r="Y56" s="401"/>
      <c r="Z56" s="401"/>
      <c r="AA56" s="401"/>
      <c r="AB56" s="401"/>
      <c r="AC56" s="76"/>
      <c r="AD56" s="401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7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  <c r="BI56" s="212"/>
      <c r="BJ56" s="212"/>
      <c r="BK56" s="212"/>
      <c r="BL56" s="212"/>
      <c r="BM56" s="212"/>
      <c r="BN56" s="212"/>
      <c r="BO56" s="212"/>
      <c r="BP56" s="212"/>
      <c r="BQ56" s="212"/>
      <c r="BR56" s="212"/>
      <c r="BS56" s="212"/>
      <c r="BT56" s="212"/>
      <c r="BU56" s="212"/>
      <c r="BV56" s="212"/>
      <c r="BW56" s="212"/>
      <c r="BX56" s="212"/>
      <c r="BY56" s="212"/>
      <c r="BZ56" s="212"/>
      <c r="CA56" s="212"/>
      <c r="CB56" s="212"/>
      <c r="CC56" s="212"/>
      <c r="CD56" s="212"/>
      <c r="CE56" s="212"/>
      <c r="CF56" s="212"/>
      <c r="CG56" s="212"/>
      <c r="CH56" s="212"/>
      <c r="CI56" s="212"/>
      <c r="CJ56" s="212"/>
      <c r="CK56" s="212"/>
      <c r="CL56" s="212"/>
      <c r="CM56" s="212"/>
      <c r="CN56" s="212"/>
      <c r="CO56" s="212"/>
      <c r="CP56" s="212"/>
      <c r="CQ56" s="212"/>
      <c r="CR56" s="212"/>
      <c r="CS56" s="212"/>
      <c r="CT56" s="212"/>
      <c r="CU56" s="212"/>
      <c r="CV56" s="212"/>
      <c r="CW56" s="212"/>
      <c r="CX56" s="212"/>
      <c r="CY56" s="212"/>
      <c r="CZ56" s="212"/>
      <c r="DA56" s="212"/>
      <c r="DB56" s="212"/>
      <c r="DC56" s="212"/>
      <c r="DD56" s="212"/>
      <c r="DE56" s="212"/>
      <c r="DF56" s="212"/>
      <c r="DG56" s="212"/>
      <c r="DH56" s="212"/>
    </row>
    <row r="57" spans="1:113" s="394" customFormat="1" ht="18" customHeight="1">
      <c r="A57" s="703" t="s">
        <v>115</v>
      </c>
      <c r="B57" s="703" t="s">
        <v>116</v>
      </c>
      <c r="C57" s="396">
        <v>3115</v>
      </c>
      <c r="D57" s="396">
        <v>1621</v>
      </c>
      <c r="E57" s="396">
        <v>3328</v>
      </c>
      <c r="F57" s="396">
        <v>1714</v>
      </c>
      <c r="G57" s="396">
        <v>1924</v>
      </c>
      <c r="H57" s="396">
        <v>1007</v>
      </c>
      <c r="I57" s="396">
        <v>1882</v>
      </c>
      <c r="J57" s="396">
        <v>1045</v>
      </c>
      <c r="K57" s="396">
        <v>10249</v>
      </c>
      <c r="L57" s="396">
        <v>5387</v>
      </c>
      <c r="M57" s="707" t="s">
        <v>115</v>
      </c>
      <c r="N57" s="707" t="s">
        <v>116</v>
      </c>
      <c r="O57" s="390">
        <v>45</v>
      </c>
      <c r="P57" s="390">
        <v>25</v>
      </c>
      <c r="Q57" s="396">
        <v>171</v>
      </c>
      <c r="R57" s="396">
        <v>99</v>
      </c>
      <c r="S57" s="396">
        <v>4</v>
      </c>
      <c r="T57" s="396">
        <v>3</v>
      </c>
      <c r="U57" s="396">
        <v>312</v>
      </c>
      <c r="V57" s="396">
        <v>189</v>
      </c>
      <c r="W57" s="396">
        <v>532</v>
      </c>
      <c r="X57" s="396">
        <v>316</v>
      </c>
      <c r="Y57" s="396" t="s">
        <v>115</v>
      </c>
      <c r="Z57" s="396" t="s">
        <v>116</v>
      </c>
      <c r="AA57" s="396">
        <v>57</v>
      </c>
      <c r="AB57" s="396">
        <v>62</v>
      </c>
      <c r="AC57" s="390">
        <v>37</v>
      </c>
      <c r="AD57" s="390">
        <v>37</v>
      </c>
      <c r="AE57" s="390">
        <v>193</v>
      </c>
      <c r="AF57" s="390">
        <v>143</v>
      </c>
      <c r="AG57" s="390">
        <v>14</v>
      </c>
      <c r="AH57" s="390">
        <v>157</v>
      </c>
      <c r="AI57" s="390">
        <v>245</v>
      </c>
      <c r="AJ57" s="390">
        <v>54</v>
      </c>
      <c r="AK57" s="390">
        <v>0</v>
      </c>
      <c r="AL57" s="390">
        <v>299</v>
      </c>
      <c r="AM57" s="390">
        <v>18</v>
      </c>
      <c r="AN57" s="390">
        <v>21</v>
      </c>
      <c r="AO57" s="390">
        <v>21</v>
      </c>
      <c r="AP57" s="325">
        <v>0</v>
      </c>
      <c r="AQ57" s="399"/>
      <c r="AR57" s="399"/>
      <c r="AS57" s="399"/>
      <c r="AT57" s="399"/>
      <c r="AU57" s="399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8"/>
      <c r="DE57" s="48"/>
      <c r="DF57" s="48"/>
      <c r="DG57" s="48"/>
      <c r="DH57" s="48"/>
    </row>
    <row r="58" spans="1:113" s="394" customFormat="1" ht="18" customHeight="1">
      <c r="A58" s="703" t="s">
        <v>115</v>
      </c>
      <c r="B58" s="703" t="s">
        <v>117</v>
      </c>
      <c r="C58" s="396">
        <v>1207</v>
      </c>
      <c r="D58" s="396">
        <v>588</v>
      </c>
      <c r="E58" s="396">
        <v>1208</v>
      </c>
      <c r="F58" s="396">
        <v>624</v>
      </c>
      <c r="G58" s="396">
        <v>691</v>
      </c>
      <c r="H58" s="396">
        <v>374</v>
      </c>
      <c r="I58" s="396">
        <v>588</v>
      </c>
      <c r="J58" s="396">
        <v>317</v>
      </c>
      <c r="K58" s="396">
        <v>3694</v>
      </c>
      <c r="L58" s="396">
        <v>1903</v>
      </c>
      <c r="M58" s="707" t="s">
        <v>115</v>
      </c>
      <c r="N58" s="707" t="s">
        <v>117</v>
      </c>
      <c r="O58" s="390">
        <v>22</v>
      </c>
      <c r="P58" s="390">
        <v>10</v>
      </c>
      <c r="Q58" s="396">
        <v>116</v>
      </c>
      <c r="R58" s="396">
        <v>54</v>
      </c>
      <c r="S58" s="396">
        <v>71</v>
      </c>
      <c r="T58" s="396">
        <v>42</v>
      </c>
      <c r="U58" s="396">
        <v>171</v>
      </c>
      <c r="V58" s="396">
        <v>104</v>
      </c>
      <c r="W58" s="396">
        <v>380</v>
      </c>
      <c r="X58" s="396">
        <v>210</v>
      </c>
      <c r="Y58" s="396" t="s">
        <v>115</v>
      </c>
      <c r="Z58" s="396" t="s">
        <v>117</v>
      </c>
      <c r="AA58" s="396">
        <v>23</v>
      </c>
      <c r="AB58" s="396">
        <v>22</v>
      </c>
      <c r="AC58" s="390">
        <v>14</v>
      </c>
      <c r="AD58" s="390">
        <v>13</v>
      </c>
      <c r="AE58" s="390">
        <v>72</v>
      </c>
      <c r="AF58" s="390">
        <v>65</v>
      </c>
      <c r="AG58" s="390">
        <v>7</v>
      </c>
      <c r="AH58" s="390">
        <v>72</v>
      </c>
      <c r="AI58" s="390">
        <v>55</v>
      </c>
      <c r="AJ58" s="390">
        <v>40</v>
      </c>
      <c r="AK58" s="390">
        <v>3</v>
      </c>
      <c r="AL58" s="390">
        <v>98</v>
      </c>
      <c r="AM58" s="390">
        <v>5</v>
      </c>
      <c r="AN58" s="390">
        <v>11</v>
      </c>
      <c r="AO58" s="390">
        <v>11</v>
      </c>
      <c r="AP58" s="325">
        <v>0</v>
      </c>
      <c r="AQ58" s="399"/>
      <c r="AR58" s="399"/>
      <c r="AS58" s="399"/>
      <c r="AT58" s="399"/>
      <c r="AU58" s="399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8"/>
      <c r="DE58" s="48"/>
      <c r="DF58" s="48"/>
      <c r="DG58" s="48"/>
      <c r="DH58" s="48"/>
    </row>
    <row r="59" spans="1:113" s="394" customFormat="1" ht="18" customHeight="1">
      <c r="A59" s="703" t="s">
        <v>115</v>
      </c>
      <c r="B59" s="703" t="s">
        <v>118</v>
      </c>
      <c r="C59" s="396">
        <v>2052</v>
      </c>
      <c r="D59" s="396">
        <v>1050</v>
      </c>
      <c r="E59" s="396">
        <v>2051</v>
      </c>
      <c r="F59" s="396">
        <v>1084</v>
      </c>
      <c r="G59" s="396">
        <v>798</v>
      </c>
      <c r="H59" s="396">
        <v>438</v>
      </c>
      <c r="I59" s="396">
        <v>914</v>
      </c>
      <c r="J59" s="396">
        <v>472</v>
      </c>
      <c r="K59" s="396">
        <v>5815</v>
      </c>
      <c r="L59" s="396">
        <v>3044</v>
      </c>
      <c r="M59" s="707" t="s">
        <v>115</v>
      </c>
      <c r="N59" s="707" t="s">
        <v>118</v>
      </c>
      <c r="O59" s="390">
        <v>1</v>
      </c>
      <c r="P59" s="390">
        <v>1</v>
      </c>
      <c r="Q59" s="396">
        <v>141</v>
      </c>
      <c r="R59" s="396">
        <v>76</v>
      </c>
      <c r="S59" s="396">
        <v>3</v>
      </c>
      <c r="T59" s="396">
        <v>1</v>
      </c>
      <c r="U59" s="396">
        <v>247</v>
      </c>
      <c r="V59" s="396">
        <v>131</v>
      </c>
      <c r="W59" s="396">
        <v>392</v>
      </c>
      <c r="X59" s="396">
        <v>209</v>
      </c>
      <c r="Y59" s="396" t="s">
        <v>115</v>
      </c>
      <c r="Z59" s="396" t="s">
        <v>118</v>
      </c>
      <c r="AA59" s="396">
        <v>42</v>
      </c>
      <c r="AB59" s="396">
        <v>40</v>
      </c>
      <c r="AC59" s="390">
        <v>18</v>
      </c>
      <c r="AD59" s="390">
        <v>22</v>
      </c>
      <c r="AE59" s="390">
        <v>122</v>
      </c>
      <c r="AF59" s="390">
        <v>87</v>
      </c>
      <c r="AG59" s="390">
        <v>25</v>
      </c>
      <c r="AH59" s="390">
        <v>112</v>
      </c>
      <c r="AI59" s="390">
        <v>93</v>
      </c>
      <c r="AJ59" s="390">
        <v>72</v>
      </c>
      <c r="AK59" s="390">
        <v>4</v>
      </c>
      <c r="AL59" s="390">
        <v>169</v>
      </c>
      <c r="AM59" s="390">
        <v>11</v>
      </c>
      <c r="AN59" s="390">
        <v>19</v>
      </c>
      <c r="AO59" s="390">
        <v>19</v>
      </c>
      <c r="AP59" s="325">
        <v>0</v>
      </c>
      <c r="AQ59" s="399"/>
      <c r="AR59" s="399"/>
      <c r="AS59" s="399"/>
      <c r="AT59" s="399"/>
      <c r="AU59" s="399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  <c r="CJ59" s="48"/>
      <c r="CK59" s="48"/>
      <c r="CL59" s="48"/>
      <c r="CM59" s="48"/>
      <c r="CN59" s="48"/>
      <c r="CO59" s="48"/>
      <c r="CP59" s="48"/>
      <c r="CQ59" s="48"/>
      <c r="CR59" s="48"/>
      <c r="CS59" s="48"/>
      <c r="CT59" s="48"/>
      <c r="CU59" s="48"/>
      <c r="CV59" s="48"/>
      <c r="CW59" s="48"/>
      <c r="CX59" s="48"/>
      <c r="CY59" s="48"/>
      <c r="CZ59" s="48"/>
      <c r="DA59" s="48"/>
      <c r="DB59" s="48"/>
      <c r="DC59" s="48"/>
      <c r="DD59" s="48"/>
      <c r="DE59" s="48"/>
      <c r="DF59" s="48"/>
      <c r="DG59" s="48"/>
      <c r="DH59" s="48"/>
    </row>
    <row r="60" spans="1:113" s="394" customFormat="1" ht="18" customHeight="1">
      <c r="A60" s="703" t="s">
        <v>115</v>
      </c>
      <c r="B60" s="703" t="s">
        <v>119</v>
      </c>
      <c r="C60" s="396">
        <v>883</v>
      </c>
      <c r="D60" s="396">
        <v>429</v>
      </c>
      <c r="E60" s="396">
        <v>856</v>
      </c>
      <c r="F60" s="396">
        <v>378</v>
      </c>
      <c r="G60" s="396">
        <v>411</v>
      </c>
      <c r="H60" s="396">
        <v>205</v>
      </c>
      <c r="I60" s="396">
        <v>376</v>
      </c>
      <c r="J60" s="396">
        <v>186</v>
      </c>
      <c r="K60" s="396">
        <v>2526</v>
      </c>
      <c r="L60" s="396">
        <v>1198</v>
      </c>
      <c r="M60" s="707" t="s">
        <v>115</v>
      </c>
      <c r="N60" s="707" t="s">
        <v>119</v>
      </c>
      <c r="O60" s="390">
        <v>19</v>
      </c>
      <c r="P60" s="390">
        <v>12</v>
      </c>
      <c r="Q60" s="396">
        <v>108</v>
      </c>
      <c r="R60" s="396">
        <v>59</v>
      </c>
      <c r="S60" s="396">
        <v>17</v>
      </c>
      <c r="T60" s="396">
        <v>15</v>
      </c>
      <c r="U60" s="396">
        <v>105</v>
      </c>
      <c r="V60" s="396">
        <v>51</v>
      </c>
      <c r="W60" s="396">
        <v>249</v>
      </c>
      <c r="X60" s="396">
        <v>137</v>
      </c>
      <c r="Y60" s="396" t="s">
        <v>115</v>
      </c>
      <c r="Z60" s="396" t="s">
        <v>119</v>
      </c>
      <c r="AA60" s="396">
        <v>18</v>
      </c>
      <c r="AB60" s="396">
        <v>17</v>
      </c>
      <c r="AC60" s="390">
        <v>8</v>
      </c>
      <c r="AD60" s="390">
        <v>10</v>
      </c>
      <c r="AE60" s="390">
        <v>53</v>
      </c>
      <c r="AF60" s="390">
        <v>43</v>
      </c>
      <c r="AG60" s="390">
        <v>10</v>
      </c>
      <c r="AH60" s="390">
        <v>53</v>
      </c>
      <c r="AI60" s="390">
        <v>52</v>
      </c>
      <c r="AJ60" s="390">
        <v>32</v>
      </c>
      <c r="AK60" s="390">
        <v>3</v>
      </c>
      <c r="AL60" s="390">
        <v>87</v>
      </c>
      <c r="AM60" s="390">
        <v>1</v>
      </c>
      <c r="AN60" s="390">
        <v>10</v>
      </c>
      <c r="AO60" s="390">
        <v>10</v>
      </c>
      <c r="AP60" s="325">
        <v>0</v>
      </c>
      <c r="AQ60" s="399"/>
      <c r="AR60" s="399"/>
      <c r="AS60" s="399"/>
      <c r="AT60" s="399"/>
      <c r="AU60" s="399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8"/>
      <c r="DE60" s="48"/>
      <c r="DF60" s="48"/>
      <c r="DG60" s="48"/>
      <c r="DH60" s="48"/>
    </row>
    <row r="61" spans="1:113" s="394" customFormat="1" ht="18" customHeight="1">
      <c r="A61" s="703" t="s">
        <v>115</v>
      </c>
      <c r="B61" s="703" t="s">
        <v>120</v>
      </c>
      <c r="C61" s="396">
        <v>3200</v>
      </c>
      <c r="D61" s="396">
        <v>1641</v>
      </c>
      <c r="E61" s="396">
        <v>2856</v>
      </c>
      <c r="F61" s="396">
        <v>1408</v>
      </c>
      <c r="G61" s="396">
        <v>2219</v>
      </c>
      <c r="H61" s="396">
        <v>1132</v>
      </c>
      <c r="I61" s="396">
        <v>2128</v>
      </c>
      <c r="J61" s="396">
        <v>1145</v>
      </c>
      <c r="K61" s="396">
        <v>10403</v>
      </c>
      <c r="L61" s="396">
        <v>5326</v>
      </c>
      <c r="M61" s="707" t="s">
        <v>115</v>
      </c>
      <c r="N61" s="707" t="s">
        <v>120</v>
      </c>
      <c r="O61" s="390">
        <v>184</v>
      </c>
      <c r="P61" s="390">
        <v>78</v>
      </c>
      <c r="Q61" s="396">
        <v>257</v>
      </c>
      <c r="R61" s="396">
        <v>124</v>
      </c>
      <c r="S61" s="396">
        <v>85</v>
      </c>
      <c r="T61" s="396">
        <v>40</v>
      </c>
      <c r="U61" s="396">
        <v>423</v>
      </c>
      <c r="V61" s="396">
        <v>226</v>
      </c>
      <c r="W61" s="396">
        <v>949</v>
      </c>
      <c r="X61" s="396">
        <v>468</v>
      </c>
      <c r="Y61" s="396" t="s">
        <v>115</v>
      </c>
      <c r="Z61" s="396" t="s">
        <v>120</v>
      </c>
      <c r="AA61" s="396">
        <v>60</v>
      </c>
      <c r="AB61" s="396">
        <v>54</v>
      </c>
      <c r="AC61" s="390">
        <v>46</v>
      </c>
      <c r="AD61" s="390">
        <v>46</v>
      </c>
      <c r="AE61" s="390">
        <v>206</v>
      </c>
      <c r="AF61" s="390">
        <v>159</v>
      </c>
      <c r="AG61" s="390">
        <v>17</v>
      </c>
      <c r="AH61" s="390">
        <v>176</v>
      </c>
      <c r="AI61" s="390">
        <v>329</v>
      </c>
      <c r="AJ61" s="390">
        <v>25</v>
      </c>
      <c r="AK61" s="390">
        <v>0</v>
      </c>
      <c r="AL61" s="390">
        <v>354</v>
      </c>
      <c r="AM61" s="390">
        <v>30</v>
      </c>
      <c r="AN61" s="390">
        <v>18</v>
      </c>
      <c r="AO61" s="390">
        <v>18</v>
      </c>
      <c r="AP61" s="325">
        <v>0</v>
      </c>
      <c r="AQ61" s="399"/>
      <c r="AR61" s="399"/>
      <c r="AS61" s="399"/>
      <c r="AT61" s="399"/>
      <c r="AU61" s="399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8"/>
      <c r="DE61" s="48"/>
      <c r="DF61" s="48"/>
      <c r="DG61" s="48"/>
      <c r="DH61" s="48"/>
    </row>
    <row r="62" spans="1:113" s="394" customFormat="1" ht="18" customHeight="1">
      <c r="A62" s="703" t="s">
        <v>115</v>
      </c>
      <c r="B62" s="703" t="s">
        <v>121</v>
      </c>
      <c r="C62" s="396">
        <v>3134</v>
      </c>
      <c r="D62" s="396">
        <v>1591</v>
      </c>
      <c r="E62" s="396">
        <v>4273</v>
      </c>
      <c r="F62" s="396">
        <v>2163</v>
      </c>
      <c r="G62" s="396">
        <v>1565</v>
      </c>
      <c r="H62" s="396">
        <v>840</v>
      </c>
      <c r="I62" s="396">
        <v>1558</v>
      </c>
      <c r="J62" s="396">
        <v>834</v>
      </c>
      <c r="K62" s="396">
        <v>10530</v>
      </c>
      <c r="L62" s="396">
        <v>5428</v>
      </c>
      <c r="M62" s="707" t="s">
        <v>115</v>
      </c>
      <c r="N62" s="707" t="s">
        <v>121</v>
      </c>
      <c r="O62" s="390">
        <v>58</v>
      </c>
      <c r="P62" s="390">
        <v>24</v>
      </c>
      <c r="Q62" s="396">
        <v>371</v>
      </c>
      <c r="R62" s="396">
        <v>190</v>
      </c>
      <c r="S62" s="396">
        <v>23</v>
      </c>
      <c r="T62" s="396">
        <v>13</v>
      </c>
      <c r="U62" s="396">
        <v>348</v>
      </c>
      <c r="V62" s="396">
        <v>197</v>
      </c>
      <c r="W62" s="396">
        <v>800</v>
      </c>
      <c r="X62" s="396">
        <v>424</v>
      </c>
      <c r="Y62" s="396" t="s">
        <v>115</v>
      </c>
      <c r="Z62" s="396" t="s">
        <v>121</v>
      </c>
      <c r="AA62" s="396">
        <v>66</v>
      </c>
      <c r="AB62" s="396">
        <v>84</v>
      </c>
      <c r="AC62" s="390">
        <v>37</v>
      </c>
      <c r="AD62" s="390">
        <v>38</v>
      </c>
      <c r="AE62" s="390">
        <v>225</v>
      </c>
      <c r="AF62" s="390">
        <v>141</v>
      </c>
      <c r="AG62" s="390">
        <v>38</v>
      </c>
      <c r="AH62" s="390">
        <v>179</v>
      </c>
      <c r="AI62" s="390">
        <v>282</v>
      </c>
      <c r="AJ62" s="390">
        <v>65</v>
      </c>
      <c r="AK62" s="390">
        <v>12</v>
      </c>
      <c r="AL62" s="390">
        <v>359</v>
      </c>
      <c r="AM62" s="390">
        <v>66</v>
      </c>
      <c r="AN62" s="390">
        <v>16</v>
      </c>
      <c r="AO62" s="390">
        <v>16</v>
      </c>
      <c r="AP62" s="325">
        <v>0</v>
      </c>
      <c r="AQ62" s="399"/>
      <c r="AR62" s="399"/>
      <c r="AS62" s="399"/>
      <c r="AT62" s="399"/>
      <c r="AU62" s="399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  <c r="DD62" s="48"/>
      <c r="DE62" s="48"/>
      <c r="DF62" s="48"/>
      <c r="DG62" s="48"/>
      <c r="DH62" s="48"/>
    </row>
    <row r="63" spans="1:113" s="394" customFormat="1" ht="18" customHeight="1">
      <c r="A63" s="703" t="s">
        <v>115</v>
      </c>
      <c r="B63" s="703" t="s">
        <v>122</v>
      </c>
      <c r="C63" s="396">
        <v>6405</v>
      </c>
      <c r="D63" s="396">
        <v>3325</v>
      </c>
      <c r="E63" s="396">
        <v>7871</v>
      </c>
      <c r="F63" s="396">
        <v>3873</v>
      </c>
      <c r="G63" s="396">
        <v>4713</v>
      </c>
      <c r="H63" s="396">
        <v>2345</v>
      </c>
      <c r="I63" s="396">
        <v>5131</v>
      </c>
      <c r="J63" s="396">
        <v>2632</v>
      </c>
      <c r="K63" s="396">
        <v>24120</v>
      </c>
      <c r="L63" s="396">
        <v>12175</v>
      </c>
      <c r="M63" s="707" t="s">
        <v>115</v>
      </c>
      <c r="N63" s="707" t="s">
        <v>122</v>
      </c>
      <c r="O63" s="390">
        <v>5</v>
      </c>
      <c r="P63" s="390">
        <v>2</v>
      </c>
      <c r="Q63" s="396">
        <v>714</v>
      </c>
      <c r="R63" s="396">
        <v>358</v>
      </c>
      <c r="S63" s="396">
        <v>6</v>
      </c>
      <c r="T63" s="396">
        <v>4</v>
      </c>
      <c r="U63" s="396">
        <v>1043</v>
      </c>
      <c r="V63" s="396">
        <v>544</v>
      </c>
      <c r="W63" s="396">
        <v>1768</v>
      </c>
      <c r="X63" s="396">
        <v>908</v>
      </c>
      <c r="Y63" s="396" t="s">
        <v>115</v>
      </c>
      <c r="Z63" s="396" t="s">
        <v>122</v>
      </c>
      <c r="AA63" s="396">
        <v>108</v>
      </c>
      <c r="AB63" s="396">
        <v>131</v>
      </c>
      <c r="AC63" s="390">
        <v>86</v>
      </c>
      <c r="AD63" s="390">
        <v>92</v>
      </c>
      <c r="AE63" s="390">
        <v>417</v>
      </c>
      <c r="AF63" s="390">
        <v>279</v>
      </c>
      <c r="AG63" s="390">
        <v>16</v>
      </c>
      <c r="AH63" s="390">
        <v>295</v>
      </c>
      <c r="AI63" s="390">
        <v>660</v>
      </c>
      <c r="AJ63" s="390">
        <v>7</v>
      </c>
      <c r="AK63" s="390">
        <v>0</v>
      </c>
      <c r="AL63" s="390">
        <v>667</v>
      </c>
      <c r="AM63" s="390">
        <v>157</v>
      </c>
      <c r="AN63" s="390">
        <v>14</v>
      </c>
      <c r="AO63" s="390">
        <v>14</v>
      </c>
      <c r="AP63" s="325">
        <v>0</v>
      </c>
      <c r="AQ63" s="399"/>
      <c r="AR63" s="399"/>
      <c r="AS63" s="399"/>
      <c r="AT63" s="399"/>
      <c r="AU63" s="399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8"/>
      <c r="DH63" s="48"/>
    </row>
    <row r="64" spans="1:113" s="394" customFormat="1" ht="18" customHeight="1">
      <c r="A64" s="703" t="s">
        <v>115</v>
      </c>
      <c r="B64" s="703" t="s">
        <v>123</v>
      </c>
      <c r="C64" s="396">
        <v>3824</v>
      </c>
      <c r="D64" s="396">
        <v>1886</v>
      </c>
      <c r="E64" s="396">
        <v>3688</v>
      </c>
      <c r="F64" s="396">
        <v>1902</v>
      </c>
      <c r="G64" s="396">
        <v>1929</v>
      </c>
      <c r="H64" s="396">
        <v>1022</v>
      </c>
      <c r="I64" s="396">
        <v>1962</v>
      </c>
      <c r="J64" s="396">
        <v>1051</v>
      </c>
      <c r="K64" s="396">
        <v>11403</v>
      </c>
      <c r="L64" s="396">
        <v>5861</v>
      </c>
      <c r="M64" s="707" t="s">
        <v>115</v>
      </c>
      <c r="N64" s="707" t="s">
        <v>123</v>
      </c>
      <c r="O64" s="390">
        <v>272</v>
      </c>
      <c r="P64" s="390">
        <v>136</v>
      </c>
      <c r="Q64" s="396">
        <v>369</v>
      </c>
      <c r="R64" s="396">
        <v>162</v>
      </c>
      <c r="S64" s="396">
        <v>67</v>
      </c>
      <c r="T64" s="396">
        <v>41</v>
      </c>
      <c r="U64" s="396">
        <v>481</v>
      </c>
      <c r="V64" s="396">
        <v>256</v>
      </c>
      <c r="W64" s="396">
        <v>1189</v>
      </c>
      <c r="X64" s="396">
        <v>595</v>
      </c>
      <c r="Y64" s="396" t="s">
        <v>115</v>
      </c>
      <c r="Z64" s="396" t="s">
        <v>123</v>
      </c>
      <c r="AA64" s="396">
        <v>74</v>
      </c>
      <c r="AB64" s="396">
        <v>69</v>
      </c>
      <c r="AC64" s="390">
        <v>40</v>
      </c>
      <c r="AD64" s="390">
        <v>45</v>
      </c>
      <c r="AE64" s="390">
        <v>228</v>
      </c>
      <c r="AF64" s="390">
        <v>181</v>
      </c>
      <c r="AG64" s="390">
        <v>24</v>
      </c>
      <c r="AH64" s="390">
        <v>205</v>
      </c>
      <c r="AI64" s="390">
        <v>219</v>
      </c>
      <c r="AJ64" s="390">
        <v>100</v>
      </c>
      <c r="AK64" s="390">
        <v>1</v>
      </c>
      <c r="AL64" s="390">
        <v>320</v>
      </c>
      <c r="AM64" s="390">
        <v>35</v>
      </c>
      <c r="AN64" s="390">
        <v>24</v>
      </c>
      <c r="AO64" s="390">
        <v>24</v>
      </c>
      <c r="AP64" s="325">
        <v>0</v>
      </c>
      <c r="AQ64" s="399"/>
      <c r="AR64" s="399"/>
      <c r="AS64" s="399"/>
      <c r="AT64" s="399"/>
      <c r="AU64" s="399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8"/>
      <c r="DH64" s="48"/>
    </row>
    <row r="65" spans="1:113" s="394" customFormat="1" ht="18" customHeight="1">
      <c r="A65" s="703" t="s">
        <v>124</v>
      </c>
      <c r="B65" s="703" t="s">
        <v>258</v>
      </c>
      <c r="C65" s="396">
        <v>521</v>
      </c>
      <c r="D65" s="396">
        <v>260</v>
      </c>
      <c r="E65" s="396">
        <v>463</v>
      </c>
      <c r="F65" s="396">
        <v>234</v>
      </c>
      <c r="G65" s="396">
        <v>186</v>
      </c>
      <c r="H65" s="396">
        <v>79</v>
      </c>
      <c r="I65" s="396">
        <v>140</v>
      </c>
      <c r="J65" s="396">
        <v>69</v>
      </c>
      <c r="K65" s="396">
        <v>1310</v>
      </c>
      <c r="L65" s="396">
        <v>642</v>
      </c>
      <c r="M65" s="707" t="s">
        <v>124</v>
      </c>
      <c r="N65" s="707" t="s">
        <v>258</v>
      </c>
      <c r="O65" s="390">
        <v>15</v>
      </c>
      <c r="P65" s="390">
        <v>10</v>
      </c>
      <c r="Q65" s="396">
        <v>29</v>
      </c>
      <c r="R65" s="396">
        <v>11</v>
      </c>
      <c r="S65" s="396">
        <v>5</v>
      </c>
      <c r="T65" s="396">
        <v>1</v>
      </c>
      <c r="U65" s="396">
        <v>51</v>
      </c>
      <c r="V65" s="396">
        <v>26</v>
      </c>
      <c r="W65" s="396">
        <v>100</v>
      </c>
      <c r="X65" s="396">
        <v>48</v>
      </c>
      <c r="Y65" s="396" t="s">
        <v>124</v>
      </c>
      <c r="Z65" s="396" t="s">
        <v>258</v>
      </c>
      <c r="AA65" s="396">
        <v>11</v>
      </c>
      <c r="AB65" s="396">
        <v>11</v>
      </c>
      <c r="AC65" s="390">
        <v>7</v>
      </c>
      <c r="AD65" s="390">
        <v>4</v>
      </c>
      <c r="AE65" s="390">
        <v>33</v>
      </c>
      <c r="AF65" s="390">
        <v>23</v>
      </c>
      <c r="AG65" s="390">
        <v>6</v>
      </c>
      <c r="AH65" s="390">
        <v>29</v>
      </c>
      <c r="AI65" s="390">
        <v>30</v>
      </c>
      <c r="AJ65" s="390">
        <v>19</v>
      </c>
      <c r="AK65" s="390">
        <v>1</v>
      </c>
      <c r="AL65" s="390">
        <v>50</v>
      </c>
      <c r="AM65" s="390">
        <v>1</v>
      </c>
      <c r="AN65" s="390">
        <v>6</v>
      </c>
      <c r="AO65" s="390">
        <v>6</v>
      </c>
      <c r="AP65" s="325">
        <v>0</v>
      </c>
      <c r="AQ65" s="399"/>
      <c r="AR65" s="399"/>
      <c r="AS65" s="399"/>
      <c r="AT65" s="399"/>
      <c r="AU65" s="399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8"/>
      <c r="DH65" s="48"/>
    </row>
    <row r="66" spans="1:113" s="394" customFormat="1" ht="18" customHeight="1">
      <c r="A66" s="703" t="s">
        <v>124</v>
      </c>
      <c r="B66" s="703" t="s">
        <v>247</v>
      </c>
      <c r="C66" s="396">
        <v>1966</v>
      </c>
      <c r="D66" s="396">
        <v>979</v>
      </c>
      <c r="E66" s="396">
        <v>1845</v>
      </c>
      <c r="F66" s="396">
        <v>862</v>
      </c>
      <c r="G66" s="396">
        <v>994</v>
      </c>
      <c r="H66" s="396">
        <v>447</v>
      </c>
      <c r="I66" s="396">
        <v>839</v>
      </c>
      <c r="J66" s="396">
        <v>409</v>
      </c>
      <c r="K66" s="396">
        <v>5644</v>
      </c>
      <c r="L66" s="396">
        <v>2697</v>
      </c>
      <c r="M66" s="707" t="s">
        <v>124</v>
      </c>
      <c r="N66" s="707" t="s">
        <v>247</v>
      </c>
      <c r="O66" s="390">
        <v>147</v>
      </c>
      <c r="P66" s="390">
        <v>74</v>
      </c>
      <c r="Q66" s="396">
        <v>82</v>
      </c>
      <c r="R66" s="396">
        <v>38</v>
      </c>
      <c r="S66" s="396">
        <v>77</v>
      </c>
      <c r="T66" s="396">
        <v>28</v>
      </c>
      <c r="U66" s="396">
        <v>176</v>
      </c>
      <c r="V66" s="396">
        <v>87</v>
      </c>
      <c r="W66" s="396">
        <v>482</v>
      </c>
      <c r="X66" s="396">
        <v>227</v>
      </c>
      <c r="Y66" s="396" t="s">
        <v>124</v>
      </c>
      <c r="Z66" s="396" t="s">
        <v>247</v>
      </c>
      <c r="AA66" s="396">
        <v>44</v>
      </c>
      <c r="AB66" s="396">
        <v>39</v>
      </c>
      <c r="AC66" s="390">
        <v>23</v>
      </c>
      <c r="AD66" s="390">
        <v>19</v>
      </c>
      <c r="AE66" s="390">
        <v>125</v>
      </c>
      <c r="AF66" s="390">
        <v>91</v>
      </c>
      <c r="AG66" s="390">
        <v>22</v>
      </c>
      <c r="AH66" s="390">
        <v>113</v>
      </c>
      <c r="AI66" s="390">
        <v>78</v>
      </c>
      <c r="AJ66" s="390">
        <v>112</v>
      </c>
      <c r="AK66" s="390">
        <v>0</v>
      </c>
      <c r="AL66" s="390">
        <v>190</v>
      </c>
      <c r="AM66" s="390">
        <v>2</v>
      </c>
      <c r="AN66" s="390">
        <v>18</v>
      </c>
      <c r="AO66" s="390">
        <v>18</v>
      </c>
      <c r="AP66" s="325">
        <v>0</v>
      </c>
      <c r="AQ66" s="399"/>
      <c r="AR66" s="399"/>
      <c r="AS66" s="399"/>
      <c r="AT66" s="399"/>
      <c r="AU66" s="399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48"/>
      <c r="CR66" s="48"/>
      <c r="CS66" s="48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48"/>
      <c r="DG66" s="48"/>
      <c r="DH66" s="48"/>
    </row>
    <row r="67" spans="1:113" s="394" customFormat="1" ht="18" customHeight="1">
      <c r="A67" s="703" t="s">
        <v>125</v>
      </c>
      <c r="B67" s="703" t="s">
        <v>126</v>
      </c>
      <c r="C67" s="396">
        <v>1800</v>
      </c>
      <c r="D67" s="396">
        <v>928</v>
      </c>
      <c r="E67" s="396">
        <v>2041</v>
      </c>
      <c r="F67" s="396">
        <v>1071</v>
      </c>
      <c r="G67" s="396">
        <v>1091</v>
      </c>
      <c r="H67" s="396">
        <v>607</v>
      </c>
      <c r="I67" s="396">
        <v>1009</v>
      </c>
      <c r="J67" s="396">
        <v>538</v>
      </c>
      <c r="K67" s="396">
        <v>5941</v>
      </c>
      <c r="L67" s="396">
        <v>3144</v>
      </c>
      <c r="M67" s="707" t="s">
        <v>125</v>
      </c>
      <c r="N67" s="707" t="s">
        <v>126</v>
      </c>
      <c r="O67" s="390">
        <v>51</v>
      </c>
      <c r="P67" s="390">
        <v>21</v>
      </c>
      <c r="Q67" s="396">
        <v>223</v>
      </c>
      <c r="R67" s="396">
        <v>123</v>
      </c>
      <c r="S67" s="396">
        <v>44</v>
      </c>
      <c r="T67" s="396">
        <v>25</v>
      </c>
      <c r="U67" s="396">
        <v>273</v>
      </c>
      <c r="V67" s="396">
        <v>148</v>
      </c>
      <c r="W67" s="396">
        <v>591</v>
      </c>
      <c r="X67" s="396">
        <v>317</v>
      </c>
      <c r="Y67" s="396" t="s">
        <v>125</v>
      </c>
      <c r="Z67" s="396" t="s">
        <v>126</v>
      </c>
      <c r="AA67" s="396">
        <v>39</v>
      </c>
      <c r="AB67" s="396">
        <v>40</v>
      </c>
      <c r="AC67" s="390">
        <v>23</v>
      </c>
      <c r="AD67" s="390">
        <v>21</v>
      </c>
      <c r="AE67" s="390">
        <v>123</v>
      </c>
      <c r="AF67" s="390">
        <v>93</v>
      </c>
      <c r="AG67" s="390">
        <v>25</v>
      </c>
      <c r="AH67" s="390">
        <v>118</v>
      </c>
      <c r="AI67" s="390">
        <v>121</v>
      </c>
      <c r="AJ67" s="390">
        <v>60</v>
      </c>
      <c r="AK67" s="390">
        <v>9</v>
      </c>
      <c r="AL67" s="390">
        <v>190</v>
      </c>
      <c r="AM67" s="390">
        <v>24</v>
      </c>
      <c r="AN67" s="390">
        <v>19</v>
      </c>
      <c r="AO67" s="390">
        <v>19</v>
      </c>
      <c r="AP67" s="325">
        <v>0</v>
      </c>
      <c r="AQ67" s="399"/>
      <c r="AR67" s="399"/>
      <c r="AS67" s="399"/>
      <c r="AT67" s="399"/>
      <c r="AU67" s="399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/>
      <c r="DG67" s="48"/>
      <c r="DH67" s="48"/>
    </row>
    <row r="68" spans="1:113" s="394" customFormat="1" ht="18" customHeight="1">
      <c r="A68" s="703" t="s">
        <v>125</v>
      </c>
      <c r="B68" s="703" t="s">
        <v>127</v>
      </c>
      <c r="C68" s="396">
        <v>1338</v>
      </c>
      <c r="D68" s="396">
        <v>677</v>
      </c>
      <c r="E68" s="396">
        <v>1264</v>
      </c>
      <c r="F68" s="396">
        <v>658</v>
      </c>
      <c r="G68" s="396">
        <v>725</v>
      </c>
      <c r="H68" s="396">
        <v>368</v>
      </c>
      <c r="I68" s="396">
        <v>625</v>
      </c>
      <c r="J68" s="396">
        <v>299</v>
      </c>
      <c r="K68" s="396">
        <v>3952</v>
      </c>
      <c r="L68" s="396">
        <v>2002</v>
      </c>
      <c r="M68" s="707" t="s">
        <v>125</v>
      </c>
      <c r="N68" s="707" t="s">
        <v>127</v>
      </c>
      <c r="O68" s="390">
        <v>29</v>
      </c>
      <c r="P68" s="390">
        <v>13</v>
      </c>
      <c r="Q68" s="396">
        <v>103</v>
      </c>
      <c r="R68" s="396">
        <v>54</v>
      </c>
      <c r="S68" s="396">
        <v>28</v>
      </c>
      <c r="T68" s="396">
        <v>14</v>
      </c>
      <c r="U68" s="396">
        <v>134</v>
      </c>
      <c r="V68" s="396">
        <v>59</v>
      </c>
      <c r="W68" s="396">
        <v>294</v>
      </c>
      <c r="X68" s="396">
        <v>140</v>
      </c>
      <c r="Y68" s="396" t="s">
        <v>125</v>
      </c>
      <c r="Z68" s="396" t="s">
        <v>127</v>
      </c>
      <c r="AA68" s="396">
        <v>28</v>
      </c>
      <c r="AB68" s="396">
        <v>25</v>
      </c>
      <c r="AC68" s="390">
        <v>16</v>
      </c>
      <c r="AD68" s="390">
        <v>15</v>
      </c>
      <c r="AE68" s="390">
        <v>84</v>
      </c>
      <c r="AF68" s="390">
        <v>63</v>
      </c>
      <c r="AG68" s="390">
        <v>9</v>
      </c>
      <c r="AH68" s="390">
        <v>72</v>
      </c>
      <c r="AI68" s="390">
        <v>84</v>
      </c>
      <c r="AJ68" s="390">
        <v>33</v>
      </c>
      <c r="AK68" s="390">
        <v>2</v>
      </c>
      <c r="AL68" s="390">
        <v>119</v>
      </c>
      <c r="AM68" s="390">
        <v>10</v>
      </c>
      <c r="AN68" s="390">
        <v>15</v>
      </c>
      <c r="AO68" s="390">
        <v>15</v>
      </c>
      <c r="AP68" s="325">
        <v>0</v>
      </c>
      <c r="AQ68" s="399"/>
      <c r="AR68" s="399"/>
      <c r="AS68" s="399"/>
      <c r="AT68" s="399"/>
      <c r="AU68" s="399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</row>
    <row r="69" spans="1:113" s="394" customFormat="1" ht="18" customHeight="1">
      <c r="A69" s="703" t="s">
        <v>125</v>
      </c>
      <c r="B69" s="703" t="s">
        <v>128</v>
      </c>
      <c r="C69" s="396">
        <v>1491</v>
      </c>
      <c r="D69" s="396">
        <v>763</v>
      </c>
      <c r="E69" s="396">
        <v>1378</v>
      </c>
      <c r="F69" s="396">
        <v>662</v>
      </c>
      <c r="G69" s="396">
        <v>805</v>
      </c>
      <c r="H69" s="396">
        <v>437</v>
      </c>
      <c r="I69" s="396">
        <v>778</v>
      </c>
      <c r="J69" s="396">
        <v>398</v>
      </c>
      <c r="K69" s="396">
        <v>4452</v>
      </c>
      <c r="L69" s="396">
        <v>2260</v>
      </c>
      <c r="M69" s="707" t="s">
        <v>125</v>
      </c>
      <c r="N69" s="707" t="s">
        <v>128</v>
      </c>
      <c r="O69" s="390">
        <v>46</v>
      </c>
      <c r="P69" s="390">
        <v>26</v>
      </c>
      <c r="Q69" s="396">
        <v>75</v>
      </c>
      <c r="R69" s="396">
        <v>38</v>
      </c>
      <c r="S69" s="396">
        <v>18</v>
      </c>
      <c r="T69" s="396">
        <v>10</v>
      </c>
      <c r="U69" s="396">
        <v>146</v>
      </c>
      <c r="V69" s="396">
        <v>77</v>
      </c>
      <c r="W69" s="396">
        <v>285</v>
      </c>
      <c r="X69" s="396">
        <v>151</v>
      </c>
      <c r="Y69" s="396" t="s">
        <v>125</v>
      </c>
      <c r="Z69" s="396" t="s">
        <v>128</v>
      </c>
      <c r="AA69" s="396">
        <v>28</v>
      </c>
      <c r="AB69" s="396">
        <v>28</v>
      </c>
      <c r="AC69" s="390">
        <v>17</v>
      </c>
      <c r="AD69" s="390">
        <v>15</v>
      </c>
      <c r="AE69" s="390">
        <v>88</v>
      </c>
      <c r="AF69" s="390">
        <v>63</v>
      </c>
      <c r="AG69" s="390">
        <v>17</v>
      </c>
      <c r="AH69" s="390">
        <v>80</v>
      </c>
      <c r="AI69" s="390">
        <v>56</v>
      </c>
      <c r="AJ69" s="390">
        <v>75</v>
      </c>
      <c r="AK69" s="390">
        <v>3</v>
      </c>
      <c r="AL69" s="390">
        <v>134</v>
      </c>
      <c r="AM69" s="390">
        <v>3</v>
      </c>
      <c r="AN69" s="390">
        <v>14</v>
      </c>
      <c r="AO69" s="390">
        <v>14</v>
      </c>
      <c r="AP69" s="325">
        <v>0</v>
      </c>
      <c r="AQ69" s="399"/>
      <c r="AR69" s="399"/>
      <c r="AS69" s="399"/>
      <c r="AT69" s="399"/>
      <c r="AU69" s="399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</row>
    <row r="70" spans="1:113" s="394" customFormat="1" ht="18" customHeight="1">
      <c r="A70" s="703" t="s">
        <v>129</v>
      </c>
      <c r="B70" s="703" t="s">
        <v>130</v>
      </c>
      <c r="C70" s="396">
        <v>1924</v>
      </c>
      <c r="D70" s="396">
        <v>973</v>
      </c>
      <c r="E70" s="396">
        <v>1628</v>
      </c>
      <c r="F70" s="396">
        <v>794</v>
      </c>
      <c r="G70" s="396">
        <v>858</v>
      </c>
      <c r="H70" s="396">
        <v>446</v>
      </c>
      <c r="I70" s="396">
        <v>908</v>
      </c>
      <c r="J70" s="396">
        <v>481</v>
      </c>
      <c r="K70" s="396">
        <v>5318</v>
      </c>
      <c r="L70" s="396">
        <v>2694</v>
      </c>
      <c r="M70" s="707" t="s">
        <v>129</v>
      </c>
      <c r="N70" s="707" t="s">
        <v>130</v>
      </c>
      <c r="O70" s="390">
        <v>3</v>
      </c>
      <c r="P70" s="390">
        <v>1</v>
      </c>
      <c r="Q70" s="396">
        <v>98</v>
      </c>
      <c r="R70" s="396">
        <v>38</v>
      </c>
      <c r="S70" s="396">
        <v>2</v>
      </c>
      <c r="T70" s="396">
        <v>1</v>
      </c>
      <c r="U70" s="396">
        <v>227</v>
      </c>
      <c r="V70" s="396">
        <v>128</v>
      </c>
      <c r="W70" s="396">
        <v>330</v>
      </c>
      <c r="X70" s="396">
        <v>168</v>
      </c>
      <c r="Y70" s="396" t="s">
        <v>129</v>
      </c>
      <c r="Z70" s="396" t="s">
        <v>130</v>
      </c>
      <c r="AA70" s="396">
        <v>39</v>
      </c>
      <c r="AB70" s="396">
        <v>31</v>
      </c>
      <c r="AC70" s="390">
        <v>20</v>
      </c>
      <c r="AD70" s="390">
        <v>22</v>
      </c>
      <c r="AE70" s="390">
        <v>112</v>
      </c>
      <c r="AF70" s="390">
        <v>93</v>
      </c>
      <c r="AG70" s="390">
        <v>9</v>
      </c>
      <c r="AH70" s="390">
        <v>102</v>
      </c>
      <c r="AI70" s="390">
        <v>106</v>
      </c>
      <c r="AJ70" s="390">
        <v>46</v>
      </c>
      <c r="AK70" s="390">
        <v>3</v>
      </c>
      <c r="AL70" s="390">
        <v>155</v>
      </c>
      <c r="AM70" s="390">
        <v>5</v>
      </c>
      <c r="AN70" s="390">
        <v>18</v>
      </c>
      <c r="AO70" s="390">
        <v>18</v>
      </c>
      <c r="AP70" s="325">
        <v>0</v>
      </c>
      <c r="AQ70" s="399"/>
      <c r="AR70" s="399"/>
      <c r="AS70" s="399"/>
      <c r="AT70" s="399"/>
      <c r="AU70" s="399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</row>
    <row r="71" spans="1:113" s="394" customFormat="1" ht="18" customHeight="1">
      <c r="A71" s="703" t="s">
        <v>129</v>
      </c>
      <c r="B71" s="703" t="s">
        <v>131</v>
      </c>
      <c r="C71" s="396">
        <v>1665</v>
      </c>
      <c r="D71" s="396">
        <v>792</v>
      </c>
      <c r="E71" s="396">
        <v>1726</v>
      </c>
      <c r="F71" s="396">
        <v>844</v>
      </c>
      <c r="G71" s="396">
        <v>774</v>
      </c>
      <c r="H71" s="396">
        <v>364</v>
      </c>
      <c r="I71" s="396">
        <v>715</v>
      </c>
      <c r="J71" s="396">
        <v>304</v>
      </c>
      <c r="K71" s="396">
        <v>4880</v>
      </c>
      <c r="L71" s="396">
        <v>2304</v>
      </c>
      <c r="M71" s="707" t="s">
        <v>129</v>
      </c>
      <c r="N71" s="707" t="s">
        <v>131</v>
      </c>
      <c r="O71" s="390">
        <v>0</v>
      </c>
      <c r="P71" s="390">
        <v>0</v>
      </c>
      <c r="Q71" s="396">
        <v>118</v>
      </c>
      <c r="R71" s="396">
        <v>59</v>
      </c>
      <c r="S71" s="396">
        <v>8</v>
      </c>
      <c r="T71" s="396">
        <v>0</v>
      </c>
      <c r="U71" s="396">
        <v>216</v>
      </c>
      <c r="V71" s="396">
        <v>99</v>
      </c>
      <c r="W71" s="396">
        <v>342</v>
      </c>
      <c r="X71" s="396">
        <v>158</v>
      </c>
      <c r="Y71" s="396" t="s">
        <v>129</v>
      </c>
      <c r="Z71" s="396" t="s">
        <v>131</v>
      </c>
      <c r="AA71" s="396">
        <v>37</v>
      </c>
      <c r="AB71" s="396">
        <v>36</v>
      </c>
      <c r="AC71" s="390">
        <v>18</v>
      </c>
      <c r="AD71" s="390">
        <v>15</v>
      </c>
      <c r="AE71" s="390">
        <v>106</v>
      </c>
      <c r="AF71" s="390">
        <v>82</v>
      </c>
      <c r="AG71" s="390">
        <v>7</v>
      </c>
      <c r="AH71" s="390">
        <v>89</v>
      </c>
      <c r="AI71" s="390">
        <v>74</v>
      </c>
      <c r="AJ71" s="390">
        <v>68</v>
      </c>
      <c r="AK71" s="390">
        <v>0</v>
      </c>
      <c r="AL71" s="390">
        <v>142</v>
      </c>
      <c r="AM71" s="390">
        <v>0</v>
      </c>
      <c r="AN71" s="390">
        <v>15</v>
      </c>
      <c r="AO71" s="390">
        <v>15</v>
      </c>
      <c r="AP71" s="325">
        <v>0</v>
      </c>
      <c r="AQ71" s="399"/>
      <c r="AR71" s="399"/>
      <c r="AS71" s="399"/>
      <c r="AT71" s="399"/>
      <c r="AU71" s="399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</row>
    <row r="72" spans="1:113" s="394" customFormat="1" ht="18" customHeight="1">
      <c r="A72" s="703" t="s">
        <v>129</v>
      </c>
      <c r="B72" s="703" t="s">
        <v>132</v>
      </c>
      <c r="C72" s="396">
        <v>1508</v>
      </c>
      <c r="D72" s="396">
        <v>747</v>
      </c>
      <c r="E72" s="396">
        <v>1451</v>
      </c>
      <c r="F72" s="396">
        <v>771</v>
      </c>
      <c r="G72" s="396">
        <v>1061</v>
      </c>
      <c r="H72" s="396">
        <v>520</v>
      </c>
      <c r="I72" s="396">
        <v>1293</v>
      </c>
      <c r="J72" s="396">
        <v>654</v>
      </c>
      <c r="K72" s="396">
        <v>5313</v>
      </c>
      <c r="L72" s="396">
        <v>2692</v>
      </c>
      <c r="M72" s="707" t="s">
        <v>129</v>
      </c>
      <c r="N72" s="707" t="s">
        <v>132</v>
      </c>
      <c r="O72" s="390">
        <v>130</v>
      </c>
      <c r="P72" s="390">
        <v>52</v>
      </c>
      <c r="Q72" s="396">
        <v>92</v>
      </c>
      <c r="R72" s="396">
        <v>48</v>
      </c>
      <c r="S72" s="396">
        <v>47</v>
      </c>
      <c r="T72" s="396">
        <v>20</v>
      </c>
      <c r="U72" s="396">
        <v>304</v>
      </c>
      <c r="V72" s="396">
        <v>155</v>
      </c>
      <c r="W72" s="396">
        <v>573</v>
      </c>
      <c r="X72" s="396">
        <v>275</v>
      </c>
      <c r="Y72" s="396" t="s">
        <v>129</v>
      </c>
      <c r="Z72" s="396" t="s">
        <v>132</v>
      </c>
      <c r="AA72" s="396">
        <v>27</v>
      </c>
      <c r="AB72" s="396">
        <v>26</v>
      </c>
      <c r="AC72" s="390">
        <v>23</v>
      </c>
      <c r="AD72" s="390">
        <v>26</v>
      </c>
      <c r="AE72" s="390">
        <v>102</v>
      </c>
      <c r="AF72" s="390">
        <v>81</v>
      </c>
      <c r="AG72" s="390">
        <v>2</v>
      </c>
      <c r="AH72" s="390">
        <v>83</v>
      </c>
      <c r="AI72" s="390">
        <v>152</v>
      </c>
      <c r="AJ72" s="390">
        <v>0</v>
      </c>
      <c r="AK72" s="390">
        <v>0</v>
      </c>
      <c r="AL72" s="390">
        <v>152</v>
      </c>
      <c r="AM72" s="390">
        <v>36</v>
      </c>
      <c r="AN72" s="390">
        <v>6</v>
      </c>
      <c r="AO72" s="390">
        <v>6</v>
      </c>
      <c r="AP72" s="325">
        <v>0</v>
      </c>
      <c r="AQ72" s="399"/>
      <c r="AR72" s="399"/>
      <c r="AS72" s="399"/>
      <c r="AT72" s="399"/>
      <c r="AU72" s="399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  <c r="DH72" s="48"/>
    </row>
    <row r="73" spans="1:113" s="394" customFormat="1" ht="18" customHeight="1">
      <c r="A73" s="703" t="s">
        <v>129</v>
      </c>
      <c r="B73" s="703" t="s">
        <v>133</v>
      </c>
      <c r="C73" s="396">
        <v>1995</v>
      </c>
      <c r="D73" s="396">
        <v>942</v>
      </c>
      <c r="E73" s="396">
        <v>2109</v>
      </c>
      <c r="F73" s="396">
        <v>971</v>
      </c>
      <c r="G73" s="396">
        <v>1050</v>
      </c>
      <c r="H73" s="396">
        <v>512</v>
      </c>
      <c r="I73" s="396">
        <v>1131</v>
      </c>
      <c r="J73" s="396">
        <v>528</v>
      </c>
      <c r="K73" s="396">
        <v>6285</v>
      </c>
      <c r="L73" s="396">
        <v>2953</v>
      </c>
      <c r="M73" s="707" t="s">
        <v>129</v>
      </c>
      <c r="N73" s="707" t="s">
        <v>133</v>
      </c>
      <c r="O73" s="390">
        <v>56</v>
      </c>
      <c r="P73" s="390">
        <v>34</v>
      </c>
      <c r="Q73" s="396">
        <v>181</v>
      </c>
      <c r="R73" s="396">
        <v>82</v>
      </c>
      <c r="S73" s="396">
        <v>26</v>
      </c>
      <c r="T73" s="396">
        <v>17</v>
      </c>
      <c r="U73" s="396">
        <v>322</v>
      </c>
      <c r="V73" s="396">
        <v>150</v>
      </c>
      <c r="W73" s="396">
        <v>585</v>
      </c>
      <c r="X73" s="396">
        <v>283</v>
      </c>
      <c r="Y73" s="396" t="s">
        <v>129</v>
      </c>
      <c r="Z73" s="396" t="s">
        <v>133</v>
      </c>
      <c r="AA73" s="396">
        <v>41</v>
      </c>
      <c r="AB73" s="396">
        <v>42</v>
      </c>
      <c r="AC73" s="390">
        <v>23</v>
      </c>
      <c r="AD73" s="390">
        <v>24</v>
      </c>
      <c r="AE73" s="390">
        <v>130</v>
      </c>
      <c r="AF73" s="390">
        <v>116</v>
      </c>
      <c r="AG73" s="390">
        <v>10</v>
      </c>
      <c r="AH73" s="390">
        <v>126</v>
      </c>
      <c r="AI73" s="390">
        <v>132</v>
      </c>
      <c r="AJ73" s="390">
        <v>60</v>
      </c>
      <c r="AK73" s="390">
        <v>4</v>
      </c>
      <c r="AL73" s="390">
        <v>196</v>
      </c>
      <c r="AM73" s="390">
        <v>18</v>
      </c>
      <c r="AN73" s="390">
        <v>20</v>
      </c>
      <c r="AO73" s="390">
        <v>20</v>
      </c>
      <c r="AP73" s="325">
        <v>0</v>
      </c>
      <c r="AQ73" s="399"/>
      <c r="AR73" s="399"/>
      <c r="AS73" s="399"/>
      <c r="AT73" s="399"/>
      <c r="AU73" s="399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</row>
    <row r="74" spans="1:113" s="394" customFormat="1" ht="18" customHeight="1">
      <c r="A74" s="703" t="s">
        <v>129</v>
      </c>
      <c r="B74" s="703" t="s">
        <v>134</v>
      </c>
      <c r="C74" s="396">
        <v>2563</v>
      </c>
      <c r="D74" s="396">
        <v>1206</v>
      </c>
      <c r="E74" s="396">
        <v>1821</v>
      </c>
      <c r="F74" s="396">
        <v>841</v>
      </c>
      <c r="G74" s="396">
        <v>972</v>
      </c>
      <c r="H74" s="396">
        <v>462</v>
      </c>
      <c r="I74" s="396">
        <v>664</v>
      </c>
      <c r="J74" s="396">
        <v>293</v>
      </c>
      <c r="K74" s="396">
        <v>6020</v>
      </c>
      <c r="L74" s="396">
        <v>2802</v>
      </c>
      <c r="M74" s="707" t="s">
        <v>129</v>
      </c>
      <c r="N74" s="707" t="s">
        <v>134</v>
      </c>
      <c r="O74" s="390">
        <v>194</v>
      </c>
      <c r="P74" s="390">
        <v>91</v>
      </c>
      <c r="Q74" s="396">
        <v>54</v>
      </c>
      <c r="R74" s="396">
        <v>22</v>
      </c>
      <c r="S74" s="396">
        <v>59</v>
      </c>
      <c r="T74" s="396">
        <v>32</v>
      </c>
      <c r="U74" s="396">
        <v>158</v>
      </c>
      <c r="V74" s="396">
        <v>63</v>
      </c>
      <c r="W74" s="396">
        <v>465</v>
      </c>
      <c r="X74" s="396">
        <v>208</v>
      </c>
      <c r="Y74" s="396" t="s">
        <v>129</v>
      </c>
      <c r="Z74" s="396" t="s">
        <v>134</v>
      </c>
      <c r="AA74" s="396">
        <v>52</v>
      </c>
      <c r="AB74" s="396">
        <v>39</v>
      </c>
      <c r="AC74" s="390">
        <v>24</v>
      </c>
      <c r="AD74" s="390">
        <v>18</v>
      </c>
      <c r="AE74" s="390">
        <v>133</v>
      </c>
      <c r="AF74" s="390">
        <v>87</v>
      </c>
      <c r="AG74" s="390">
        <v>25</v>
      </c>
      <c r="AH74" s="390">
        <v>112</v>
      </c>
      <c r="AI74" s="390">
        <v>101</v>
      </c>
      <c r="AJ74" s="390">
        <v>68</v>
      </c>
      <c r="AK74" s="390">
        <v>13</v>
      </c>
      <c r="AL74" s="390">
        <v>182</v>
      </c>
      <c r="AM74" s="390">
        <v>8</v>
      </c>
      <c r="AN74" s="390">
        <v>27</v>
      </c>
      <c r="AO74" s="390">
        <v>27</v>
      </c>
      <c r="AP74" s="325">
        <v>0</v>
      </c>
      <c r="AQ74" s="399"/>
      <c r="AR74" s="399"/>
      <c r="AS74" s="399"/>
      <c r="AT74" s="399"/>
      <c r="AU74" s="399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</row>
    <row r="75" spans="1:113" s="397" customFormat="1" ht="18" customHeight="1">
      <c r="A75" s="703" t="s">
        <v>129</v>
      </c>
      <c r="B75" s="703" t="s">
        <v>135</v>
      </c>
      <c r="C75" s="396">
        <v>1195</v>
      </c>
      <c r="D75" s="396">
        <v>563</v>
      </c>
      <c r="E75" s="396">
        <v>1249</v>
      </c>
      <c r="F75" s="396">
        <v>625</v>
      </c>
      <c r="G75" s="396">
        <v>496</v>
      </c>
      <c r="H75" s="396">
        <v>269</v>
      </c>
      <c r="I75" s="396">
        <v>592</v>
      </c>
      <c r="J75" s="396">
        <v>325</v>
      </c>
      <c r="K75" s="396">
        <v>3532</v>
      </c>
      <c r="L75" s="396">
        <v>1782</v>
      </c>
      <c r="M75" s="707" t="s">
        <v>129</v>
      </c>
      <c r="N75" s="707" t="s">
        <v>135</v>
      </c>
      <c r="O75" s="390">
        <v>39</v>
      </c>
      <c r="P75" s="390">
        <v>23</v>
      </c>
      <c r="Q75" s="396">
        <v>85</v>
      </c>
      <c r="R75" s="396">
        <v>39</v>
      </c>
      <c r="S75" s="396">
        <v>12</v>
      </c>
      <c r="T75" s="396">
        <v>9</v>
      </c>
      <c r="U75" s="396">
        <v>159</v>
      </c>
      <c r="V75" s="396">
        <v>94</v>
      </c>
      <c r="W75" s="396">
        <v>295</v>
      </c>
      <c r="X75" s="396">
        <v>165</v>
      </c>
      <c r="Y75" s="396" t="s">
        <v>129</v>
      </c>
      <c r="Z75" s="396" t="s">
        <v>135</v>
      </c>
      <c r="AA75" s="396">
        <v>24</v>
      </c>
      <c r="AB75" s="396">
        <v>24</v>
      </c>
      <c r="AC75" s="390">
        <v>10</v>
      </c>
      <c r="AD75" s="390">
        <v>14</v>
      </c>
      <c r="AE75" s="390">
        <v>72</v>
      </c>
      <c r="AF75" s="390">
        <v>54</v>
      </c>
      <c r="AG75" s="390">
        <v>13</v>
      </c>
      <c r="AH75" s="390">
        <v>67</v>
      </c>
      <c r="AI75" s="390">
        <v>72</v>
      </c>
      <c r="AJ75" s="390">
        <v>18</v>
      </c>
      <c r="AK75" s="390">
        <v>11</v>
      </c>
      <c r="AL75" s="390">
        <v>101</v>
      </c>
      <c r="AM75" s="390">
        <v>0</v>
      </c>
      <c r="AN75" s="390">
        <v>9</v>
      </c>
      <c r="AO75" s="390">
        <v>9</v>
      </c>
      <c r="AP75" s="325">
        <v>0</v>
      </c>
      <c r="AQ75" s="399"/>
      <c r="AR75" s="399"/>
      <c r="AS75" s="399"/>
      <c r="AT75" s="399"/>
      <c r="AU75" s="39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</row>
    <row r="76" spans="1:113">
      <c r="A76" s="465"/>
      <c r="B76" s="710"/>
      <c r="C76" s="83"/>
      <c r="D76" s="83"/>
      <c r="E76" s="83"/>
      <c r="F76" s="83"/>
      <c r="G76" s="83"/>
      <c r="H76" s="83"/>
      <c r="I76" s="83"/>
      <c r="J76" s="83"/>
      <c r="K76" s="120"/>
      <c r="L76" s="120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120"/>
      <c r="X76" s="120"/>
      <c r="Y76" s="83"/>
      <c r="Z76" s="83"/>
      <c r="AA76" s="83"/>
      <c r="AB76" s="83"/>
      <c r="AC76" s="83"/>
      <c r="AD76" s="392"/>
      <c r="AE76" s="83"/>
      <c r="AF76" s="83"/>
      <c r="AG76" s="83"/>
      <c r="AH76" s="83"/>
      <c r="AI76" s="83"/>
      <c r="AJ76" s="83"/>
      <c r="AK76" s="83"/>
      <c r="AL76" s="83"/>
      <c r="AM76" s="83"/>
      <c r="AN76" s="115"/>
      <c r="AO76" s="115"/>
      <c r="AP76" s="84"/>
      <c r="DI76" s="88"/>
    </row>
    <row r="77" spans="1:113">
      <c r="B77" s="80"/>
      <c r="C77" s="80"/>
      <c r="D77" s="80"/>
      <c r="E77" s="80"/>
      <c r="F77" s="80"/>
      <c r="G77" s="80"/>
      <c r="H77" s="80"/>
      <c r="I77" s="80"/>
      <c r="J77" s="80"/>
      <c r="K77" s="78"/>
      <c r="L77" s="78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78"/>
      <c r="X77" s="78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</row>
    <row r="78" spans="1:113">
      <c r="A78" s="43" t="s">
        <v>464</v>
      </c>
      <c r="B78" s="43"/>
      <c r="C78" s="43"/>
      <c r="D78" s="43"/>
      <c r="E78" s="43"/>
      <c r="F78" s="43"/>
      <c r="G78" s="43"/>
      <c r="H78" s="43"/>
      <c r="I78" s="43"/>
      <c r="J78" s="210"/>
      <c r="K78" s="210"/>
      <c r="L78" s="43"/>
      <c r="M78" s="43" t="s">
        <v>472</v>
      </c>
      <c r="N78" s="43"/>
      <c r="O78" s="43"/>
      <c r="P78" s="43"/>
      <c r="Q78" s="43"/>
      <c r="R78" s="43"/>
      <c r="S78" s="43"/>
      <c r="T78" s="43"/>
      <c r="U78" s="86"/>
      <c r="V78" s="210"/>
      <c r="W78" s="210"/>
      <c r="X78" s="43"/>
      <c r="Y78" s="43" t="s">
        <v>427</v>
      </c>
      <c r="Z78" s="43"/>
      <c r="AA78" s="43"/>
      <c r="AB78" s="43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43"/>
      <c r="DI78" s="88"/>
    </row>
    <row r="79" spans="1:113">
      <c r="A79" s="43" t="s">
        <v>111</v>
      </c>
      <c r="B79" s="43"/>
      <c r="C79" s="43"/>
      <c r="D79" s="43"/>
      <c r="E79" s="43"/>
      <c r="F79" s="43"/>
      <c r="G79" s="43"/>
      <c r="H79" s="43"/>
      <c r="I79" s="43"/>
      <c r="J79" s="210"/>
      <c r="K79" s="210"/>
      <c r="L79" s="43"/>
      <c r="M79" s="43" t="s">
        <v>111</v>
      </c>
      <c r="N79" s="43"/>
      <c r="O79" s="43"/>
      <c r="P79" s="43"/>
      <c r="Q79" s="43"/>
      <c r="R79" s="43"/>
      <c r="S79" s="43"/>
      <c r="T79" s="43"/>
      <c r="U79" s="86"/>
      <c r="V79" s="210"/>
      <c r="W79" s="210"/>
      <c r="X79" s="43"/>
      <c r="Y79" s="43" t="s">
        <v>437</v>
      </c>
      <c r="Z79" s="43"/>
      <c r="AA79" s="43"/>
      <c r="AB79" s="43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43"/>
      <c r="DI79" s="88"/>
    </row>
    <row r="80" spans="1:113">
      <c r="A80" s="43" t="s">
        <v>281</v>
      </c>
      <c r="B80" s="86"/>
      <c r="C80" s="86"/>
      <c r="D80" s="86"/>
      <c r="E80" s="86"/>
      <c r="F80" s="86"/>
      <c r="G80" s="86"/>
      <c r="H80" s="86"/>
      <c r="I80" s="86"/>
      <c r="J80" s="200"/>
      <c r="K80" s="200"/>
      <c r="L80" s="86"/>
      <c r="M80" s="43" t="s">
        <v>281</v>
      </c>
      <c r="N80" s="86"/>
      <c r="O80" s="86"/>
      <c r="P80" s="86"/>
      <c r="Q80" s="86"/>
      <c r="R80" s="86"/>
      <c r="S80" s="86"/>
      <c r="T80" s="86"/>
      <c r="U80" s="86"/>
      <c r="V80" s="200"/>
      <c r="W80" s="200"/>
      <c r="X80" s="86"/>
      <c r="Y80" s="43" t="s">
        <v>281</v>
      </c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43"/>
      <c r="DI80" s="88"/>
    </row>
    <row r="81" spans="1:113">
      <c r="A81" s="86"/>
      <c r="B81" s="43"/>
      <c r="C81" s="86"/>
      <c r="D81" s="86"/>
      <c r="E81" s="86"/>
      <c r="F81" s="86"/>
      <c r="G81" s="86"/>
      <c r="H81" s="86"/>
      <c r="I81" s="86"/>
      <c r="J81" s="86"/>
      <c r="K81" s="200"/>
      <c r="L81" s="200"/>
      <c r="M81" s="86"/>
      <c r="N81" s="43"/>
      <c r="O81" s="86"/>
      <c r="P81" s="86"/>
      <c r="Q81" s="86"/>
      <c r="R81" s="86"/>
      <c r="S81" s="86"/>
      <c r="T81" s="86"/>
      <c r="U81" s="86"/>
      <c r="V81" s="86"/>
      <c r="W81" s="200"/>
      <c r="X81" s="200"/>
      <c r="Y81" s="86"/>
      <c r="Z81" s="43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</row>
    <row r="82" spans="1:113">
      <c r="A82" s="92" t="s">
        <v>136</v>
      </c>
      <c r="B82" s="88"/>
      <c r="K82" s="88"/>
      <c r="M82" s="92" t="s">
        <v>136</v>
      </c>
      <c r="N82" s="88"/>
      <c r="W82" s="88"/>
      <c r="Y82" s="92" t="s">
        <v>136</v>
      </c>
      <c r="Z82" s="88"/>
    </row>
    <row r="84" spans="1:113" s="103" customFormat="1" ht="19.5" customHeight="1">
      <c r="A84" s="93"/>
      <c r="B84" s="50"/>
      <c r="C84" s="51" t="s">
        <v>84</v>
      </c>
      <c r="D84" s="52"/>
      <c r="E84" s="51" t="s">
        <v>85</v>
      </c>
      <c r="F84" s="52"/>
      <c r="G84" s="51" t="s">
        <v>86</v>
      </c>
      <c r="H84" s="52"/>
      <c r="I84" s="51" t="s">
        <v>87</v>
      </c>
      <c r="J84" s="52"/>
      <c r="K84" s="144" t="s">
        <v>57</v>
      </c>
      <c r="L84" s="146"/>
      <c r="M84" s="50"/>
      <c r="N84" s="50"/>
      <c r="O84" s="51" t="s">
        <v>84</v>
      </c>
      <c r="P84" s="52"/>
      <c r="Q84" s="51" t="s">
        <v>85</v>
      </c>
      <c r="R84" s="52"/>
      <c r="S84" s="51" t="s">
        <v>86</v>
      </c>
      <c r="T84" s="52"/>
      <c r="U84" s="51" t="s">
        <v>87</v>
      </c>
      <c r="V84" s="52"/>
      <c r="W84" s="144" t="s">
        <v>57</v>
      </c>
      <c r="X84" s="146"/>
      <c r="Y84" s="50"/>
      <c r="Z84" s="190"/>
      <c r="AA84" s="939" t="s">
        <v>88</v>
      </c>
      <c r="AB84" s="940"/>
      <c r="AC84" s="940"/>
      <c r="AD84" s="940"/>
      <c r="AE84" s="941"/>
      <c r="AF84" s="13" t="s">
        <v>70</v>
      </c>
      <c r="AG84" s="14"/>
      <c r="AH84" s="13"/>
      <c r="AI84" s="13" t="s">
        <v>71</v>
      </c>
      <c r="AJ84" s="39"/>
      <c r="AK84" s="40"/>
      <c r="AL84" s="15"/>
      <c r="AM84" s="42"/>
      <c r="AN84" s="13" t="s">
        <v>72</v>
      </c>
      <c r="AO84" s="14"/>
      <c r="AP84" s="15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  <c r="DA84" s="57"/>
      <c r="DB84" s="57"/>
      <c r="DC84" s="57"/>
      <c r="DD84" s="57"/>
      <c r="DE84" s="57"/>
      <c r="DF84" s="57"/>
      <c r="DG84" s="57"/>
      <c r="DH84" s="57"/>
      <c r="DI84" s="57"/>
    </row>
    <row r="85" spans="1:113" s="109" customFormat="1" ht="25.5" customHeight="1">
      <c r="A85" s="104" t="s">
        <v>113</v>
      </c>
      <c r="B85" s="60" t="s">
        <v>114</v>
      </c>
      <c r="C85" s="182" t="s">
        <v>282</v>
      </c>
      <c r="D85" s="182" t="s">
        <v>269</v>
      </c>
      <c r="E85" s="182" t="s">
        <v>282</v>
      </c>
      <c r="F85" s="182" t="s">
        <v>269</v>
      </c>
      <c r="G85" s="182" t="s">
        <v>282</v>
      </c>
      <c r="H85" s="182" t="s">
        <v>269</v>
      </c>
      <c r="I85" s="182" t="s">
        <v>282</v>
      </c>
      <c r="J85" s="182" t="s">
        <v>269</v>
      </c>
      <c r="K85" s="182" t="s">
        <v>282</v>
      </c>
      <c r="L85" s="182" t="s">
        <v>269</v>
      </c>
      <c r="M85" s="104" t="s">
        <v>113</v>
      </c>
      <c r="N85" s="60" t="s">
        <v>114</v>
      </c>
      <c r="O85" s="182" t="s">
        <v>282</v>
      </c>
      <c r="P85" s="182" t="s">
        <v>269</v>
      </c>
      <c r="Q85" s="182" t="s">
        <v>282</v>
      </c>
      <c r="R85" s="182" t="s">
        <v>269</v>
      </c>
      <c r="S85" s="182" t="s">
        <v>282</v>
      </c>
      <c r="T85" s="182" t="s">
        <v>269</v>
      </c>
      <c r="U85" s="182" t="s">
        <v>282</v>
      </c>
      <c r="V85" s="182" t="s">
        <v>269</v>
      </c>
      <c r="W85" s="182" t="s">
        <v>282</v>
      </c>
      <c r="X85" s="182" t="s">
        <v>269</v>
      </c>
      <c r="Y85" s="104" t="s">
        <v>113</v>
      </c>
      <c r="Z85" s="315" t="s">
        <v>114</v>
      </c>
      <c r="AA85" s="16" t="s">
        <v>90</v>
      </c>
      <c r="AB85" s="16" t="s">
        <v>91</v>
      </c>
      <c r="AC85" s="16" t="s">
        <v>92</v>
      </c>
      <c r="AD85" s="16" t="s">
        <v>93</v>
      </c>
      <c r="AE85" s="17" t="s">
        <v>57</v>
      </c>
      <c r="AF85" s="31" t="s">
        <v>73</v>
      </c>
      <c r="AG85" s="31" t="s">
        <v>74</v>
      </c>
      <c r="AH85" s="30" t="s">
        <v>75</v>
      </c>
      <c r="AI85" s="31" t="s">
        <v>76</v>
      </c>
      <c r="AJ85" s="30" t="s">
        <v>77</v>
      </c>
      <c r="AK85" s="30" t="s">
        <v>78</v>
      </c>
      <c r="AL85" s="33" t="s">
        <v>246</v>
      </c>
      <c r="AM85" s="42" t="s">
        <v>80</v>
      </c>
      <c r="AN85" s="34" t="s">
        <v>81</v>
      </c>
      <c r="AO85" s="35" t="s">
        <v>82</v>
      </c>
      <c r="AP85" s="34" t="s">
        <v>83</v>
      </c>
      <c r="AQ85" s="198"/>
      <c r="AR85" s="198"/>
      <c r="AS85" s="198"/>
      <c r="AT85" s="198"/>
      <c r="AU85" s="198"/>
      <c r="AV85" s="198"/>
      <c r="AW85" s="198"/>
      <c r="AX85" s="198"/>
      <c r="AY85" s="198"/>
      <c r="AZ85" s="198"/>
      <c r="BA85" s="198"/>
      <c r="BB85" s="198"/>
      <c r="BC85" s="198"/>
      <c r="BD85" s="198"/>
      <c r="BE85" s="198"/>
      <c r="BF85" s="198"/>
      <c r="BG85" s="198"/>
      <c r="BH85" s="198"/>
      <c r="BI85" s="198"/>
      <c r="BJ85" s="198"/>
      <c r="BK85" s="198"/>
      <c r="BL85" s="198"/>
      <c r="BM85" s="198"/>
      <c r="BN85" s="198"/>
      <c r="BO85" s="198"/>
      <c r="BP85" s="198"/>
      <c r="BQ85" s="198"/>
      <c r="BR85" s="198"/>
      <c r="BS85" s="198"/>
      <c r="BT85" s="198"/>
      <c r="BU85" s="198"/>
      <c r="BV85" s="198"/>
      <c r="BW85" s="198"/>
      <c r="BX85" s="198"/>
      <c r="BY85" s="198"/>
      <c r="BZ85" s="198"/>
      <c r="CA85" s="198"/>
      <c r="CB85" s="198"/>
      <c r="CC85" s="198"/>
      <c r="CD85" s="198"/>
      <c r="CE85" s="198"/>
      <c r="CF85" s="198"/>
      <c r="CG85" s="198"/>
      <c r="CH85" s="198"/>
      <c r="CI85" s="198"/>
      <c r="CJ85" s="198"/>
      <c r="CK85" s="198"/>
      <c r="CL85" s="198"/>
      <c r="CM85" s="198"/>
      <c r="CN85" s="198"/>
      <c r="CO85" s="198"/>
      <c r="CP85" s="198"/>
      <c r="CQ85" s="198"/>
      <c r="CR85" s="198"/>
      <c r="CS85" s="198"/>
      <c r="CT85" s="198"/>
      <c r="CU85" s="198"/>
      <c r="CV85" s="198"/>
      <c r="CW85" s="198"/>
      <c r="CX85" s="198"/>
      <c r="CY85" s="198"/>
      <c r="CZ85" s="198"/>
      <c r="DA85" s="198"/>
      <c r="DB85" s="198"/>
      <c r="DC85" s="198"/>
      <c r="DD85" s="198"/>
      <c r="DE85" s="198"/>
      <c r="DF85" s="198"/>
      <c r="DG85" s="198"/>
      <c r="DH85" s="198"/>
      <c r="DI85" s="198"/>
    </row>
    <row r="86" spans="1:113">
      <c r="A86" s="73"/>
      <c r="B86" s="72"/>
      <c r="C86" s="73"/>
      <c r="D86" s="73"/>
      <c r="E86" s="73"/>
      <c r="F86" s="73"/>
      <c r="G86" s="73"/>
      <c r="H86" s="73"/>
      <c r="I86" s="73"/>
      <c r="J86" s="73"/>
      <c r="K86" s="261"/>
      <c r="L86" s="261"/>
      <c r="M86" s="73"/>
      <c r="N86" s="72"/>
      <c r="O86" s="73"/>
      <c r="P86" s="412"/>
      <c r="Q86" s="73"/>
      <c r="R86" s="73"/>
      <c r="S86" s="73"/>
      <c r="T86" s="73"/>
      <c r="U86" s="73"/>
      <c r="V86" s="73"/>
      <c r="W86" s="261"/>
      <c r="X86" s="261"/>
      <c r="Y86" s="73"/>
      <c r="Z86" s="72"/>
      <c r="AA86" s="73"/>
      <c r="AB86" s="73"/>
      <c r="AC86" s="73"/>
      <c r="AD86" s="412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</row>
    <row r="87" spans="1:113" s="251" customFormat="1">
      <c r="A87" s="157"/>
      <c r="B87" s="401" t="s">
        <v>58</v>
      </c>
      <c r="C87" s="402">
        <f t="shared" ref="C87:L87" si="93">SUM(C89:C97)</f>
        <v>13997</v>
      </c>
      <c r="D87" s="402">
        <f t="shared" si="93"/>
        <v>6511</v>
      </c>
      <c r="E87" s="402">
        <f t="shared" si="93"/>
        <v>9993</v>
      </c>
      <c r="F87" s="402">
        <f t="shared" si="93"/>
        <v>4502</v>
      </c>
      <c r="G87" s="402">
        <f t="shared" si="93"/>
        <v>6454</v>
      </c>
      <c r="H87" s="402">
        <f t="shared" si="93"/>
        <v>2787</v>
      </c>
      <c r="I87" s="402">
        <f t="shared" si="93"/>
        <v>5576</v>
      </c>
      <c r="J87" s="402">
        <f t="shared" si="93"/>
        <v>2393</v>
      </c>
      <c r="K87" s="402">
        <f t="shared" si="93"/>
        <v>36020</v>
      </c>
      <c r="L87" s="402">
        <f t="shared" si="93"/>
        <v>16193</v>
      </c>
      <c r="M87" s="402"/>
      <c r="N87" s="401" t="s">
        <v>58</v>
      </c>
      <c r="O87" s="157">
        <f t="shared" ref="O87:X87" si="94">SUM(O89:O97)</f>
        <v>1706</v>
      </c>
      <c r="P87" s="402">
        <f t="shared" si="94"/>
        <v>785</v>
      </c>
      <c r="Q87" s="402">
        <f t="shared" si="94"/>
        <v>804</v>
      </c>
      <c r="R87" s="402">
        <f t="shared" si="94"/>
        <v>370</v>
      </c>
      <c r="S87" s="402">
        <f t="shared" si="94"/>
        <v>800</v>
      </c>
      <c r="T87" s="402">
        <f t="shared" si="94"/>
        <v>362</v>
      </c>
      <c r="U87" s="402">
        <f t="shared" si="94"/>
        <v>1179</v>
      </c>
      <c r="V87" s="402">
        <f t="shared" si="94"/>
        <v>539</v>
      </c>
      <c r="W87" s="402">
        <f t="shared" si="94"/>
        <v>4489</v>
      </c>
      <c r="X87" s="402">
        <f t="shared" si="94"/>
        <v>2056</v>
      </c>
      <c r="Y87" s="467"/>
      <c r="Z87" s="401" t="s">
        <v>58</v>
      </c>
      <c r="AA87" s="402">
        <f t="shared" ref="AA87:AP87" si="95">SUM(AA89:AA97)</f>
        <v>243</v>
      </c>
      <c r="AB87" s="402">
        <f t="shared" si="95"/>
        <v>178</v>
      </c>
      <c r="AC87" s="157">
        <f t="shared" si="95"/>
        <v>128</v>
      </c>
      <c r="AD87" s="402">
        <f t="shared" si="95"/>
        <v>115</v>
      </c>
      <c r="AE87" s="402">
        <f t="shared" si="95"/>
        <v>664</v>
      </c>
      <c r="AF87" s="402">
        <f t="shared" si="95"/>
        <v>498</v>
      </c>
      <c r="AG87" s="402">
        <f t="shared" si="95"/>
        <v>113</v>
      </c>
      <c r="AH87" s="402">
        <f t="shared" si="95"/>
        <v>611</v>
      </c>
      <c r="AI87" s="402">
        <f t="shared" si="95"/>
        <v>735</v>
      </c>
      <c r="AJ87" s="402">
        <f t="shared" si="95"/>
        <v>131</v>
      </c>
      <c r="AK87" s="402">
        <f t="shared" si="95"/>
        <v>46</v>
      </c>
      <c r="AL87" s="402">
        <f t="shared" si="95"/>
        <v>912</v>
      </c>
      <c r="AM87" s="402">
        <f t="shared" si="95"/>
        <v>62</v>
      </c>
      <c r="AN87" s="402">
        <f t="shared" si="95"/>
        <v>83</v>
      </c>
      <c r="AO87" s="402">
        <f t="shared" si="95"/>
        <v>83</v>
      </c>
      <c r="AP87" s="402">
        <f t="shared" si="95"/>
        <v>0</v>
      </c>
      <c r="AQ87" s="403"/>
      <c r="AR87" s="403"/>
      <c r="AS87" s="403"/>
      <c r="AT87" s="403"/>
      <c r="AU87" s="403"/>
      <c r="AV87" s="403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  <c r="BI87" s="212"/>
      <c r="BJ87" s="212"/>
      <c r="BK87" s="212"/>
      <c r="BL87" s="212"/>
      <c r="BM87" s="212"/>
      <c r="BN87" s="212"/>
      <c r="BO87" s="212"/>
      <c r="BP87" s="212"/>
      <c r="BQ87" s="212"/>
      <c r="BR87" s="212"/>
      <c r="BS87" s="212"/>
      <c r="BT87" s="212"/>
      <c r="BU87" s="212"/>
      <c r="BV87" s="212"/>
      <c r="BW87" s="212"/>
      <c r="BX87" s="212"/>
      <c r="BY87" s="212"/>
      <c r="BZ87" s="212"/>
      <c r="CA87" s="212"/>
      <c r="CB87" s="212"/>
      <c r="CC87" s="212"/>
      <c r="CD87" s="212"/>
      <c r="CE87" s="212"/>
      <c r="CF87" s="212"/>
      <c r="CG87" s="212"/>
      <c r="CH87" s="212"/>
      <c r="CI87" s="212"/>
      <c r="CJ87" s="212"/>
      <c r="CK87" s="212"/>
      <c r="CL87" s="212"/>
      <c r="CM87" s="212"/>
      <c r="CN87" s="212"/>
      <c r="CO87" s="212"/>
      <c r="CP87" s="212"/>
      <c r="CQ87" s="212"/>
      <c r="CR87" s="212"/>
      <c r="CS87" s="212"/>
      <c r="CT87" s="212"/>
      <c r="CU87" s="212"/>
      <c r="CV87" s="212"/>
      <c r="CW87" s="212"/>
      <c r="CX87" s="212"/>
      <c r="CY87" s="212"/>
      <c r="CZ87" s="212"/>
      <c r="DA87" s="212"/>
      <c r="DB87" s="212"/>
      <c r="DC87" s="212"/>
      <c r="DD87" s="212"/>
      <c r="DE87" s="212"/>
      <c r="DF87" s="212"/>
      <c r="DG87" s="212"/>
      <c r="DH87" s="212"/>
      <c r="DI87" s="212"/>
    </row>
    <row r="88" spans="1:113" s="251" customFormat="1">
      <c r="A88" s="157"/>
      <c r="B88" s="401"/>
      <c r="C88" s="402"/>
      <c r="D88" s="402"/>
      <c r="E88" s="402"/>
      <c r="F88" s="402"/>
      <c r="G88" s="402"/>
      <c r="H88" s="402"/>
      <c r="I88" s="402"/>
      <c r="J88" s="402"/>
      <c r="K88" s="402"/>
      <c r="L88" s="402"/>
      <c r="M88" s="402"/>
      <c r="N88" s="401"/>
      <c r="O88" s="157"/>
      <c r="P88" s="402"/>
      <c r="Q88" s="402"/>
      <c r="R88" s="402"/>
      <c r="S88" s="402"/>
      <c r="T88" s="402"/>
      <c r="U88" s="402"/>
      <c r="V88" s="402"/>
      <c r="W88" s="402"/>
      <c r="X88" s="402"/>
      <c r="Y88" s="467"/>
      <c r="Z88" s="401"/>
      <c r="AA88" s="402"/>
      <c r="AB88" s="402"/>
      <c r="AC88" s="157"/>
      <c r="AD88" s="402"/>
      <c r="AE88" s="402"/>
      <c r="AF88" s="402"/>
      <c r="AG88" s="402"/>
      <c r="AH88" s="402"/>
      <c r="AI88" s="402"/>
      <c r="AJ88" s="402"/>
      <c r="AK88" s="402"/>
      <c r="AL88" s="402"/>
      <c r="AM88" s="402"/>
      <c r="AN88" s="402"/>
      <c r="AO88" s="402"/>
      <c r="AP88" s="402"/>
      <c r="AQ88" s="403"/>
      <c r="AR88" s="403"/>
      <c r="AS88" s="403"/>
      <c r="AT88" s="403"/>
      <c r="AU88" s="403"/>
      <c r="AV88" s="403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  <c r="BI88" s="212"/>
      <c r="BJ88" s="212"/>
      <c r="BK88" s="212"/>
      <c r="BL88" s="212"/>
      <c r="BM88" s="212"/>
      <c r="BN88" s="212"/>
      <c r="BO88" s="212"/>
      <c r="BP88" s="212"/>
      <c r="BQ88" s="212"/>
      <c r="BR88" s="212"/>
      <c r="BS88" s="212"/>
      <c r="BT88" s="212"/>
      <c r="BU88" s="212"/>
      <c r="BV88" s="212"/>
      <c r="BW88" s="212"/>
      <c r="BX88" s="212"/>
      <c r="BY88" s="212"/>
      <c r="BZ88" s="212"/>
      <c r="CA88" s="212"/>
      <c r="CB88" s="212"/>
      <c r="CC88" s="212"/>
      <c r="CD88" s="212"/>
      <c r="CE88" s="212"/>
      <c r="CF88" s="212"/>
      <c r="CG88" s="212"/>
      <c r="CH88" s="212"/>
      <c r="CI88" s="212"/>
      <c r="CJ88" s="212"/>
      <c r="CK88" s="212"/>
      <c r="CL88" s="212"/>
      <c r="CM88" s="212"/>
      <c r="CN88" s="212"/>
      <c r="CO88" s="212"/>
      <c r="CP88" s="212"/>
      <c r="CQ88" s="212"/>
      <c r="CR88" s="212"/>
      <c r="CS88" s="212"/>
      <c r="CT88" s="212"/>
      <c r="CU88" s="212"/>
      <c r="CV88" s="212"/>
      <c r="CW88" s="212"/>
      <c r="CX88" s="212"/>
      <c r="CY88" s="212"/>
      <c r="CZ88" s="212"/>
      <c r="DA88" s="212"/>
      <c r="DB88" s="212"/>
      <c r="DC88" s="212"/>
      <c r="DD88" s="212"/>
      <c r="DE88" s="212"/>
      <c r="DF88" s="212"/>
      <c r="DG88" s="212"/>
      <c r="DH88" s="212"/>
      <c r="DI88" s="212"/>
    </row>
    <row r="89" spans="1:113" s="394" customFormat="1" ht="18" customHeight="1">
      <c r="A89" s="703" t="s">
        <v>137</v>
      </c>
      <c r="B89" s="703" t="s">
        <v>138</v>
      </c>
      <c r="C89" s="396">
        <v>1023</v>
      </c>
      <c r="D89" s="396">
        <v>529</v>
      </c>
      <c r="E89" s="396">
        <v>715</v>
      </c>
      <c r="F89" s="396">
        <v>369</v>
      </c>
      <c r="G89" s="396">
        <v>457</v>
      </c>
      <c r="H89" s="396">
        <v>226</v>
      </c>
      <c r="I89" s="396">
        <v>471</v>
      </c>
      <c r="J89" s="396">
        <v>225</v>
      </c>
      <c r="K89" s="396">
        <v>2666</v>
      </c>
      <c r="L89" s="396">
        <v>1349</v>
      </c>
      <c r="M89" s="707" t="s">
        <v>137</v>
      </c>
      <c r="N89" s="707" t="s">
        <v>138</v>
      </c>
      <c r="O89" s="390">
        <v>134</v>
      </c>
      <c r="P89" s="390">
        <v>75</v>
      </c>
      <c r="Q89" s="396">
        <v>46</v>
      </c>
      <c r="R89" s="396">
        <v>21</v>
      </c>
      <c r="S89" s="396">
        <v>44</v>
      </c>
      <c r="T89" s="396">
        <v>22</v>
      </c>
      <c r="U89" s="396">
        <v>79</v>
      </c>
      <c r="V89" s="396">
        <v>35</v>
      </c>
      <c r="W89" s="396">
        <v>303</v>
      </c>
      <c r="X89" s="396">
        <v>153</v>
      </c>
      <c r="Y89" s="396" t="s">
        <v>137</v>
      </c>
      <c r="Z89" s="396" t="s">
        <v>138</v>
      </c>
      <c r="AA89" s="396">
        <v>20</v>
      </c>
      <c r="AB89" s="396">
        <v>13</v>
      </c>
      <c r="AC89" s="390">
        <v>11</v>
      </c>
      <c r="AD89" s="390">
        <v>9</v>
      </c>
      <c r="AE89" s="390">
        <v>53</v>
      </c>
      <c r="AF89" s="390">
        <v>49</v>
      </c>
      <c r="AG89" s="390">
        <v>4</v>
      </c>
      <c r="AH89" s="390">
        <v>53</v>
      </c>
      <c r="AI89" s="390">
        <v>70</v>
      </c>
      <c r="AJ89" s="390">
        <v>4</v>
      </c>
      <c r="AK89" s="390">
        <v>5</v>
      </c>
      <c r="AL89" s="390">
        <v>79</v>
      </c>
      <c r="AM89" s="390">
        <v>4</v>
      </c>
      <c r="AN89" s="390">
        <v>9</v>
      </c>
      <c r="AO89" s="390">
        <v>9</v>
      </c>
      <c r="AP89" s="390">
        <v>0</v>
      </c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</row>
    <row r="90" spans="1:113" s="394" customFormat="1" ht="18" customHeight="1">
      <c r="A90" s="703" t="s">
        <v>137</v>
      </c>
      <c r="B90" s="703" t="s">
        <v>139</v>
      </c>
      <c r="C90" s="396">
        <v>1335</v>
      </c>
      <c r="D90" s="396">
        <v>716</v>
      </c>
      <c r="E90" s="396">
        <v>1001</v>
      </c>
      <c r="F90" s="396">
        <v>529</v>
      </c>
      <c r="G90" s="396">
        <v>802</v>
      </c>
      <c r="H90" s="396">
        <v>373</v>
      </c>
      <c r="I90" s="396">
        <v>810</v>
      </c>
      <c r="J90" s="396">
        <v>368</v>
      </c>
      <c r="K90" s="396">
        <v>3948</v>
      </c>
      <c r="L90" s="396">
        <v>1986</v>
      </c>
      <c r="M90" s="707" t="s">
        <v>137</v>
      </c>
      <c r="N90" s="707" t="s">
        <v>139</v>
      </c>
      <c r="O90" s="390">
        <v>86</v>
      </c>
      <c r="P90" s="390">
        <v>42</v>
      </c>
      <c r="Q90" s="396">
        <v>63</v>
      </c>
      <c r="R90" s="396">
        <v>21</v>
      </c>
      <c r="S90" s="396">
        <v>94</v>
      </c>
      <c r="T90" s="396">
        <v>49</v>
      </c>
      <c r="U90" s="396">
        <v>161</v>
      </c>
      <c r="V90" s="396">
        <v>88</v>
      </c>
      <c r="W90" s="396">
        <v>404</v>
      </c>
      <c r="X90" s="396">
        <v>200</v>
      </c>
      <c r="Y90" s="396" t="s">
        <v>137</v>
      </c>
      <c r="Z90" s="396" t="s">
        <v>139</v>
      </c>
      <c r="AA90" s="396">
        <v>21</v>
      </c>
      <c r="AB90" s="396">
        <v>17</v>
      </c>
      <c r="AC90" s="390">
        <v>17</v>
      </c>
      <c r="AD90" s="390">
        <v>17</v>
      </c>
      <c r="AE90" s="390">
        <v>72</v>
      </c>
      <c r="AF90" s="390">
        <v>67</v>
      </c>
      <c r="AG90" s="390">
        <v>3</v>
      </c>
      <c r="AH90" s="390">
        <v>70</v>
      </c>
      <c r="AI90" s="390">
        <v>82</v>
      </c>
      <c r="AJ90" s="390">
        <v>16</v>
      </c>
      <c r="AK90" s="390">
        <v>13</v>
      </c>
      <c r="AL90" s="390">
        <v>111</v>
      </c>
      <c r="AM90" s="390">
        <v>1</v>
      </c>
      <c r="AN90" s="390">
        <v>11</v>
      </c>
      <c r="AO90" s="390">
        <v>11</v>
      </c>
      <c r="AP90" s="390">
        <v>0</v>
      </c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</row>
    <row r="91" spans="1:113" s="394" customFormat="1" ht="18" customHeight="1">
      <c r="A91" s="703" t="s">
        <v>137</v>
      </c>
      <c r="B91" s="703" t="s">
        <v>140</v>
      </c>
      <c r="C91" s="396">
        <v>625</v>
      </c>
      <c r="D91" s="396">
        <v>315</v>
      </c>
      <c r="E91" s="396">
        <v>534</v>
      </c>
      <c r="F91" s="396">
        <v>283</v>
      </c>
      <c r="G91" s="396">
        <v>600</v>
      </c>
      <c r="H91" s="396">
        <v>318</v>
      </c>
      <c r="I91" s="396">
        <v>454</v>
      </c>
      <c r="J91" s="396">
        <v>227</v>
      </c>
      <c r="K91" s="396">
        <v>2213</v>
      </c>
      <c r="L91" s="396">
        <v>1143</v>
      </c>
      <c r="M91" s="707" t="s">
        <v>137</v>
      </c>
      <c r="N91" s="707" t="s">
        <v>140</v>
      </c>
      <c r="O91" s="390">
        <v>108</v>
      </c>
      <c r="P91" s="390">
        <v>55</v>
      </c>
      <c r="Q91" s="396">
        <v>126</v>
      </c>
      <c r="R91" s="396">
        <v>72</v>
      </c>
      <c r="S91" s="396">
        <v>111</v>
      </c>
      <c r="T91" s="396">
        <v>50</v>
      </c>
      <c r="U91" s="396">
        <v>116</v>
      </c>
      <c r="V91" s="396">
        <v>57</v>
      </c>
      <c r="W91" s="396">
        <v>461</v>
      </c>
      <c r="X91" s="396">
        <v>234</v>
      </c>
      <c r="Y91" s="396" t="s">
        <v>137</v>
      </c>
      <c r="Z91" s="396" t="s">
        <v>140</v>
      </c>
      <c r="AA91" s="396">
        <v>13</v>
      </c>
      <c r="AB91" s="396">
        <v>11</v>
      </c>
      <c r="AC91" s="390">
        <v>10</v>
      </c>
      <c r="AD91" s="390">
        <v>10</v>
      </c>
      <c r="AE91" s="390">
        <v>44</v>
      </c>
      <c r="AF91" s="390">
        <v>41</v>
      </c>
      <c r="AG91" s="390">
        <v>1</v>
      </c>
      <c r="AH91" s="390">
        <v>42</v>
      </c>
      <c r="AI91" s="390">
        <v>60</v>
      </c>
      <c r="AJ91" s="390">
        <v>7</v>
      </c>
      <c r="AK91" s="390">
        <v>5</v>
      </c>
      <c r="AL91" s="390">
        <v>72</v>
      </c>
      <c r="AM91" s="390">
        <v>2</v>
      </c>
      <c r="AN91" s="390">
        <v>2</v>
      </c>
      <c r="AO91" s="390">
        <v>2</v>
      </c>
      <c r="AP91" s="390">
        <v>0</v>
      </c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</row>
    <row r="92" spans="1:113" s="394" customFormat="1" ht="18" customHeight="1">
      <c r="A92" s="703" t="s">
        <v>137</v>
      </c>
      <c r="B92" s="703" t="s">
        <v>141</v>
      </c>
      <c r="C92" s="396">
        <v>605</v>
      </c>
      <c r="D92" s="396">
        <v>303</v>
      </c>
      <c r="E92" s="396">
        <v>429</v>
      </c>
      <c r="F92" s="396">
        <v>191</v>
      </c>
      <c r="G92" s="396">
        <v>343</v>
      </c>
      <c r="H92" s="396">
        <v>174</v>
      </c>
      <c r="I92" s="396">
        <v>210</v>
      </c>
      <c r="J92" s="396">
        <v>92</v>
      </c>
      <c r="K92" s="396">
        <v>1587</v>
      </c>
      <c r="L92" s="396">
        <v>760</v>
      </c>
      <c r="M92" s="707" t="s">
        <v>137</v>
      </c>
      <c r="N92" s="707" t="s">
        <v>141</v>
      </c>
      <c r="O92" s="390">
        <v>56</v>
      </c>
      <c r="P92" s="390">
        <v>33</v>
      </c>
      <c r="Q92" s="396">
        <v>10</v>
      </c>
      <c r="R92" s="396">
        <v>4</v>
      </c>
      <c r="S92" s="396">
        <v>34</v>
      </c>
      <c r="T92" s="396">
        <v>16</v>
      </c>
      <c r="U92" s="396">
        <v>44</v>
      </c>
      <c r="V92" s="396">
        <v>19</v>
      </c>
      <c r="W92" s="396">
        <v>144</v>
      </c>
      <c r="X92" s="396">
        <v>72</v>
      </c>
      <c r="Y92" s="396" t="s">
        <v>137</v>
      </c>
      <c r="Z92" s="396" t="s">
        <v>141</v>
      </c>
      <c r="AA92" s="396">
        <v>11</v>
      </c>
      <c r="AB92" s="396">
        <v>10</v>
      </c>
      <c r="AC92" s="390">
        <v>10</v>
      </c>
      <c r="AD92" s="390">
        <v>7</v>
      </c>
      <c r="AE92" s="390">
        <v>38</v>
      </c>
      <c r="AF92" s="390">
        <v>27</v>
      </c>
      <c r="AG92" s="390">
        <v>15</v>
      </c>
      <c r="AH92" s="390">
        <v>42</v>
      </c>
      <c r="AI92" s="390">
        <v>41</v>
      </c>
      <c r="AJ92" s="390">
        <v>4</v>
      </c>
      <c r="AK92" s="390">
        <v>3</v>
      </c>
      <c r="AL92" s="390">
        <v>48</v>
      </c>
      <c r="AM92" s="390">
        <v>1</v>
      </c>
      <c r="AN92" s="390">
        <v>7</v>
      </c>
      <c r="AO92" s="390">
        <v>7</v>
      </c>
      <c r="AP92" s="390">
        <v>0</v>
      </c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48"/>
      <c r="CR92" s="48"/>
      <c r="CS92" s="48"/>
      <c r="CT92" s="48"/>
      <c r="CU92" s="48"/>
      <c r="CV92" s="48"/>
      <c r="CW92" s="48"/>
      <c r="CX92" s="48"/>
      <c r="CY92" s="48"/>
      <c r="CZ92" s="48"/>
      <c r="DA92" s="48"/>
      <c r="DB92" s="48"/>
      <c r="DC92" s="48"/>
      <c r="DD92" s="48"/>
      <c r="DE92" s="48"/>
      <c r="DF92" s="48"/>
      <c r="DG92" s="48"/>
      <c r="DH92" s="48"/>
      <c r="DI92" s="48"/>
    </row>
    <row r="93" spans="1:113" s="394" customFormat="1" ht="18" customHeight="1">
      <c r="A93" s="703" t="s">
        <v>137</v>
      </c>
      <c r="B93" s="703" t="s">
        <v>142</v>
      </c>
      <c r="C93" s="396">
        <v>689</v>
      </c>
      <c r="D93" s="396">
        <v>353</v>
      </c>
      <c r="E93" s="396">
        <v>497</v>
      </c>
      <c r="F93" s="396">
        <v>258</v>
      </c>
      <c r="G93" s="396">
        <v>424</v>
      </c>
      <c r="H93" s="396">
        <v>220</v>
      </c>
      <c r="I93" s="396">
        <v>364</v>
      </c>
      <c r="J93" s="396">
        <v>195</v>
      </c>
      <c r="K93" s="396">
        <v>1974</v>
      </c>
      <c r="L93" s="396">
        <v>1026</v>
      </c>
      <c r="M93" s="707" t="s">
        <v>137</v>
      </c>
      <c r="N93" s="707" t="s">
        <v>142</v>
      </c>
      <c r="O93" s="390">
        <v>120</v>
      </c>
      <c r="P93" s="390">
        <v>59</v>
      </c>
      <c r="Q93" s="396">
        <v>32</v>
      </c>
      <c r="R93" s="396">
        <v>10</v>
      </c>
      <c r="S93" s="396">
        <v>34</v>
      </c>
      <c r="T93" s="396">
        <v>25</v>
      </c>
      <c r="U93" s="396">
        <v>83</v>
      </c>
      <c r="V93" s="396">
        <v>47</v>
      </c>
      <c r="W93" s="396">
        <v>269</v>
      </c>
      <c r="X93" s="396">
        <v>141</v>
      </c>
      <c r="Y93" s="396" t="s">
        <v>137</v>
      </c>
      <c r="Z93" s="396" t="s">
        <v>142</v>
      </c>
      <c r="AA93" s="396">
        <v>13</v>
      </c>
      <c r="AB93" s="396">
        <v>10</v>
      </c>
      <c r="AC93" s="390">
        <v>7</v>
      </c>
      <c r="AD93" s="390">
        <v>7</v>
      </c>
      <c r="AE93" s="390">
        <v>37</v>
      </c>
      <c r="AF93" s="390">
        <v>33</v>
      </c>
      <c r="AG93" s="390">
        <v>3</v>
      </c>
      <c r="AH93" s="390">
        <v>36</v>
      </c>
      <c r="AI93" s="390">
        <v>48</v>
      </c>
      <c r="AJ93" s="390">
        <v>11</v>
      </c>
      <c r="AK93" s="390">
        <v>1</v>
      </c>
      <c r="AL93" s="390">
        <v>60</v>
      </c>
      <c r="AM93" s="390">
        <v>1</v>
      </c>
      <c r="AN93" s="390">
        <v>5</v>
      </c>
      <c r="AO93" s="390">
        <v>5</v>
      </c>
      <c r="AP93" s="390">
        <v>0</v>
      </c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48"/>
      <c r="CO93" s="48"/>
      <c r="CP93" s="48"/>
      <c r="CQ93" s="48"/>
      <c r="CR93" s="48"/>
      <c r="CS93" s="48"/>
      <c r="CT93" s="48"/>
      <c r="CU93" s="48"/>
      <c r="CV93" s="48"/>
      <c r="CW93" s="48"/>
      <c r="CX93" s="48"/>
      <c r="CY93" s="48"/>
      <c r="CZ93" s="48"/>
      <c r="DA93" s="48"/>
      <c r="DB93" s="48"/>
      <c r="DC93" s="48"/>
      <c r="DD93" s="48"/>
      <c r="DE93" s="48"/>
      <c r="DF93" s="48"/>
      <c r="DG93" s="48"/>
      <c r="DH93" s="48"/>
      <c r="DI93" s="48"/>
    </row>
    <row r="94" spans="1:113" s="394" customFormat="1" ht="18" customHeight="1">
      <c r="A94" s="703" t="s">
        <v>143</v>
      </c>
      <c r="B94" s="703" t="s">
        <v>144</v>
      </c>
      <c r="C94" s="396">
        <v>1817</v>
      </c>
      <c r="D94" s="396">
        <v>829</v>
      </c>
      <c r="E94" s="396">
        <v>1240</v>
      </c>
      <c r="F94" s="396">
        <v>536</v>
      </c>
      <c r="G94" s="396">
        <v>682</v>
      </c>
      <c r="H94" s="396">
        <v>263</v>
      </c>
      <c r="I94" s="396">
        <v>575</v>
      </c>
      <c r="J94" s="396">
        <v>216</v>
      </c>
      <c r="K94" s="396">
        <v>4314</v>
      </c>
      <c r="L94" s="396">
        <v>1844</v>
      </c>
      <c r="M94" s="707" t="s">
        <v>143</v>
      </c>
      <c r="N94" s="707" t="s">
        <v>144</v>
      </c>
      <c r="O94" s="390">
        <v>192</v>
      </c>
      <c r="P94" s="390">
        <v>89</v>
      </c>
      <c r="Q94" s="396">
        <v>77</v>
      </c>
      <c r="R94" s="396">
        <v>23</v>
      </c>
      <c r="S94" s="396">
        <v>58</v>
      </c>
      <c r="T94" s="396">
        <v>28</v>
      </c>
      <c r="U94" s="396">
        <v>101</v>
      </c>
      <c r="V94" s="396">
        <v>39</v>
      </c>
      <c r="W94" s="396">
        <v>428</v>
      </c>
      <c r="X94" s="396">
        <v>179</v>
      </c>
      <c r="Y94" s="396" t="s">
        <v>143</v>
      </c>
      <c r="Z94" s="396" t="s">
        <v>144</v>
      </c>
      <c r="AA94" s="396">
        <v>30</v>
      </c>
      <c r="AB94" s="396">
        <v>19</v>
      </c>
      <c r="AC94" s="390">
        <v>13</v>
      </c>
      <c r="AD94" s="390">
        <v>12</v>
      </c>
      <c r="AE94" s="390">
        <v>74</v>
      </c>
      <c r="AF94" s="390">
        <v>57</v>
      </c>
      <c r="AG94" s="390">
        <v>13</v>
      </c>
      <c r="AH94" s="390">
        <v>70</v>
      </c>
      <c r="AI94" s="390">
        <v>96</v>
      </c>
      <c r="AJ94" s="390">
        <v>10</v>
      </c>
      <c r="AK94" s="390">
        <v>0</v>
      </c>
      <c r="AL94" s="390">
        <v>106</v>
      </c>
      <c r="AM94" s="390">
        <v>13</v>
      </c>
      <c r="AN94" s="390">
        <v>9</v>
      </c>
      <c r="AO94" s="390">
        <v>9</v>
      </c>
      <c r="AP94" s="390">
        <v>0</v>
      </c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8"/>
      <c r="CO94" s="48"/>
      <c r="CP94" s="48"/>
      <c r="CQ94" s="48"/>
      <c r="CR94" s="48"/>
      <c r="CS94" s="48"/>
      <c r="CT94" s="48"/>
      <c r="CU94" s="48"/>
      <c r="CV94" s="48"/>
      <c r="CW94" s="48"/>
      <c r="CX94" s="48"/>
      <c r="CY94" s="48"/>
      <c r="CZ94" s="48"/>
      <c r="DA94" s="48"/>
      <c r="DB94" s="48"/>
      <c r="DC94" s="48"/>
      <c r="DD94" s="48"/>
      <c r="DE94" s="48"/>
      <c r="DF94" s="48"/>
      <c r="DG94" s="48"/>
      <c r="DH94" s="48"/>
      <c r="DI94" s="48"/>
    </row>
    <row r="95" spans="1:113" s="394" customFormat="1" ht="18" customHeight="1">
      <c r="A95" s="703" t="s">
        <v>143</v>
      </c>
      <c r="B95" s="703" t="s">
        <v>145</v>
      </c>
      <c r="C95" s="396">
        <v>2900</v>
      </c>
      <c r="D95" s="396">
        <v>1287</v>
      </c>
      <c r="E95" s="396">
        <v>1870</v>
      </c>
      <c r="F95" s="396">
        <v>770</v>
      </c>
      <c r="G95" s="396">
        <v>1196</v>
      </c>
      <c r="H95" s="396">
        <v>439</v>
      </c>
      <c r="I95" s="396">
        <v>957</v>
      </c>
      <c r="J95" s="396">
        <v>418</v>
      </c>
      <c r="K95" s="396">
        <v>6923</v>
      </c>
      <c r="L95" s="396">
        <v>2914</v>
      </c>
      <c r="M95" s="707" t="s">
        <v>143</v>
      </c>
      <c r="N95" s="707" t="s">
        <v>145</v>
      </c>
      <c r="O95" s="390">
        <v>615</v>
      </c>
      <c r="P95" s="390">
        <v>246</v>
      </c>
      <c r="Q95" s="396">
        <v>251</v>
      </c>
      <c r="R95" s="396">
        <v>125</v>
      </c>
      <c r="S95" s="396">
        <v>217</v>
      </c>
      <c r="T95" s="396">
        <v>84</v>
      </c>
      <c r="U95" s="396">
        <v>293</v>
      </c>
      <c r="V95" s="396">
        <v>136</v>
      </c>
      <c r="W95" s="396">
        <v>1376</v>
      </c>
      <c r="X95" s="396">
        <v>591</v>
      </c>
      <c r="Y95" s="396" t="s">
        <v>143</v>
      </c>
      <c r="Z95" s="396" t="s">
        <v>145</v>
      </c>
      <c r="AA95" s="396">
        <v>48</v>
      </c>
      <c r="AB95" s="396">
        <v>33</v>
      </c>
      <c r="AC95" s="390">
        <v>21</v>
      </c>
      <c r="AD95" s="390">
        <v>17</v>
      </c>
      <c r="AE95" s="390">
        <v>119</v>
      </c>
      <c r="AF95" s="390">
        <v>79</v>
      </c>
      <c r="AG95" s="390">
        <v>33</v>
      </c>
      <c r="AH95" s="390">
        <v>112</v>
      </c>
      <c r="AI95" s="390">
        <v>122</v>
      </c>
      <c r="AJ95" s="390">
        <v>35</v>
      </c>
      <c r="AK95" s="390">
        <v>7</v>
      </c>
      <c r="AL95" s="390">
        <v>164</v>
      </c>
      <c r="AM95" s="390">
        <v>12</v>
      </c>
      <c r="AN95" s="390">
        <v>11</v>
      </c>
      <c r="AO95" s="390">
        <v>11</v>
      </c>
      <c r="AP95" s="390">
        <v>0</v>
      </c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  <c r="DB95" s="48"/>
      <c r="DC95" s="48"/>
      <c r="DD95" s="48"/>
      <c r="DE95" s="48"/>
      <c r="DF95" s="48"/>
      <c r="DG95" s="48"/>
      <c r="DH95" s="48"/>
      <c r="DI95" s="48"/>
    </row>
    <row r="96" spans="1:113" s="394" customFormat="1" ht="18" customHeight="1">
      <c r="A96" s="703" t="s">
        <v>143</v>
      </c>
      <c r="B96" s="703" t="s">
        <v>146</v>
      </c>
      <c r="C96" s="396">
        <v>3465</v>
      </c>
      <c r="D96" s="396">
        <v>1512</v>
      </c>
      <c r="E96" s="396">
        <v>2526</v>
      </c>
      <c r="F96" s="396">
        <v>1108</v>
      </c>
      <c r="G96" s="396">
        <v>1265</v>
      </c>
      <c r="H96" s="396">
        <v>504</v>
      </c>
      <c r="I96" s="396">
        <v>1101</v>
      </c>
      <c r="J96" s="396">
        <v>407</v>
      </c>
      <c r="K96" s="396">
        <v>8357</v>
      </c>
      <c r="L96" s="396">
        <v>3531</v>
      </c>
      <c r="M96" s="707" t="s">
        <v>143</v>
      </c>
      <c r="N96" s="707" t="s">
        <v>146</v>
      </c>
      <c r="O96" s="390">
        <v>255</v>
      </c>
      <c r="P96" s="390">
        <v>123</v>
      </c>
      <c r="Q96" s="396">
        <v>138</v>
      </c>
      <c r="R96" s="396">
        <v>65</v>
      </c>
      <c r="S96" s="396">
        <v>127</v>
      </c>
      <c r="T96" s="396">
        <v>58</v>
      </c>
      <c r="U96" s="396">
        <v>186</v>
      </c>
      <c r="V96" s="396">
        <v>69</v>
      </c>
      <c r="W96" s="396">
        <v>706</v>
      </c>
      <c r="X96" s="396">
        <v>315</v>
      </c>
      <c r="Y96" s="396" t="s">
        <v>143</v>
      </c>
      <c r="Z96" s="396" t="s">
        <v>146</v>
      </c>
      <c r="AA96" s="396">
        <v>60</v>
      </c>
      <c r="AB96" s="396">
        <v>45</v>
      </c>
      <c r="AC96" s="390">
        <v>25</v>
      </c>
      <c r="AD96" s="390">
        <v>22</v>
      </c>
      <c r="AE96" s="390">
        <v>152</v>
      </c>
      <c r="AF96" s="390">
        <v>102</v>
      </c>
      <c r="AG96" s="390">
        <v>29</v>
      </c>
      <c r="AH96" s="390">
        <v>131</v>
      </c>
      <c r="AI96" s="390">
        <v>133</v>
      </c>
      <c r="AJ96" s="390">
        <v>29</v>
      </c>
      <c r="AK96" s="390">
        <v>8</v>
      </c>
      <c r="AL96" s="390">
        <v>170</v>
      </c>
      <c r="AM96" s="390">
        <v>16</v>
      </c>
      <c r="AN96" s="390">
        <v>20</v>
      </c>
      <c r="AO96" s="390">
        <v>20</v>
      </c>
      <c r="AP96" s="390">
        <v>0</v>
      </c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  <c r="CJ96" s="48"/>
      <c r="CK96" s="48"/>
      <c r="CL96" s="48"/>
      <c r="CM96" s="48"/>
      <c r="CN96" s="48"/>
      <c r="CO96" s="48"/>
      <c r="CP96" s="48"/>
      <c r="CQ96" s="48"/>
      <c r="CR96" s="48"/>
      <c r="CS96" s="48"/>
      <c r="CT96" s="48"/>
      <c r="CU96" s="48"/>
      <c r="CV96" s="48"/>
      <c r="CW96" s="48"/>
      <c r="CX96" s="48"/>
      <c r="CY96" s="48"/>
      <c r="CZ96" s="48"/>
      <c r="DA96" s="48"/>
      <c r="DB96" s="48"/>
      <c r="DC96" s="48"/>
      <c r="DD96" s="48"/>
      <c r="DE96" s="48"/>
      <c r="DF96" s="48"/>
      <c r="DG96" s="48"/>
      <c r="DH96" s="48"/>
      <c r="DI96" s="48"/>
    </row>
    <row r="97" spans="1:113" s="394" customFormat="1" ht="18" customHeight="1">
      <c r="A97" s="703" t="s">
        <v>143</v>
      </c>
      <c r="B97" s="703" t="s">
        <v>259</v>
      </c>
      <c r="C97" s="396">
        <v>1538</v>
      </c>
      <c r="D97" s="396">
        <v>667</v>
      </c>
      <c r="E97" s="396">
        <v>1181</v>
      </c>
      <c r="F97" s="396">
        <v>458</v>
      </c>
      <c r="G97" s="396">
        <v>685</v>
      </c>
      <c r="H97" s="396">
        <v>270</v>
      </c>
      <c r="I97" s="396">
        <v>634</v>
      </c>
      <c r="J97" s="396">
        <v>245</v>
      </c>
      <c r="K97" s="396">
        <v>4038</v>
      </c>
      <c r="L97" s="396">
        <v>1640</v>
      </c>
      <c r="M97" s="707" t="s">
        <v>143</v>
      </c>
      <c r="N97" s="707" t="s">
        <v>259</v>
      </c>
      <c r="O97" s="390">
        <v>140</v>
      </c>
      <c r="P97" s="390">
        <v>63</v>
      </c>
      <c r="Q97" s="396">
        <v>61</v>
      </c>
      <c r="R97" s="396">
        <v>29</v>
      </c>
      <c r="S97" s="396">
        <v>81</v>
      </c>
      <c r="T97" s="396">
        <v>30</v>
      </c>
      <c r="U97" s="396">
        <v>116</v>
      </c>
      <c r="V97" s="396">
        <v>49</v>
      </c>
      <c r="W97" s="396">
        <v>398</v>
      </c>
      <c r="X97" s="396">
        <v>171</v>
      </c>
      <c r="Y97" s="396" t="s">
        <v>143</v>
      </c>
      <c r="Z97" s="396" t="s">
        <v>259</v>
      </c>
      <c r="AA97" s="396">
        <v>27</v>
      </c>
      <c r="AB97" s="396">
        <v>20</v>
      </c>
      <c r="AC97" s="390">
        <v>14</v>
      </c>
      <c r="AD97" s="390">
        <v>14</v>
      </c>
      <c r="AE97" s="390">
        <v>75</v>
      </c>
      <c r="AF97" s="390">
        <v>43</v>
      </c>
      <c r="AG97" s="390">
        <v>12</v>
      </c>
      <c r="AH97" s="390">
        <v>55</v>
      </c>
      <c r="AI97" s="390">
        <v>83</v>
      </c>
      <c r="AJ97" s="390">
        <v>15</v>
      </c>
      <c r="AK97" s="390">
        <v>4</v>
      </c>
      <c r="AL97" s="390">
        <v>102</v>
      </c>
      <c r="AM97" s="390">
        <v>12</v>
      </c>
      <c r="AN97" s="390">
        <v>9</v>
      </c>
      <c r="AO97" s="390">
        <v>9</v>
      </c>
      <c r="AP97" s="390">
        <v>0</v>
      </c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</row>
    <row r="98" spans="1:113" ht="9" customHeight="1">
      <c r="A98" s="115"/>
      <c r="B98" s="392"/>
      <c r="C98" s="115"/>
      <c r="D98" s="115"/>
      <c r="E98" s="115"/>
      <c r="F98" s="115"/>
      <c r="G98" s="115"/>
      <c r="H98" s="115"/>
      <c r="I98" s="115"/>
      <c r="J98" s="115"/>
      <c r="K98" s="262"/>
      <c r="L98" s="262"/>
      <c r="M98" s="115"/>
      <c r="N98" s="83"/>
      <c r="O98" s="115"/>
      <c r="P98" s="395"/>
      <c r="Q98" s="115"/>
      <c r="R98" s="115"/>
      <c r="S98" s="115"/>
      <c r="T98" s="115"/>
      <c r="U98" s="115"/>
      <c r="V98" s="115"/>
      <c r="W98" s="262"/>
      <c r="X98" s="262"/>
      <c r="Y98" s="465"/>
      <c r="Z98" s="83"/>
      <c r="AA98" s="115"/>
      <c r="AB98" s="115"/>
      <c r="AC98" s="115"/>
      <c r="AD98" s="39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</row>
    <row r="100" spans="1:113" ht="12" customHeight="1">
      <c r="A100" s="43" t="s">
        <v>465</v>
      </c>
      <c r="B100" s="43"/>
      <c r="C100" s="43"/>
      <c r="D100" s="43"/>
      <c r="E100" s="43"/>
      <c r="F100" s="43"/>
      <c r="G100" s="43"/>
      <c r="H100" s="43"/>
      <c r="I100" s="43"/>
      <c r="J100" s="210"/>
      <c r="K100" s="210"/>
      <c r="L100" s="43"/>
      <c r="M100" s="43" t="s">
        <v>428</v>
      </c>
      <c r="N100" s="43"/>
      <c r="O100" s="43"/>
      <c r="P100" s="43"/>
      <c r="Q100" s="43"/>
      <c r="R100" s="43"/>
      <c r="S100" s="43"/>
      <c r="T100" s="43"/>
      <c r="U100" s="86"/>
      <c r="V100" s="210"/>
      <c r="W100" s="210"/>
      <c r="X100" s="43"/>
      <c r="Y100" s="43" t="s">
        <v>479</v>
      </c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43"/>
      <c r="DI100" s="88"/>
    </row>
    <row r="101" spans="1:113" ht="12" customHeight="1">
      <c r="A101" s="43" t="s">
        <v>111</v>
      </c>
      <c r="B101" s="43"/>
      <c r="C101" s="43"/>
      <c r="D101" s="43"/>
      <c r="E101" s="43"/>
      <c r="F101" s="43"/>
      <c r="G101" s="43"/>
      <c r="H101" s="43"/>
      <c r="I101" s="43"/>
      <c r="J101" s="210"/>
      <c r="K101" s="210"/>
      <c r="L101" s="43"/>
      <c r="M101" s="43" t="s">
        <v>111</v>
      </c>
      <c r="N101" s="43"/>
      <c r="O101" s="43"/>
      <c r="P101" s="43"/>
      <c r="Q101" s="43"/>
      <c r="R101" s="43"/>
      <c r="S101" s="43"/>
      <c r="T101" s="43"/>
      <c r="U101" s="86"/>
      <c r="V101" s="210"/>
      <c r="W101" s="210"/>
      <c r="X101" s="43"/>
      <c r="Y101" s="43" t="s">
        <v>437</v>
      </c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43"/>
      <c r="DI101" s="88"/>
    </row>
    <row r="102" spans="1:113">
      <c r="A102" s="43" t="s">
        <v>281</v>
      </c>
      <c r="B102" s="86"/>
      <c r="C102" s="86"/>
      <c r="D102" s="86"/>
      <c r="E102" s="86"/>
      <c r="F102" s="86"/>
      <c r="G102" s="86"/>
      <c r="H102" s="86"/>
      <c r="I102" s="86"/>
      <c r="J102" s="200"/>
      <c r="K102" s="200"/>
      <c r="L102" s="86"/>
      <c r="M102" s="43" t="s">
        <v>281</v>
      </c>
      <c r="N102" s="86"/>
      <c r="O102" s="86"/>
      <c r="P102" s="86"/>
      <c r="Q102" s="86"/>
      <c r="R102" s="86"/>
      <c r="S102" s="86"/>
      <c r="T102" s="86"/>
      <c r="U102" s="86"/>
      <c r="V102" s="316"/>
      <c r="W102" s="200"/>
      <c r="X102" s="86"/>
      <c r="Y102" s="43" t="s">
        <v>281</v>
      </c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43"/>
      <c r="DI102" s="88"/>
    </row>
    <row r="103" spans="1:113">
      <c r="A103" s="86"/>
      <c r="B103" s="43"/>
      <c r="C103" s="86"/>
      <c r="D103" s="86"/>
      <c r="E103" s="86"/>
      <c r="F103" s="86"/>
      <c r="G103" s="86"/>
      <c r="H103" s="86"/>
      <c r="I103" s="86"/>
      <c r="J103" s="86"/>
      <c r="K103" s="200"/>
      <c r="L103" s="200"/>
      <c r="M103" s="86"/>
      <c r="N103" s="43"/>
      <c r="O103" s="86"/>
      <c r="P103" s="86"/>
      <c r="Q103" s="86"/>
      <c r="R103" s="86"/>
      <c r="S103" s="86"/>
      <c r="T103" s="86"/>
      <c r="U103" s="86"/>
      <c r="V103" s="86"/>
      <c r="W103" s="200"/>
      <c r="X103" s="200"/>
      <c r="Y103" s="86"/>
      <c r="Z103" s="43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</row>
    <row r="104" spans="1:113">
      <c r="A104" s="92" t="s">
        <v>147</v>
      </c>
      <c r="B104" s="88"/>
      <c r="K104" s="88"/>
      <c r="M104" s="92" t="s">
        <v>147</v>
      </c>
      <c r="N104" s="88"/>
      <c r="V104" s="118"/>
      <c r="W104" s="88"/>
      <c r="Y104" s="92" t="s">
        <v>147</v>
      </c>
      <c r="Z104" s="88"/>
    </row>
    <row r="105" spans="1:113" ht="12" customHeight="1"/>
    <row r="106" spans="1:113" s="103" customFormat="1" ht="19.5" customHeight="1">
      <c r="A106" s="93"/>
      <c r="B106" s="50"/>
      <c r="C106" s="51" t="s">
        <v>84</v>
      </c>
      <c r="D106" s="52"/>
      <c r="E106" s="51" t="s">
        <v>85</v>
      </c>
      <c r="F106" s="52"/>
      <c r="G106" s="51" t="s">
        <v>86</v>
      </c>
      <c r="H106" s="52"/>
      <c r="I106" s="51" t="s">
        <v>87</v>
      </c>
      <c r="J106" s="52"/>
      <c r="K106" s="144" t="s">
        <v>57</v>
      </c>
      <c r="L106" s="146"/>
      <c r="M106" s="96"/>
      <c r="N106" s="204"/>
      <c r="O106" s="123" t="s">
        <v>84</v>
      </c>
      <c r="P106" s="52"/>
      <c r="Q106" s="51" t="s">
        <v>85</v>
      </c>
      <c r="R106" s="52"/>
      <c r="S106" s="51" t="s">
        <v>86</v>
      </c>
      <c r="T106" s="52"/>
      <c r="U106" s="51" t="s">
        <v>87</v>
      </c>
      <c r="V106" s="52"/>
      <c r="W106" s="144" t="s">
        <v>57</v>
      </c>
      <c r="X106" s="146"/>
      <c r="Y106" s="50"/>
      <c r="Z106" s="190"/>
      <c r="AA106" s="939" t="s">
        <v>88</v>
      </c>
      <c r="AB106" s="940"/>
      <c r="AC106" s="940"/>
      <c r="AD106" s="940"/>
      <c r="AE106" s="941"/>
      <c r="AF106" s="13" t="s">
        <v>70</v>
      </c>
      <c r="AG106" s="14"/>
      <c r="AH106" s="13"/>
      <c r="AI106" s="13" t="s">
        <v>71</v>
      </c>
      <c r="AJ106" s="39"/>
      <c r="AK106" s="40"/>
      <c r="AL106" s="15"/>
      <c r="AM106" s="42"/>
      <c r="AN106" s="13" t="s">
        <v>72</v>
      </c>
      <c r="AO106" s="14"/>
      <c r="AP106" s="15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7"/>
      <c r="BU106" s="57"/>
      <c r="BV106" s="57"/>
      <c r="BW106" s="57"/>
      <c r="BX106" s="57"/>
      <c r="BY106" s="57"/>
      <c r="BZ106" s="57"/>
      <c r="CA106" s="57"/>
      <c r="CB106" s="57"/>
      <c r="CC106" s="57"/>
      <c r="CD106" s="57"/>
      <c r="CE106" s="57"/>
      <c r="CF106" s="57"/>
      <c r="CG106" s="57"/>
      <c r="CH106" s="57"/>
      <c r="CI106" s="57"/>
      <c r="CJ106" s="57"/>
      <c r="CK106" s="57"/>
      <c r="CL106" s="57"/>
      <c r="CM106" s="57"/>
      <c r="CN106" s="57"/>
      <c r="CO106" s="57"/>
      <c r="CP106" s="57"/>
      <c r="CQ106" s="57"/>
      <c r="CR106" s="57"/>
      <c r="CS106" s="57"/>
      <c r="CT106" s="57"/>
      <c r="CU106" s="57"/>
      <c r="CV106" s="57"/>
      <c r="CW106" s="57"/>
      <c r="CX106" s="57"/>
      <c r="CY106" s="57"/>
      <c r="CZ106" s="57"/>
      <c r="DA106" s="57"/>
      <c r="DB106" s="57"/>
      <c r="DC106" s="57"/>
      <c r="DD106" s="57"/>
      <c r="DE106" s="57"/>
      <c r="DF106" s="57"/>
      <c r="DG106" s="57"/>
      <c r="DH106" s="57"/>
      <c r="DI106" s="57"/>
    </row>
    <row r="107" spans="1:113" s="109" customFormat="1" ht="25.5" customHeight="1">
      <c r="A107" s="104" t="s">
        <v>113</v>
      </c>
      <c r="B107" s="60" t="s">
        <v>114</v>
      </c>
      <c r="C107" s="182" t="s">
        <v>282</v>
      </c>
      <c r="D107" s="182" t="s">
        <v>269</v>
      </c>
      <c r="E107" s="182" t="s">
        <v>282</v>
      </c>
      <c r="F107" s="182" t="s">
        <v>269</v>
      </c>
      <c r="G107" s="182" t="s">
        <v>282</v>
      </c>
      <c r="H107" s="182" t="s">
        <v>269</v>
      </c>
      <c r="I107" s="182" t="s">
        <v>282</v>
      </c>
      <c r="J107" s="182" t="s">
        <v>269</v>
      </c>
      <c r="K107" s="182" t="s">
        <v>282</v>
      </c>
      <c r="L107" s="182" t="s">
        <v>269</v>
      </c>
      <c r="M107" s="104" t="s">
        <v>113</v>
      </c>
      <c r="N107" s="60" t="s">
        <v>114</v>
      </c>
      <c r="O107" s="182" t="s">
        <v>282</v>
      </c>
      <c r="P107" s="182" t="s">
        <v>269</v>
      </c>
      <c r="Q107" s="182" t="s">
        <v>282</v>
      </c>
      <c r="R107" s="182" t="s">
        <v>269</v>
      </c>
      <c r="S107" s="182" t="s">
        <v>282</v>
      </c>
      <c r="T107" s="182" t="s">
        <v>269</v>
      </c>
      <c r="U107" s="182" t="s">
        <v>282</v>
      </c>
      <c r="V107" s="182" t="s">
        <v>269</v>
      </c>
      <c r="W107" s="182" t="s">
        <v>282</v>
      </c>
      <c r="X107" s="182" t="s">
        <v>269</v>
      </c>
      <c r="Y107" s="104" t="s">
        <v>113</v>
      </c>
      <c r="Z107" s="315" t="s">
        <v>114</v>
      </c>
      <c r="AA107" s="16" t="s">
        <v>90</v>
      </c>
      <c r="AB107" s="16" t="s">
        <v>91</v>
      </c>
      <c r="AC107" s="16" t="s">
        <v>92</v>
      </c>
      <c r="AD107" s="16" t="s">
        <v>93</v>
      </c>
      <c r="AE107" s="17" t="s">
        <v>57</v>
      </c>
      <c r="AF107" s="31" t="s">
        <v>73</v>
      </c>
      <c r="AG107" s="31" t="s">
        <v>74</v>
      </c>
      <c r="AH107" s="30" t="s">
        <v>75</v>
      </c>
      <c r="AI107" s="31" t="s">
        <v>76</v>
      </c>
      <c r="AJ107" s="30" t="s">
        <v>77</v>
      </c>
      <c r="AK107" s="30" t="s">
        <v>78</v>
      </c>
      <c r="AL107" s="33" t="s">
        <v>246</v>
      </c>
      <c r="AM107" s="42" t="s">
        <v>80</v>
      </c>
      <c r="AN107" s="34" t="s">
        <v>81</v>
      </c>
      <c r="AO107" s="35" t="s">
        <v>82</v>
      </c>
      <c r="AP107" s="34" t="s">
        <v>83</v>
      </c>
      <c r="AQ107" s="198"/>
      <c r="AR107" s="198"/>
      <c r="AS107" s="198"/>
      <c r="AT107" s="198"/>
      <c r="AU107" s="198"/>
      <c r="AV107" s="198"/>
      <c r="AW107" s="198"/>
      <c r="AX107" s="198"/>
      <c r="AY107" s="198"/>
      <c r="AZ107" s="198"/>
      <c r="BA107" s="198"/>
      <c r="BB107" s="198"/>
      <c r="BC107" s="198"/>
      <c r="BD107" s="198"/>
      <c r="BE107" s="198"/>
      <c r="BF107" s="198"/>
      <c r="BG107" s="198"/>
      <c r="BH107" s="198"/>
      <c r="BI107" s="198"/>
      <c r="BJ107" s="198"/>
      <c r="BK107" s="198"/>
      <c r="BL107" s="198"/>
      <c r="BM107" s="198"/>
      <c r="BN107" s="198"/>
      <c r="BO107" s="198"/>
      <c r="BP107" s="198"/>
      <c r="BQ107" s="198"/>
      <c r="BR107" s="198"/>
      <c r="BS107" s="198"/>
      <c r="BT107" s="198"/>
      <c r="BU107" s="198"/>
      <c r="BV107" s="198"/>
      <c r="BW107" s="198"/>
      <c r="BX107" s="198"/>
      <c r="BY107" s="198"/>
      <c r="BZ107" s="198"/>
      <c r="CA107" s="198"/>
      <c r="CB107" s="198"/>
      <c r="CC107" s="198"/>
      <c r="CD107" s="198"/>
      <c r="CE107" s="198"/>
      <c r="CF107" s="198"/>
      <c r="CG107" s="198"/>
      <c r="CH107" s="198"/>
      <c r="CI107" s="198"/>
      <c r="CJ107" s="198"/>
      <c r="CK107" s="198"/>
      <c r="CL107" s="198"/>
      <c r="CM107" s="198"/>
      <c r="CN107" s="198"/>
      <c r="CO107" s="198"/>
      <c r="CP107" s="198"/>
      <c r="CQ107" s="198"/>
      <c r="CR107" s="198"/>
      <c r="CS107" s="198"/>
      <c r="CT107" s="198"/>
      <c r="CU107" s="198"/>
      <c r="CV107" s="198"/>
      <c r="CW107" s="198"/>
      <c r="CX107" s="198"/>
      <c r="CY107" s="198"/>
      <c r="CZ107" s="198"/>
      <c r="DA107" s="198"/>
      <c r="DB107" s="198"/>
      <c r="DC107" s="198"/>
      <c r="DD107" s="198"/>
      <c r="DE107" s="198"/>
      <c r="DF107" s="198"/>
      <c r="DG107" s="198"/>
      <c r="DH107" s="198"/>
      <c r="DI107" s="198"/>
    </row>
    <row r="108" spans="1:113">
      <c r="A108" s="73"/>
      <c r="B108" s="69"/>
      <c r="C108" s="412"/>
      <c r="D108" s="412"/>
      <c r="E108" s="412"/>
      <c r="F108" s="412"/>
      <c r="G108" s="412"/>
      <c r="H108" s="412"/>
      <c r="I108" s="412"/>
      <c r="J108" s="412"/>
      <c r="K108" s="456"/>
      <c r="L108" s="456"/>
      <c r="M108" s="396"/>
      <c r="N108" s="70"/>
      <c r="O108" s="73"/>
      <c r="P108" s="412"/>
      <c r="Q108" s="73"/>
      <c r="R108" s="73"/>
      <c r="S108" s="73"/>
      <c r="T108" s="73"/>
      <c r="U108" s="73"/>
      <c r="V108" s="73"/>
      <c r="W108" s="261"/>
      <c r="X108" s="261"/>
      <c r="Y108" s="73"/>
      <c r="Z108" s="72"/>
      <c r="AA108" s="73"/>
      <c r="AB108" s="73"/>
      <c r="AC108" s="73"/>
      <c r="AD108" s="412"/>
      <c r="AE108" s="412"/>
      <c r="AF108" s="412"/>
      <c r="AG108" s="412"/>
      <c r="AH108" s="412"/>
      <c r="AI108" s="412"/>
      <c r="AJ108" s="412"/>
      <c r="AK108" s="412"/>
      <c r="AL108" s="412"/>
      <c r="AM108" s="412"/>
      <c r="AN108" s="412"/>
      <c r="AO108" s="412"/>
      <c r="AP108" s="412"/>
      <c r="AQ108" s="48"/>
      <c r="AR108" s="48"/>
      <c r="AS108" s="48"/>
      <c r="AT108" s="48"/>
      <c r="AU108" s="48"/>
      <c r="AV108" s="48"/>
    </row>
    <row r="109" spans="1:113" s="251" customFormat="1">
      <c r="A109" s="157"/>
      <c r="B109" s="401" t="s">
        <v>58</v>
      </c>
      <c r="C109" s="402">
        <f t="shared" ref="C109:L109" si="96">SUM(C111:C133)</f>
        <v>36757</v>
      </c>
      <c r="D109" s="402">
        <f t="shared" si="96"/>
        <v>17897</v>
      </c>
      <c r="E109" s="402">
        <f t="shared" si="96"/>
        <v>17919</v>
      </c>
      <c r="F109" s="402">
        <f t="shared" si="96"/>
        <v>8655</v>
      </c>
      <c r="G109" s="402">
        <f t="shared" si="96"/>
        <v>16951</v>
      </c>
      <c r="H109" s="402">
        <f t="shared" si="96"/>
        <v>8067</v>
      </c>
      <c r="I109" s="402">
        <f t="shared" si="96"/>
        <v>14063</v>
      </c>
      <c r="J109" s="402">
        <f t="shared" si="96"/>
        <v>6624</v>
      </c>
      <c r="K109" s="402">
        <f t="shared" si="96"/>
        <v>85690</v>
      </c>
      <c r="L109" s="402">
        <f t="shared" si="96"/>
        <v>41243</v>
      </c>
      <c r="M109" s="402"/>
      <c r="N109" s="401" t="s">
        <v>58</v>
      </c>
      <c r="O109" s="157">
        <f t="shared" ref="O109:X109" si="97">SUM(O111:O133)</f>
        <v>2675</v>
      </c>
      <c r="P109" s="402">
        <f t="shared" si="97"/>
        <v>1263</v>
      </c>
      <c r="Q109" s="157">
        <f t="shared" si="97"/>
        <v>2606</v>
      </c>
      <c r="R109" s="157">
        <f t="shared" si="97"/>
        <v>1323</v>
      </c>
      <c r="S109" s="157">
        <f t="shared" si="97"/>
        <v>1731</v>
      </c>
      <c r="T109" s="157">
        <f t="shared" si="97"/>
        <v>841</v>
      </c>
      <c r="U109" s="157">
        <f t="shared" si="97"/>
        <v>4196</v>
      </c>
      <c r="V109" s="157">
        <f t="shared" si="97"/>
        <v>2043</v>
      </c>
      <c r="W109" s="157">
        <f t="shared" si="97"/>
        <v>11208</v>
      </c>
      <c r="X109" s="157">
        <f t="shared" si="97"/>
        <v>5470</v>
      </c>
      <c r="Y109" s="157"/>
      <c r="Z109" s="76" t="s">
        <v>58</v>
      </c>
      <c r="AA109" s="157">
        <f t="shared" ref="AA109:AP109" si="98">SUM(AA111:AA133)</f>
        <v>705</v>
      </c>
      <c r="AB109" s="157">
        <f t="shared" si="98"/>
        <v>400</v>
      </c>
      <c r="AC109" s="157">
        <f t="shared" si="98"/>
        <v>383</v>
      </c>
      <c r="AD109" s="402">
        <f t="shared" si="98"/>
        <v>325</v>
      </c>
      <c r="AE109" s="402">
        <f t="shared" si="98"/>
        <v>1813</v>
      </c>
      <c r="AF109" s="402">
        <f t="shared" si="98"/>
        <v>1285</v>
      </c>
      <c r="AG109" s="402">
        <f t="shared" si="98"/>
        <v>318</v>
      </c>
      <c r="AH109" s="402">
        <f t="shared" si="98"/>
        <v>1603</v>
      </c>
      <c r="AI109" s="402">
        <f t="shared" si="98"/>
        <v>1793</v>
      </c>
      <c r="AJ109" s="402">
        <f t="shared" si="98"/>
        <v>743</v>
      </c>
      <c r="AK109" s="402">
        <f t="shared" si="98"/>
        <v>82</v>
      </c>
      <c r="AL109" s="402">
        <f t="shared" si="98"/>
        <v>2618</v>
      </c>
      <c r="AM109" s="402">
        <f t="shared" si="98"/>
        <v>526</v>
      </c>
      <c r="AN109" s="402">
        <f t="shared" si="98"/>
        <v>259</v>
      </c>
      <c r="AO109" s="402">
        <f t="shared" si="98"/>
        <v>258</v>
      </c>
      <c r="AP109" s="402">
        <f t="shared" si="98"/>
        <v>1</v>
      </c>
      <c r="AQ109" s="403"/>
      <c r="AR109" s="403"/>
      <c r="AS109" s="403"/>
      <c r="AT109" s="403"/>
      <c r="AU109" s="403"/>
      <c r="AV109" s="403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  <c r="BI109" s="212"/>
      <c r="BJ109" s="212"/>
      <c r="BK109" s="212"/>
      <c r="BL109" s="212"/>
      <c r="BM109" s="212"/>
      <c r="BN109" s="212"/>
      <c r="BO109" s="212"/>
      <c r="BP109" s="212"/>
      <c r="BQ109" s="212"/>
      <c r="BR109" s="212"/>
      <c r="BS109" s="212"/>
      <c r="BT109" s="212"/>
      <c r="BU109" s="212"/>
      <c r="BV109" s="212"/>
      <c r="BW109" s="212"/>
      <c r="BX109" s="212"/>
      <c r="BY109" s="212"/>
      <c r="BZ109" s="212"/>
      <c r="CA109" s="212"/>
      <c r="CB109" s="212"/>
      <c r="CC109" s="212"/>
      <c r="CD109" s="212"/>
      <c r="CE109" s="212"/>
      <c r="CF109" s="212"/>
      <c r="CG109" s="212"/>
      <c r="CH109" s="212"/>
      <c r="CI109" s="212"/>
      <c r="CJ109" s="212"/>
      <c r="CK109" s="212"/>
      <c r="CL109" s="212"/>
      <c r="CM109" s="212"/>
      <c r="CN109" s="212"/>
      <c r="CO109" s="212"/>
      <c r="CP109" s="212"/>
      <c r="CQ109" s="212"/>
      <c r="CR109" s="212"/>
      <c r="CS109" s="212"/>
      <c r="CT109" s="212"/>
      <c r="CU109" s="212"/>
      <c r="CV109" s="212"/>
      <c r="CW109" s="212"/>
      <c r="CX109" s="212"/>
      <c r="CY109" s="212"/>
      <c r="CZ109" s="212"/>
      <c r="DA109" s="212"/>
      <c r="DB109" s="212"/>
      <c r="DC109" s="212"/>
      <c r="DD109" s="212"/>
      <c r="DE109" s="212"/>
      <c r="DF109" s="212"/>
      <c r="DG109" s="212"/>
      <c r="DH109" s="212"/>
      <c r="DI109" s="212"/>
    </row>
    <row r="110" spans="1:113" s="251" customFormat="1">
      <c r="A110" s="157"/>
      <c r="B110" s="401"/>
      <c r="C110" s="402"/>
      <c r="D110" s="402"/>
      <c r="E110" s="402"/>
      <c r="F110" s="402"/>
      <c r="G110" s="402"/>
      <c r="H110" s="402"/>
      <c r="I110" s="402"/>
      <c r="J110" s="402"/>
      <c r="K110" s="402"/>
      <c r="L110" s="402"/>
      <c r="M110" s="402"/>
      <c r="N110" s="401"/>
      <c r="O110" s="318"/>
      <c r="P110" s="402"/>
      <c r="Q110" s="402"/>
      <c r="R110" s="402"/>
      <c r="S110" s="402"/>
      <c r="T110" s="402"/>
      <c r="U110" s="402"/>
      <c r="V110" s="402"/>
      <c r="W110" s="402"/>
      <c r="X110" s="402"/>
      <c r="Y110" s="402"/>
      <c r="Z110" s="401"/>
      <c r="AA110" s="438"/>
      <c r="AB110" s="438"/>
      <c r="AC110" s="157"/>
      <c r="AD110" s="402"/>
      <c r="AE110" s="402"/>
      <c r="AF110" s="402"/>
      <c r="AG110" s="402"/>
      <c r="AH110" s="402"/>
      <c r="AI110" s="402"/>
      <c r="AJ110" s="402"/>
      <c r="AK110" s="402"/>
      <c r="AL110" s="402"/>
      <c r="AM110" s="402"/>
      <c r="AN110" s="402"/>
      <c r="AO110" s="402"/>
      <c r="AP110" s="402"/>
      <c r="AQ110" s="403"/>
      <c r="AR110" s="403"/>
      <c r="AS110" s="403"/>
      <c r="AT110" s="403"/>
      <c r="AU110" s="403"/>
      <c r="AV110" s="403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  <c r="BI110" s="212"/>
      <c r="BJ110" s="212"/>
      <c r="BK110" s="212"/>
      <c r="BL110" s="212"/>
      <c r="BM110" s="212"/>
      <c r="BN110" s="212"/>
      <c r="BO110" s="212"/>
      <c r="BP110" s="212"/>
      <c r="BQ110" s="212"/>
      <c r="BR110" s="212"/>
      <c r="BS110" s="212"/>
      <c r="BT110" s="212"/>
      <c r="BU110" s="212"/>
      <c r="BV110" s="212"/>
      <c r="BW110" s="212"/>
      <c r="BX110" s="212"/>
      <c r="BY110" s="212"/>
      <c r="BZ110" s="212"/>
      <c r="CA110" s="212"/>
      <c r="CB110" s="212"/>
      <c r="CC110" s="212"/>
      <c r="CD110" s="212"/>
      <c r="CE110" s="212"/>
      <c r="CF110" s="212"/>
      <c r="CG110" s="212"/>
      <c r="CH110" s="212"/>
      <c r="CI110" s="212"/>
      <c r="CJ110" s="212"/>
      <c r="CK110" s="212"/>
      <c r="CL110" s="212"/>
      <c r="CM110" s="212"/>
      <c r="CN110" s="212"/>
      <c r="CO110" s="212"/>
      <c r="CP110" s="212"/>
      <c r="CQ110" s="212"/>
      <c r="CR110" s="212"/>
      <c r="CS110" s="212"/>
      <c r="CT110" s="212"/>
      <c r="CU110" s="212"/>
      <c r="CV110" s="212"/>
      <c r="CW110" s="212"/>
      <c r="CX110" s="212"/>
      <c r="CY110" s="212"/>
      <c r="CZ110" s="212"/>
      <c r="DA110" s="212"/>
      <c r="DB110" s="212"/>
      <c r="DC110" s="212"/>
      <c r="DD110" s="212"/>
      <c r="DE110" s="212"/>
      <c r="DF110" s="212"/>
      <c r="DG110" s="212"/>
      <c r="DH110" s="212"/>
      <c r="DI110" s="212"/>
    </row>
    <row r="111" spans="1:113" s="394" customFormat="1" ht="17.25" customHeight="1">
      <c r="A111" s="703" t="s">
        <v>148</v>
      </c>
      <c r="B111" s="703" t="s">
        <v>149</v>
      </c>
      <c r="C111" s="396">
        <v>1249</v>
      </c>
      <c r="D111" s="396">
        <v>663</v>
      </c>
      <c r="E111" s="396">
        <v>519</v>
      </c>
      <c r="F111" s="396">
        <v>300</v>
      </c>
      <c r="G111" s="396">
        <v>629</v>
      </c>
      <c r="H111" s="396">
        <v>333</v>
      </c>
      <c r="I111" s="396">
        <v>460</v>
      </c>
      <c r="J111" s="396">
        <v>252</v>
      </c>
      <c r="K111" s="396">
        <v>2857</v>
      </c>
      <c r="L111" s="396">
        <v>1548</v>
      </c>
      <c r="M111" s="707" t="s">
        <v>148</v>
      </c>
      <c r="N111" s="707" t="s">
        <v>149</v>
      </c>
      <c r="O111" s="390">
        <v>59</v>
      </c>
      <c r="P111" s="390">
        <v>34</v>
      </c>
      <c r="Q111" s="396">
        <v>73</v>
      </c>
      <c r="R111" s="396">
        <v>47</v>
      </c>
      <c r="S111" s="396">
        <v>71</v>
      </c>
      <c r="T111" s="396">
        <v>41</v>
      </c>
      <c r="U111" s="396">
        <v>91</v>
      </c>
      <c r="V111" s="396">
        <v>55</v>
      </c>
      <c r="W111" s="396">
        <v>294</v>
      </c>
      <c r="X111" s="396">
        <v>177</v>
      </c>
      <c r="Y111" s="396" t="s">
        <v>148</v>
      </c>
      <c r="Z111" s="396" t="s">
        <v>149</v>
      </c>
      <c r="AA111" s="438">
        <v>29</v>
      </c>
      <c r="AB111" s="438">
        <v>13</v>
      </c>
      <c r="AC111" s="390">
        <v>15</v>
      </c>
      <c r="AD111" s="390">
        <v>11</v>
      </c>
      <c r="AE111" s="390">
        <v>68</v>
      </c>
      <c r="AF111" s="390">
        <v>43</v>
      </c>
      <c r="AG111" s="390">
        <v>18</v>
      </c>
      <c r="AH111" s="390">
        <v>61</v>
      </c>
      <c r="AI111" s="390">
        <v>66</v>
      </c>
      <c r="AJ111" s="390">
        <v>34</v>
      </c>
      <c r="AK111" s="390">
        <v>4</v>
      </c>
      <c r="AL111" s="390">
        <v>104</v>
      </c>
      <c r="AM111" s="390">
        <v>7</v>
      </c>
      <c r="AN111" s="390">
        <v>7</v>
      </c>
      <c r="AO111" s="390">
        <v>7</v>
      </c>
      <c r="AP111" s="390">
        <v>0</v>
      </c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399"/>
      <c r="CI111" s="399"/>
      <c r="CJ111" s="399"/>
      <c r="CK111" s="399"/>
      <c r="CL111" s="399"/>
      <c r="CM111" s="399"/>
      <c r="CN111" s="469"/>
      <c r="CO111" s="48"/>
      <c r="CP111" s="48"/>
      <c r="CQ111" s="48"/>
      <c r="CR111" s="48"/>
      <c r="CS111" s="48"/>
      <c r="CT111" s="48"/>
      <c r="CU111" s="48"/>
      <c r="CV111" s="48"/>
      <c r="CW111" s="48"/>
      <c r="CX111" s="48"/>
      <c r="CY111" s="48"/>
      <c r="CZ111" s="48"/>
      <c r="DA111" s="48"/>
      <c r="DB111" s="48"/>
      <c r="DC111" s="48"/>
      <c r="DD111" s="48"/>
      <c r="DE111" s="48"/>
      <c r="DF111" s="48"/>
      <c r="DG111" s="48"/>
      <c r="DH111" s="48"/>
      <c r="DI111" s="48"/>
    </row>
    <row r="112" spans="1:113" s="394" customFormat="1" ht="17.25" customHeight="1">
      <c r="A112" s="703" t="s">
        <v>148</v>
      </c>
      <c r="B112" s="703" t="s">
        <v>150</v>
      </c>
      <c r="C112" s="396">
        <v>2825</v>
      </c>
      <c r="D112" s="396">
        <v>1428</v>
      </c>
      <c r="E112" s="396">
        <v>1556</v>
      </c>
      <c r="F112" s="396">
        <v>812</v>
      </c>
      <c r="G112" s="396">
        <v>1677</v>
      </c>
      <c r="H112" s="396">
        <v>828</v>
      </c>
      <c r="I112" s="396">
        <v>1190</v>
      </c>
      <c r="J112" s="396">
        <v>603</v>
      </c>
      <c r="K112" s="396">
        <v>7248</v>
      </c>
      <c r="L112" s="396">
        <v>3671</v>
      </c>
      <c r="M112" s="707" t="s">
        <v>148</v>
      </c>
      <c r="N112" s="707" t="s">
        <v>150</v>
      </c>
      <c r="O112" s="390">
        <v>150</v>
      </c>
      <c r="P112" s="390">
        <v>73</v>
      </c>
      <c r="Q112" s="396">
        <v>206</v>
      </c>
      <c r="R112" s="396">
        <v>106</v>
      </c>
      <c r="S112" s="396">
        <v>192</v>
      </c>
      <c r="T112" s="396">
        <v>103</v>
      </c>
      <c r="U112" s="396">
        <v>287</v>
      </c>
      <c r="V112" s="396">
        <v>163</v>
      </c>
      <c r="W112" s="396">
        <v>835</v>
      </c>
      <c r="X112" s="396">
        <v>445</v>
      </c>
      <c r="Y112" s="396" t="s">
        <v>148</v>
      </c>
      <c r="Z112" s="396" t="s">
        <v>150</v>
      </c>
      <c r="AA112" s="438">
        <v>62</v>
      </c>
      <c r="AB112" s="438">
        <v>41</v>
      </c>
      <c r="AC112" s="390">
        <v>44</v>
      </c>
      <c r="AD112" s="390">
        <v>32</v>
      </c>
      <c r="AE112" s="390">
        <v>179</v>
      </c>
      <c r="AF112" s="390">
        <v>134</v>
      </c>
      <c r="AG112" s="390">
        <v>39</v>
      </c>
      <c r="AH112" s="390">
        <v>173</v>
      </c>
      <c r="AI112" s="390">
        <v>199</v>
      </c>
      <c r="AJ112" s="390">
        <v>84</v>
      </c>
      <c r="AK112" s="390">
        <v>3</v>
      </c>
      <c r="AL112" s="390">
        <v>286</v>
      </c>
      <c r="AM112" s="390">
        <v>76</v>
      </c>
      <c r="AN112" s="390">
        <v>29</v>
      </c>
      <c r="AO112" s="390">
        <v>29</v>
      </c>
      <c r="AP112" s="390">
        <v>0</v>
      </c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399"/>
      <c r="CI112" s="399"/>
      <c r="CJ112" s="399"/>
      <c r="CK112" s="399"/>
      <c r="CL112" s="399"/>
      <c r="CM112" s="399"/>
      <c r="CN112" s="469"/>
      <c r="CO112" s="48"/>
      <c r="CP112" s="48"/>
      <c r="CQ112" s="48"/>
      <c r="CR112" s="48"/>
      <c r="CS112" s="48"/>
      <c r="CT112" s="48"/>
      <c r="CU112" s="48"/>
      <c r="CV112" s="48"/>
      <c r="CW112" s="48"/>
      <c r="CX112" s="48"/>
      <c r="CY112" s="48"/>
      <c r="CZ112" s="48"/>
      <c r="DA112" s="48"/>
      <c r="DB112" s="48"/>
      <c r="DC112" s="48"/>
      <c r="DD112" s="48"/>
      <c r="DE112" s="48"/>
      <c r="DF112" s="48"/>
      <c r="DG112" s="48"/>
      <c r="DH112" s="48"/>
      <c r="DI112" s="48"/>
    </row>
    <row r="113" spans="1:113" s="394" customFormat="1" ht="17.25" customHeight="1">
      <c r="A113" s="703" t="s">
        <v>148</v>
      </c>
      <c r="B113" s="703" t="s">
        <v>151</v>
      </c>
      <c r="C113" s="396">
        <v>2557</v>
      </c>
      <c r="D113" s="396">
        <v>1215</v>
      </c>
      <c r="E113" s="396">
        <v>1671</v>
      </c>
      <c r="F113" s="396">
        <v>864</v>
      </c>
      <c r="G113" s="396">
        <v>1595</v>
      </c>
      <c r="H113" s="396">
        <v>757</v>
      </c>
      <c r="I113" s="396">
        <v>1320</v>
      </c>
      <c r="J113" s="396">
        <v>678</v>
      </c>
      <c r="K113" s="396">
        <v>7143</v>
      </c>
      <c r="L113" s="396">
        <v>3514</v>
      </c>
      <c r="M113" s="707" t="s">
        <v>148</v>
      </c>
      <c r="N113" s="707" t="s">
        <v>151</v>
      </c>
      <c r="O113" s="390">
        <v>276</v>
      </c>
      <c r="P113" s="390">
        <v>105</v>
      </c>
      <c r="Q113" s="396">
        <v>261</v>
      </c>
      <c r="R113" s="396">
        <v>129</v>
      </c>
      <c r="S113" s="396">
        <v>145</v>
      </c>
      <c r="T113" s="396">
        <v>77</v>
      </c>
      <c r="U113" s="396">
        <v>408</v>
      </c>
      <c r="V113" s="396">
        <v>235</v>
      </c>
      <c r="W113" s="396">
        <v>1090</v>
      </c>
      <c r="X113" s="396">
        <v>546</v>
      </c>
      <c r="Y113" s="396" t="s">
        <v>148</v>
      </c>
      <c r="Z113" s="396" t="s">
        <v>151</v>
      </c>
      <c r="AA113" s="438">
        <v>53</v>
      </c>
      <c r="AB113" s="438">
        <v>39</v>
      </c>
      <c r="AC113" s="390">
        <v>35</v>
      </c>
      <c r="AD113" s="390">
        <v>32</v>
      </c>
      <c r="AE113" s="390">
        <v>159</v>
      </c>
      <c r="AF113" s="390">
        <v>136</v>
      </c>
      <c r="AG113" s="390">
        <v>16</v>
      </c>
      <c r="AH113" s="390">
        <v>152</v>
      </c>
      <c r="AI113" s="390">
        <v>182</v>
      </c>
      <c r="AJ113" s="390">
        <v>64</v>
      </c>
      <c r="AK113" s="390">
        <v>7</v>
      </c>
      <c r="AL113" s="390">
        <v>253</v>
      </c>
      <c r="AM113" s="390">
        <v>63</v>
      </c>
      <c r="AN113" s="390">
        <v>19</v>
      </c>
      <c r="AO113" s="390">
        <v>19</v>
      </c>
      <c r="AP113" s="390">
        <v>0</v>
      </c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399"/>
      <c r="CI113" s="399"/>
      <c r="CJ113" s="399"/>
      <c r="CK113" s="399"/>
      <c r="CL113" s="399"/>
      <c r="CM113" s="399"/>
      <c r="CN113" s="469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</row>
    <row r="114" spans="1:113" s="394" customFormat="1" ht="17.25" customHeight="1">
      <c r="A114" s="703" t="s">
        <v>148</v>
      </c>
      <c r="B114" s="703" t="s">
        <v>152</v>
      </c>
      <c r="C114" s="396">
        <v>1299</v>
      </c>
      <c r="D114" s="396">
        <v>681</v>
      </c>
      <c r="E114" s="396">
        <v>739</v>
      </c>
      <c r="F114" s="396">
        <v>415</v>
      </c>
      <c r="G114" s="396">
        <v>677</v>
      </c>
      <c r="H114" s="396">
        <v>378</v>
      </c>
      <c r="I114" s="396">
        <v>447</v>
      </c>
      <c r="J114" s="396">
        <v>240</v>
      </c>
      <c r="K114" s="396">
        <v>3162</v>
      </c>
      <c r="L114" s="396">
        <v>1714</v>
      </c>
      <c r="M114" s="707" t="s">
        <v>148</v>
      </c>
      <c r="N114" s="707" t="s">
        <v>152</v>
      </c>
      <c r="O114" s="390">
        <v>91</v>
      </c>
      <c r="P114" s="390">
        <v>55</v>
      </c>
      <c r="Q114" s="396">
        <v>98</v>
      </c>
      <c r="R114" s="396">
        <v>68</v>
      </c>
      <c r="S114" s="396">
        <v>43</v>
      </c>
      <c r="T114" s="396">
        <v>29</v>
      </c>
      <c r="U114" s="396">
        <v>66</v>
      </c>
      <c r="V114" s="396">
        <v>37</v>
      </c>
      <c r="W114" s="396">
        <v>298</v>
      </c>
      <c r="X114" s="396">
        <v>189</v>
      </c>
      <c r="Y114" s="396" t="s">
        <v>148</v>
      </c>
      <c r="Z114" s="396" t="s">
        <v>152</v>
      </c>
      <c r="AA114" s="438">
        <v>25</v>
      </c>
      <c r="AB114" s="438">
        <v>16</v>
      </c>
      <c r="AC114" s="390">
        <v>15</v>
      </c>
      <c r="AD114" s="390">
        <v>14</v>
      </c>
      <c r="AE114" s="390">
        <v>70</v>
      </c>
      <c r="AF114" s="390">
        <v>53</v>
      </c>
      <c r="AG114" s="390">
        <v>7</v>
      </c>
      <c r="AH114" s="390">
        <v>60</v>
      </c>
      <c r="AI114" s="390">
        <v>67</v>
      </c>
      <c r="AJ114" s="390">
        <v>21</v>
      </c>
      <c r="AK114" s="390">
        <v>3</v>
      </c>
      <c r="AL114" s="390">
        <v>91</v>
      </c>
      <c r="AM114" s="390">
        <v>17</v>
      </c>
      <c r="AN114" s="390">
        <v>10</v>
      </c>
      <c r="AO114" s="390">
        <v>10</v>
      </c>
      <c r="AP114" s="390">
        <v>0</v>
      </c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399"/>
      <c r="CI114" s="399"/>
      <c r="CJ114" s="399"/>
      <c r="CK114" s="399"/>
      <c r="CL114" s="399"/>
      <c r="CM114" s="399"/>
      <c r="CN114" s="469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</row>
    <row r="115" spans="1:113" s="394" customFormat="1" ht="17.25" customHeight="1">
      <c r="A115" s="703" t="s">
        <v>153</v>
      </c>
      <c r="B115" s="703" t="s">
        <v>154</v>
      </c>
      <c r="C115" s="396">
        <v>115</v>
      </c>
      <c r="D115" s="396">
        <v>46</v>
      </c>
      <c r="E115" s="396">
        <v>43</v>
      </c>
      <c r="F115" s="396">
        <v>23</v>
      </c>
      <c r="G115" s="396">
        <v>40</v>
      </c>
      <c r="H115" s="396">
        <v>15</v>
      </c>
      <c r="I115" s="396">
        <v>35</v>
      </c>
      <c r="J115" s="396">
        <v>9</v>
      </c>
      <c r="K115" s="396">
        <v>233</v>
      </c>
      <c r="L115" s="396">
        <v>93</v>
      </c>
      <c r="M115" s="707" t="s">
        <v>153</v>
      </c>
      <c r="N115" s="707" t="s">
        <v>154</v>
      </c>
      <c r="O115" s="390">
        <v>14</v>
      </c>
      <c r="P115" s="390">
        <v>8</v>
      </c>
      <c r="Q115" s="396">
        <v>4</v>
      </c>
      <c r="R115" s="396">
        <v>2</v>
      </c>
      <c r="S115" s="396">
        <v>1</v>
      </c>
      <c r="T115" s="396">
        <v>1</v>
      </c>
      <c r="U115" s="396">
        <v>17</v>
      </c>
      <c r="V115" s="396">
        <v>4</v>
      </c>
      <c r="W115" s="396">
        <v>36</v>
      </c>
      <c r="X115" s="396">
        <v>15</v>
      </c>
      <c r="Y115" s="396" t="s">
        <v>153</v>
      </c>
      <c r="Z115" s="396" t="s">
        <v>154</v>
      </c>
      <c r="AA115" s="438">
        <v>3</v>
      </c>
      <c r="AB115" s="438">
        <v>2</v>
      </c>
      <c r="AC115" s="390">
        <v>1</v>
      </c>
      <c r="AD115" s="390">
        <v>1</v>
      </c>
      <c r="AE115" s="390">
        <v>7</v>
      </c>
      <c r="AF115" s="390">
        <v>7</v>
      </c>
      <c r="AG115" s="390">
        <v>0</v>
      </c>
      <c r="AH115" s="390">
        <v>7</v>
      </c>
      <c r="AI115" s="390">
        <v>11</v>
      </c>
      <c r="AJ115" s="390">
        <v>1</v>
      </c>
      <c r="AK115" s="390">
        <v>0</v>
      </c>
      <c r="AL115" s="390">
        <v>12</v>
      </c>
      <c r="AM115" s="390">
        <v>2</v>
      </c>
      <c r="AN115" s="390">
        <v>1</v>
      </c>
      <c r="AO115" s="390">
        <v>1</v>
      </c>
      <c r="AP115" s="390">
        <v>0</v>
      </c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399"/>
      <c r="CI115" s="399"/>
      <c r="CJ115" s="399"/>
      <c r="CK115" s="399"/>
      <c r="CL115" s="399"/>
      <c r="CM115" s="399"/>
      <c r="CN115" s="469"/>
      <c r="CO115" s="48"/>
      <c r="CP115" s="48"/>
      <c r="CQ115" s="48"/>
      <c r="CR115" s="48"/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</row>
    <row r="116" spans="1:113" s="394" customFormat="1" ht="17.25" customHeight="1">
      <c r="A116" s="703" t="s">
        <v>153</v>
      </c>
      <c r="B116" s="703" t="s">
        <v>155</v>
      </c>
      <c r="C116" s="396">
        <v>1989</v>
      </c>
      <c r="D116" s="396">
        <v>897</v>
      </c>
      <c r="E116" s="396">
        <v>1193</v>
      </c>
      <c r="F116" s="396">
        <v>528</v>
      </c>
      <c r="G116" s="396">
        <v>859</v>
      </c>
      <c r="H116" s="396">
        <v>344</v>
      </c>
      <c r="I116" s="396">
        <v>846</v>
      </c>
      <c r="J116" s="396">
        <v>346</v>
      </c>
      <c r="K116" s="396">
        <v>4887</v>
      </c>
      <c r="L116" s="396">
        <v>2115</v>
      </c>
      <c r="M116" s="707" t="s">
        <v>153</v>
      </c>
      <c r="N116" s="707" t="s">
        <v>155</v>
      </c>
      <c r="O116" s="390">
        <v>118</v>
      </c>
      <c r="P116" s="390">
        <v>61</v>
      </c>
      <c r="Q116" s="396">
        <v>148</v>
      </c>
      <c r="R116" s="396">
        <v>66</v>
      </c>
      <c r="S116" s="396">
        <v>63</v>
      </c>
      <c r="T116" s="396">
        <v>21</v>
      </c>
      <c r="U116" s="396">
        <v>240</v>
      </c>
      <c r="V116" s="396">
        <v>99</v>
      </c>
      <c r="W116" s="396">
        <v>569</v>
      </c>
      <c r="X116" s="396">
        <v>247</v>
      </c>
      <c r="Y116" s="396" t="s">
        <v>153</v>
      </c>
      <c r="Z116" s="396" t="s">
        <v>155</v>
      </c>
      <c r="AA116" s="438">
        <v>33</v>
      </c>
      <c r="AB116" s="438">
        <v>23</v>
      </c>
      <c r="AC116" s="390">
        <v>21</v>
      </c>
      <c r="AD116" s="390">
        <v>21</v>
      </c>
      <c r="AE116" s="390">
        <v>98</v>
      </c>
      <c r="AF116" s="390">
        <v>69</v>
      </c>
      <c r="AG116" s="390">
        <v>17</v>
      </c>
      <c r="AH116" s="390">
        <v>86</v>
      </c>
      <c r="AI116" s="390">
        <v>95</v>
      </c>
      <c r="AJ116" s="390">
        <v>22</v>
      </c>
      <c r="AK116" s="390">
        <v>5</v>
      </c>
      <c r="AL116" s="390">
        <v>122</v>
      </c>
      <c r="AM116" s="390">
        <v>9</v>
      </c>
      <c r="AN116" s="390">
        <v>16</v>
      </c>
      <c r="AO116" s="390">
        <v>16</v>
      </c>
      <c r="AP116" s="390">
        <v>0</v>
      </c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399"/>
      <c r="CI116" s="399"/>
      <c r="CJ116" s="399"/>
      <c r="CK116" s="399"/>
      <c r="CL116" s="399"/>
      <c r="CM116" s="399"/>
      <c r="CN116" s="469"/>
      <c r="CO116" s="48"/>
      <c r="CP116" s="48"/>
      <c r="CQ116" s="48"/>
      <c r="CR116" s="48"/>
      <c r="CS116" s="48"/>
      <c r="CT116" s="48"/>
      <c r="CU116" s="48"/>
      <c r="CV116" s="48"/>
      <c r="CW116" s="48"/>
      <c r="CX116" s="48"/>
      <c r="CY116" s="48"/>
      <c r="CZ116" s="48"/>
      <c r="DA116" s="48"/>
      <c r="DB116" s="48"/>
      <c r="DC116" s="48"/>
      <c r="DD116" s="48"/>
      <c r="DE116" s="48"/>
      <c r="DF116" s="48"/>
      <c r="DG116" s="48"/>
      <c r="DH116" s="48"/>
      <c r="DI116" s="48"/>
    </row>
    <row r="117" spans="1:113" s="394" customFormat="1" ht="17.25" customHeight="1">
      <c r="A117" s="703" t="s">
        <v>153</v>
      </c>
      <c r="B117" s="703" t="s">
        <v>156</v>
      </c>
      <c r="C117" s="396">
        <v>409</v>
      </c>
      <c r="D117" s="396">
        <v>154</v>
      </c>
      <c r="E117" s="396">
        <v>120</v>
      </c>
      <c r="F117" s="396">
        <v>22</v>
      </c>
      <c r="G117" s="396">
        <v>95</v>
      </c>
      <c r="H117" s="396">
        <v>28</v>
      </c>
      <c r="I117" s="396">
        <v>120</v>
      </c>
      <c r="J117" s="396">
        <v>32</v>
      </c>
      <c r="K117" s="396">
        <v>744</v>
      </c>
      <c r="L117" s="396">
        <v>236</v>
      </c>
      <c r="M117" s="707" t="s">
        <v>153</v>
      </c>
      <c r="N117" s="707" t="s">
        <v>156</v>
      </c>
      <c r="O117" s="390">
        <v>7</v>
      </c>
      <c r="P117" s="390">
        <v>3</v>
      </c>
      <c r="Q117" s="396">
        <v>1</v>
      </c>
      <c r="R117" s="396">
        <v>0</v>
      </c>
      <c r="S117" s="396">
        <v>1</v>
      </c>
      <c r="T117" s="396">
        <v>1</v>
      </c>
      <c r="U117" s="396">
        <v>50</v>
      </c>
      <c r="V117" s="396">
        <v>13</v>
      </c>
      <c r="W117" s="396">
        <v>59</v>
      </c>
      <c r="X117" s="396">
        <v>17</v>
      </c>
      <c r="Y117" s="396" t="s">
        <v>153</v>
      </c>
      <c r="Z117" s="396" t="s">
        <v>156</v>
      </c>
      <c r="AA117" s="438">
        <v>8</v>
      </c>
      <c r="AB117" s="438">
        <v>2</v>
      </c>
      <c r="AC117" s="390">
        <v>2</v>
      </c>
      <c r="AD117" s="390">
        <v>2</v>
      </c>
      <c r="AE117" s="390">
        <v>14</v>
      </c>
      <c r="AF117" s="390">
        <v>14</v>
      </c>
      <c r="AG117" s="390">
        <v>0</v>
      </c>
      <c r="AH117" s="390">
        <v>14</v>
      </c>
      <c r="AI117" s="390">
        <v>15</v>
      </c>
      <c r="AJ117" s="390">
        <v>0</v>
      </c>
      <c r="AK117" s="390">
        <v>0</v>
      </c>
      <c r="AL117" s="390">
        <v>15</v>
      </c>
      <c r="AM117" s="390">
        <v>3</v>
      </c>
      <c r="AN117" s="390">
        <v>1</v>
      </c>
      <c r="AO117" s="390">
        <v>1</v>
      </c>
      <c r="AP117" s="390">
        <v>0</v>
      </c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399"/>
      <c r="CI117" s="399"/>
      <c r="CJ117" s="399"/>
      <c r="CK117" s="399"/>
      <c r="CL117" s="399"/>
      <c r="CM117" s="399"/>
      <c r="CN117" s="469"/>
      <c r="CO117" s="48"/>
      <c r="CP117" s="48"/>
      <c r="CQ117" s="48"/>
      <c r="CR117" s="48"/>
      <c r="CS117" s="48"/>
      <c r="CT117" s="48"/>
      <c r="CU117" s="48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</row>
    <row r="118" spans="1:113" s="394" customFormat="1" ht="17.25" customHeight="1">
      <c r="A118" s="703" t="s">
        <v>153</v>
      </c>
      <c r="B118" s="703" t="s">
        <v>157</v>
      </c>
      <c r="C118" s="396">
        <v>1820</v>
      </c>
      <c r="D118" s="396">
        <v>667</v>
      </c>
      <c r="E118" s="396">
        <v>771</v>
      </c>
      <c r="F118" s="396">
        <v>239</v>
      </c>
      <c r="G118" s="396">
        <v>641</v>
      </c>
      <c r="H118" s="396">
        <v>198</v>
      </c>
      <c r="I118" s="396">
        <v>670</v>
      </c>
      <c r="J118" s="396">
        <v>225</v>
      </c>
      <c r="K118" s="396">
        <v>3902</v>
      </c>
      <c r="L118" s="396">
        <v>1329</v>
      </c>
      <c r="M118" s="707" t="s">
        <v>153</v>
      </c>
      <c r="N118" s="707" t="s">
        <v>157</v>
      </c>
      <c r="O118" s="390">
        <v>254</v>
      </c>
      <c r="P118" s="390">
        <v>119</v>
      </c>
      <c r="Q118" s="396">
        <v>93</v>
      </c>
      <c r="R118" s="396">
        <v>34</v>
      </c>
      <c r="S118" s="396">
        <v>67</v>
      </c>
      <c r="T118" s="396">
        <v>27</v>
      </c>
      <c r="U118" s="396">
        <v>259</v>
      </c>
      <c r="V118" s="396">
        <v>108</v>
      </c>
      <c r="W118" s="396">
        <v>673</v>
      </c>
      <c r="X118" s="396">
        <v>288</v>
      </c>
      <c r="Y118" s="396" t="s">
        <v>153</v>
      </c>
      <c r="Z118" s="396" t="s">
        <v>157</v>
      </c>
      <c r="AA118" s="438">
        <v>35</v>
      </c>
      <c r="AB118" s="438">
        <v>16</v>
      </c>
      <c r="AC118" s="390">
        <v>14</v>
      </c>
      <c r="AD118" s="390">
        <v>14</v>
      </c>
      <c r="AE118" s="390">
        <v>79</v>
      </c>
      <c r="AF118" s="390">
        <v>53</v>
      </c>
      <c r="AG118" s="390">
        <v>21</v>
      </c>
      <c r="AH118" s="390">
        <v>74</v>
      </c>
      <c r="AI118" s="390">
        <v>70</v>
      </c>
      <c r="AJ118" s="390">
        <v>51</v>
      </c>
      <c r="AK118" s="390">
        <v>2</v>
      </c>
      <c r="AL118" s="390">
        <v>123</v>
      </c>
      <c r="AM118" s="390">
        <v>2</v>
      </c>
      <c r="AN118" s="390">
        <v>16</v>
      </c>
      <c r="AO118" s="390">
        <v>16</v>
      </c>
      <c r="AP118" s="390">
        <v>0</v>
      </c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399"/>
      <c r="CI118" s="399"/>
      <c r="CJ118" s="399"/>
      <c r="CK118" s="399"/>
      <c r="CL118" s="399"/>
      <c r="CM118" s="399"/>
      <c r="CN118" s="469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</row>
    <row r="119" spans="1:113" s="394" customFormat="1" ht="17.25" customHeight="1">
      <c r="A119" s="703" t="s">
        <v>153</v>
      </c>
      <c r="B119" s="703" t="s">
        <v>158</v>
      </c>
      <c r="C119" s="396">
        <v>383</v>
      </c>
      <c r="D119" s="396">
        <v>139</v>
      </c>
      <c r="E119" s="396">
        <v>219</v>
      </c>
      <c r="F119" s="396">
        <v>82</v>
      </c>
      <c r="G119" s="396">
        <v>104</v>
      </c>
      <c r="H119" s="396">
        <v>36</v>
      </c>
      <c r="I119" s="396">
        <v>108</v>
      </c>
      <c r="J119" s="396">
        <v>31</v>
      </c>
      <c r="K119" s="396">
        <v>814</v>
      </c>
      <c r="L119" s="396">
        <v>288</v>
      </c>
      <c r="M119" s="707" t="s">
        <v>153</v>
      </c>
      <c r="N119" s="707" t="s">
        <v>158</v>
      </c>
      <c r="O119" s="390">
        <v>44</v>
      </c>
      <c r="P119" s="390">
        <v>19</v>
      </c>
      <c r="Q119" s="396">
        <v>10</v>
      </c>
      <c r="R119" s="396">
        <v>5</v>
      </c>
      <c r="S119" s="396">
        <v>3</v>
      </c>
      <c r="T119" s="396">
        <v>1</v>
      </c>
      <c r="U119" s="396">
        <v>36</v>
      </c>
      <c r="V119" s="396">
        <v>6</v>
      </c>
      <c r="W119" s="396">
        <v>93</v>
      </c>
      <c r="X119" s="396">
        <v>31</v>
      </c>
      <c r="Y119" s="396" t="s">
        <v>153</v>
      </c>
      <c r="Z119" s="396" t="s">
        <v>158</v>
      </c>
      <c r="AA119" s="438">
        <v>7</v>
      </c>
      <c r="AB119" s="438">
        <v>4</v>
      </c>
      <c r="AC119" s="390">
        <v>3</v>
      </c>
      <c r="AD119" s="390">
        <v>4</v>
      </c>
      <c r="AE119" s="390">
        <v>18</v>
      </c>
      <c r="AF119" s="390">
        <v>14</v>
      </c>
      <c r="AG119" s="390">
        <v>4</v>
      </c>
      <c r="AH119" s="390">
        <v>18</v>
      </c>
      <c r="AI119" s="390">
        <v>15</v>
      </c>
      <c r="AJ119" s="390">
        <v>4</v>
      </c>
      <c r="AK119" s="390">
        <v>0</v>
      </c>
      <c r="AL119" s="390">
        <v>19</v>
      </c>
      <c r="AM119" s="390">
        <v>6</v>
      </c>
      <c r="AN119" s="390">
        <v>3</v>
      </c>
      <c r="AO119" s="390">
        <v>3</v>
      </c>
      <c r="AP119" s="390">
        <v>0</v>
      </c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399"/>
      <c r="CI119" s="399"/>
      <c r="CJ119" s="399"/>
      <c r="CK119" s="399"/>
      <c r="CL119" s="399"/>
      <c r="CM119" s="399"/>
      <c r="CN119" s="469"/>
      <c r="CO119" s="48"/>
      <c r="CP119" s="48"/>
      <c r="CQ119" s="48"/>
      <c r="CR119" s="48"/>
      <c r="CS119" s="48"/>
      <c r="CT119" s="48"/>
      <c r="CU119" s="48"/>
      <c r="CV119" s="48"/>
      <c r="CW119" s="48"/>
      <c r="CX119" s="48"/>
      <c r="CY119" s="48"/>
      <c r="CZ119" s="48"/>
      <c r="DA119" s="48"/>
      <c r="DB119" s="48"/>
      <c r="DC119" s="48"/>
      <c r="DD119" s="48"/>
      <c r="DE119" s="48"/>
      <c r="DF119" s="48"/>
      <c r="DG119" s="48"/>
      <c r="DH119" s="48"/>
      <c r="DI119" s="48"/>
    </row>
    <row r="120" spans="1:113" s="394" customFormat="1" ht="17.25" customHeight="1">
      <c r="A120" s="703" t="s">
        <v>159</v>
      </c>
      <c r="B120" s="703" t="s">
        <v>160</v>
      </c>
      <c r="C120" s="396">
        <v>2803</v>
      </c>
      <c r="D120" s="396">
        <v>1580</v>
      </c>
      <c r="E120" s="396">
        <v>1233</v>
      </c>
      <c r="F120" s="396">
        <v>666</v>
      </c>
      <c r="G120" s="396">
        <v>1035</v>
      </c>
      <c r="H120" s="396">
        <v>612</v>
      </c>
      <c r="I120" s="396">
        <v>845</v>
      </c>
      <c r="J120" s="396">
        <v>419</v>
      </c>
      <c r="K120" s="396">
        <v>5916</v>
      </c>
      <c r="L120" s="396">
        <v>3277</v>
      </c>
      <c r="M120" s="707" t="s">
        <v>159</v>
      </c>
      <c r="N120" s="707" t="s">
        <v>160</v>
      </c>
      <c r="O120" s="390">
        <v>181</v>
      </c>
      <c r="P120" s="390">
        <v>96</v>
      </c>
      <c r="Q120" s="396">
        <v>212</v>
      </c>
      <c r="R120" s="396">
        <v>115</v>
      </c>
      <c r="S120" s="396">
        <v>119</v>
      </c>
      <c r="T120" s="396">
        <v>55</v>
      </c>
      <c r="U120" s="396">
        <v>172</v>
      </c>
      <c r="V120" s="396">
        <v>87</v>
      </c>
      <c r="W120" s="396">
        <v>684</v>
      </c>
      <c r="X120" s="396">
        <v>353</v>
      </c>
      <c r="Y120" s="396" t="s">
        <v>159</v>
      </c>
      <c r="Z120" s="396" t="s">
        <v>160</v>
      </c>
      <c r="AA120" s="438">
        <v>50</v>
      </c>
      <c r="AB120" s="438">
        <v>27</v>
      </c>
      <c r="AC120" s="390">
        <v>22</v>
      </c>
      <c r="AD120" s="390">
        <v>18</v>
      </c>
      <c r="AE120" s="390">
        <v>117</v>
      </c>
      <c r="AF120" s="390">
        <v>86</v>
      </c>
      <c r="AG120" s="390">
        <v>15</v>
      </c>
      <c r="AH120" s="390">
        <v>101</v>
      </c>
      <c r="AI120" s="390">
        <v>130</v>
      </c>
      <c r="AJ120" s="390">
        <v>50</v>
      </c>
      <c r="AK120" s="390">
        <v>3</v>
      </c>
      <c r="AL120" s="390">
        <v>183</v>
      </c>
      <c r="AM120" s="390">
        <v>30</v>
      </c>
      <c r="AN120" s="390">
        <v>17</v>
      </c>
      <c r="AO120" s="390">
        <v>16</v>
      </c>
      <c r="AP120" s="390">
        <v>1</v>
      </c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399"/>
      <c r="CI120" s="399"/>
      <c r="CJ120" s="399"/>
      <c r="CK120" s="399"/>
      <c r="CL120" s="399"/>
      <c r="CM120" s="399"/>
      <c r="CN120" s="469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  <c r="DI120" s="48"/>
    </row>
    <row r="121" spans="1:113" s="394" customFormat="1" ht="17.25" customHeight="1">
      <c r="A121" s="703" t="s">
        <v>159</v>
      </c>
      <c r="B121" s="703" t="s">
        <v>161</v>
      </c>
      <c r="C121" s="396">
        <v>2588</v>
      </c>
      <c r="D121" s="396">
        <v>1456</v>
      </c>
      <c r="E121" s="396">
        <v>1114</v>
      </c>
      <c r="F121" s="396">
        <v>609</v>
      </c>
      <c r="G121" s="396">
        <v>1087</v>
      </c>
      <c r="H121" s="396">
        <v>613</v>
      </c>
      <c r="I121" s="396">
        <v>626</v>
      </c>
      <c r="J121" s="396">
        <v>351</v>
      </c>
      <c r="K121" s="396">
        <v>5415</v>
      </c>
      <c r="L121" s="396">
        <v>3029</v>
      </c>
      <c r="M121" s="707" t="s">
        <v>159</v>
      </c>
      <c r="N121" s="707" t="s">
        <v>161</v>
      </c>
      <c r="O121" s="390">
        <v>190</v>
      </c>
      <c r="P121" s="390">
        <v>86</v>
      </c>
      <c r="Q121" s="396">
        <v>271</v>
      </c>
      <c r="R121" s="396">
        <v>143</v>
      </c>
      <c r="S121" s="396">
        <v>203</v>
      </c>
      <c r="T121" s="396">
        <v>117</v>
      </c>
      <c r="U121" s="396">
        <v>167</v>
      </c>
      <c r="V121" s="396">
        <v>103</v>
      </c>
      <c r="W121" s="396">
        <v>831</v>
      </c>
      <c r="X121" s="396">
        <v>449</v>
      </c>
      <c r="Y121" s="396" t="s">
        <v>159</v>
      </c>
      <c r="Z121" s="396" t="s">
        <v>161</v>
      </c>
      <c r="AA121" s="438">
        <v>57</v>
      </c>
      <c r="AB121" s="438">
        <v>28</v>
      </c>
      <c r="AC121" s="390">
        <v>27</v>
      </c>
      <c r="AD121" s="390">
        <v>21</v>
      </c>
      <c r="AE121" s="390">
        <v>133</v>
      </c>
      <c r="AF121" s="390">
        <v>80</v>
      </c>
      <c r="AG121" s="390">
        <v>40</v>
      </c>
      <c r="AH121" s="390">
        <v>120</v>
      </c>
      <c r="AI121" s="390">
        <v>104</v>
      </c>
      <c r="AJ121" s="390">
        <v>73</v>
      </c>
      <c r="AK121" s="390">
        <v>7</v>
      </c>
      <c r="AL121" s="390">
        <v>184</v>
      </c>
      <c r="AM121" s="390">
        <v>38</v>
      </c>
      <c r="AN121" s="390">
        <v>16</v>
      </c>
      <c r="AO121" s="390">
        <v>16</v>
      </c>
      <c r="AP121" s="390">
        <v>0</v>
      </c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399"/>
      <c r="CI121" s="399"/>
      <c r="CJ121" s="399"/>
      <c r="CK121" s="399"/>
      <c r="CL121" s="399"/>
      <c r="CM121" s="399"/>
      <c r="CN121" s="469"/>
      <c r="CO121" s="48"/>
      <c r="CP121" s="48"/>
      <c r="CQ121" s="48"/>
      <c r="CR121" s="48"/>
      <c r="CS121" s="48"/>
      <c r="CT121" s="48"/>
      <c r="CU121" s="48"/>
      <c r="CV121" s="48"/>
      <c r="CW121" s="48"/>
      <c r="CX121" s="48"/>
      <c r="CY121" s="48"/>
      <c r="CZ121" s="48"/>
      <c r="DA121" s="48"/>
      <c r="DB121" s="48"/>
      <c r="DC121" s="48"/>
      <c r="DD121" s="48"/>
      <c r="DE121" s="48"/>
      <c r="DF121" s="48"/>
      <c r="DG121" s="48"/>
      <c r="DH121" s="48"/>
      <c r="DI121" s="48"/>
    </row>
    <row r="122" spans="1:113" s="394" customFormat="1" ht="17.25" customHeight="1">
      <c r="A122" s="703" t="s">
        <v>159</v>
      </c>
      <c r="B122" s="703" t="s">
        <v>162</v>
      </c>
      <c r="C122" s="396">
        <v>1926</v>
      </c>
      <c r="D122" s="396">
        <v>1019</v>
      </c>
      <c r="E122" s="396">
        <v>1526</v>
      </c>
      <c r="F122" s="396">
        <v>740</v>
      </c>
      <c r="G122" s="396">
        <v>1503</v>
      </c>
      <c r="H122" s="396">
        <v>791</v>
      </c>
      <c r="I122" s="396">
        <v>1743</v>
      </c>
      <c r="J122" s="396">
        <v>900</v>
      </c>
      <c r="K122" s="396">
        <v>6698</v>
      </c>
      <c r="L122" s="396">
        <v>3450</v>
      </c>
      <c r="M122" s="707" t="s">
        <v>159</v>
      </c>
      <c r="N122" s="707" t="s">
        <v>162</v>
      </c>
      <c r="O122" s="390">
        <v>0</v>
      </c>
      <c r="P122" s="390">
        <v>0</v>
      </c>
      <c r="Q122" s="396">
        <v>132</v>
      </c>
      <c r="R122" s="396">
        <v>65</v>
      </c>
      <c r="S122" s="396">
        <v>0</v>
      </c>
      <c r="T122" s="396">
        <v>0</v>
      </c>
      <c r="U122" s="396">
        <v>523</v>
      </c>
      <c r="V122" s="396">
        <v>283</v>
      </c>
      <c r="W122" s="396">
        <v>655</v>
      </c>
      <c r="X122" s="396">
        <v>348</v>
      </c>
      <c r="Y122" s="396" t="s">
        <v>159</v>
      </c>
      <c r="Z122" s="396" t="s">
        <v>162</v>
      </c>
      <c r="AA122" s="438">
        <v>29</v>
      </c>
      <c r="AB122" s="438">
        <v>25</v>
      </c>
      <c r="AC122" s="390">
        <v>21</v>
      </c>
      <c r="AD122" s="390">
        <v>28</v>
      </c>
      <c r="AE122" s="390">
        <v>103</v>
      </c>
      <c r="AF122" s="390">
        <v>75</v>
      </c>
      <c r="AG122" s="390">
        <v>9</v>
      </c>
      <c r="AH122" s="390">
        <v>84</v>
      </c>
      <c r="AI122" s="390">
        <v>154</v>
      </c>
      <c r="AJ122" s="390">
        <v>0</v>
      </c>
      <c r="AK122" s="390">
        <v>0</v>
      </c>
      <c r="AL122" s="390">
        <v>154</v>
      </c>
      <c r="AM122" s="390">
        <v>99</v>
      </c>
      <c r="AN122" s="390">
        <v>5</v>
      </c>
      <c r="AO122" s="390">
        <v>5</v>
      </c>
      <c r="AP122" s="390">
        <v>0</v>
      </c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399"/>
      <c r="CI122" s="399"/>
      <c r="CJ122" s="399"/>
      <c r="CK122" s="399"/>
      <c r="CL122" s="399"/>
      <c r="CM122" s="399"/>
      <c r="CN122" s="469"/>
      <c r="CO122" s="48"/>
      <c r="CP122" s="48"/>
      <c r="CQ122" s="48"/>
      <c r="CR122" s="48"/>
      <c r="CS122" s="48"/>
      <c r="CT122" s="48"/>
      <c r="CU122" s="48"/>
      <c r="CV122" s="48"/>
      <c r="CW122" s="48"/>
      <c r="CX122" s="48"/>
      <c r="CY122" s="48"/>
      <c r="CZ122" s="48"/>
      <c r="DA122" s="48"/>
      <c r="DB122" s="48"/>
      <c r="DC122" s="48"/>
      <c r="DD122" s="48"/>
      <c r="DE122" s="48"/>
      <c r="DF122" s="48"/>
      <c r="DG122" s="48"/>
      <c r="DH122" s="48"/>
      <c r="DI122" s="48"/>
    </row>
    <row r="123" spans="1:113" s="394" customFormat="1" ht="17.25" customHeight="1">
      <c r="A123" s="703" t="s">
        <v>159</v>
      </c>
      <c r="B123" s="703" t="s">
        <v>163</v>
      </c>
      <c r="C123" s="396">
        <v>5916</v>
      </c>
      <c r="D123" s="396">
        <v>3223</v>
      </c>
      <c r="E123" s="396">
        <v>2713</v>
      </c>
      <c r="F123" s="396">
        <v>1524</v>
      </c>
      <c r="G123" s="396">
        <v>2670</v>
      </c>
      <c r="H123" s="396">
        <v>1421</v>
      </c>
      <c r="I123" s="396">
        <v>2143</v>
      </c>
      <c r="J123" s="396">
        <v>1154</v>
      </c>
      <c r="K123" s="396">
        <v>13442</v>
      </c>
      <c r="L123" s="396">
        <v>7322</v>
      </c>
      <c r="M123" s="707" t="s">
        <v>159</v>
      </c>
      <c r="N123" s="707" t="s">
        <v>163</v>
      </c>
      <c r="O123" s="390">
        <v>415</v>
      </c>
      <c r="P123" s="390">
        <v>224</v>
      </c>
      <c r="Q123" s="396">
        <v>266</v>
      </c>
      <c r="R123" s="396">
        <v>155</v>
      </c>
      <c r="S123" s="396">
        <v>216</v>
      </c>
      <c r="T123" s="396">
        <v>119</v>
      </c>
      <c r="U123" s="396">
        <v>507</v>
      </c>
      <c r="V123" s="396">
        <v>293</v>
      </c>
      <c r="W123" s="396">
        <v>1404</v>
      </c>
      <c r="X123" s="396">
        <v>791</v>
      </c>
      <c r="Y123" s="396" t="s">
        <v>159</v>
      </c>
      <c r="Z123" s="396" t="s">
        <v>163</v>
      </c>
      <c r="AA123" s="438">
        <v>118</v>
      </c>
      <c r="AB123" s="438">
        <v>63</v>
      </c>
      <c r="AC123" s="390">
        <v>63</v>
      </c>
      <c r="AD123" s="390">
        <v>45</v>
      </c>
      <c r="AE123" s="390">
        <v>289</v>
      </c>
      <c r="AF123" s="390">
        <v>188</v>
      </c>
      <c r="AG123" s="390">
        <v>54</v>
      </c>
      <c r="AH123" s="390">
        <v>242</v>
      </c>
      <c r="AI123" s="390">
        <v>225</v>
      </c>
      <c r="AJ123" s="390">
        <v>174</v>
      </c>
      <c r="AK123" s="390">
        <v>18</v>
      </c>
      <c r="AL123" s="390">
        <v>417</v>
      </c>
      <c r="AM123" s="390">
        <v>91</v>
      </c>
      <c r="AN123" s="390">
        <v>40</v>
      </c>
      <c r="AO123" s="390">
        <v>40</v>
      </c>
      <c r="AP123" s="390">
        <v>0</v>
      </c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399"/>
      <c r="CI123" s="399"/>
      <c r="CJ123" s="399"/>
      <c r="CK123" s="399"/>
      <c r="CL123" s="399"/>
      <c r="CM123" s="399"/>
      <c r="CN123" s="469"/>
      <c r="CO123" s="48"/>
      <c r="CP123" s="48"/>
      <c r="CQ123" s="48"/>
      <c r="CR123" s="48"/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</row>
    <row r="124" spans="1:113" s="394" customFormat="1" ht="17.25" customHeight="1">
      <c r="A124" s="703" t="s">
        <v>159</v>
      </c>
      <c r="B124" s="703" t="s">
        <v>164</v>
      </c>
      <c r="C124" s="396">
        <v>506</v>
      </c>
      <c r="D124" s="396">
        <v>274</v>
      </c>
      <c r="E124" s="396">
        <v>140</v>
      </c>
      <c r="F124" s="396">
        <v>62</v>
      </c>
      <c r="G124" s="396">
        <v>187</v>
      </c>
      <c r="H124" s="396">
        <v>87</v>
      </c>
      <c r="I124" s="396">
        <v>108</v>
      </c>
      <c r="J124" s="396">
        <v>44</v>
      </c>
      <c r="K124" s="396">
        <v>941</v>
      </c>
      <c r="L124" s="396">
        <v>467</v>
      </c>
      <c r="M124" s="707" t="s">
        <v>159</v>
      </c>
      <c r="N124" s="707" t="s">
        <v>164</v>
      </c>
      <c r="O124" s="390">
        <v>30</v>
      </c>
      <c r="P124" s="390">
        <v>18</v>
      </c>
      <c r="Q124" s="396">
        <v>15</v>
      </c>
      <c r="R124" s="396">
        <v>6</v>
      </c>
      <c r="S124" s="396">
        <v>17</v>
      </c>
      <c r="T124" s="396">
        <v>6</v>
      </c>
      <c r="U124" s="396">
        <v>20</v>
      </c>
      <c r="V124" s="396">
        <v>8</v>
      </c>
      <c r="W124" s="396">
        <v>82</v>
      </c>
      <c r="X124" s="396">
        <v>38</v>
      </c>
      <c r="Y124" s="396" t="s">
        <v>159</v>
      </c>
      <c r="Z124" s="396" t="s">
        <v>164</v>
      </c>
      <c r="AA124" s="438">
        <v>12</v>
      </c>
      <c r="AB124" s="438">
        <v>4</v>
      </c>
      <c r="AC124" s="390">
        <v>5</v>
      </c>
      <c r="AD124" s="390">
        <v>3</v>
      </c>
      <c r="AE124" s="390">
        <v>24</v>
      </c>
      <c r="AF124" s="390">
        <v>14</v>
      </c>
      <c r="AG124" s="390">
        <v>7</v>
      </c>
      <c r="AH124" s="390">
        <v>21</v>
      </c>
      <c r="AI124" s="390">
        <v>26</v>
      </c>
      <c r="AJ124" s="390">
        <v>12</v>
      </c>
      <c r="AK124" s="390">
        <v>3</v>
      </c>
      <c r="AL124" s="390">
        <v>41</v>
      </c>
      <c r="AM124" s="390">
        <v>6</v>
      </c>
      <c r="AN124" s="390">
        <v>5</v>
      </c>
      <c r="AO124" s="390">
        <v>5</v>
      </c>
      <c r="AP124" s="390">
        <v>0</v>
      </c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  <c r="CG124" s="48"/>
      <c r="CH124" s="399"/>
      <c r="CI124" s="399"/>
      <c r="CJ124" s="399"/>
      <c r="CK124" s="399"/>
      <c r="CL124" s="399"/>
      <c r="CM124" s="399"/>
      <c r="CN124" s="469"/>
      <c r="CO124" s="48"/>
      <c r="CP124" s="48"/>
      <c r="CQ124" s="48"/>
      <c r="CR124" s="48"/>
      <c r="CS124" s="48"/>
      <c r="CT124" s="48"/>
      <c r="CU124" s="48"/>
      <c r="CV124" s="48"/>
      <c r="CW124" s="48"/>
      <c r="CX124" s="48"/>
      <c r="CY124" s="48"/>
      <c r="CZ124" s="48"/>
      <c r="DA124" s="48"/>
      <c r="DB124" s="48"/>
      <c r="DC124" s="48"/>
      <c r="DD124" s="48"/>
      <c r="DE124" s="48"/>
      <c r="DF124" s="48"/>
      <c r="DG124" s="48"/>
      <c r="DH124" s="48"/>
      <c r="DI124" s="48"/>
    </row>
    <row r="125" spans="1:113" s="394" customFormat="1" ht="17.25" customHeight="1">
      <c r="A125" s="703" t="s">
        <v>165</v>
      </c>
      <c r="B125" s="703" t="s">
        <v>166</v>
      </c>
      <c r="C125" s="396">
        <v>235</v>
      </c>
      <c r="D125" s="396">
        <v>100</v>
      </c>
      <c r="E125" s="396">
        <v>86</v>
      </c>
      <c r="F125" s="396">
        <v>31</v>
      </c>
      <c r="G125" s="396">
        <v>59</v>
      </c>
      <c r="H125" s="396">
        <v>18</v>
      </c>
      <c r="I125" s="396">
        <v>49</v>
      </c>
      <c r="J125" s="396">
        <v>21</v>
      </c>
      <c r="K125" s="396">
        <v>429</v>
      </c>
      <c r="L125" s="396">
        <v>170</v>
      </c>
      <c r="M125" s="707" t="s">
        <v>165</v>
      </c>
      <c r="N125" s="707" t="s">
        <v>166</v>
      </c>
      <c r="O125" s="390">
        <v>23</v>
      </c>
      <c r="P125" s="390">
        <v>11</v>
      </c>
      <c r="Q125" s="396">
        <v>10</v>
      </c>
      <c r="R125" s="396">
        <v>2</v>
      </c>
      <c r="S125" s="396">
        <v>3</v>
      </c>
      <c r="T125" s="396">
        <v>1</v>
      </c>
      <c r="U125" s="396">
        <v>12</v>
      </c>
      <c r="V125" s="396">
        <v>6</v>
      </c>
      <c r="W125" s="396">
        <v>48</v>
      </c>
      <c r="X125" s="396">
        <v>20</v>
      </c>
      <c r="Y125" s="396" t="s">
        <v>165</v>
      </c>
      <c r="Z125" s="396" t="s">
        <v>166</v>
      </c>
      <c r="AA125" s="438">
        <v>4</v>
      </c>
      <c r="AB125" s="438">
        <v>2</v>
      </c>
      <c r="AC125" s="390">
        <v>2</v>
      </c>
      <c r="AD125" s="390">
        <v>2</v>
      </c>
      <c r="AE125" s="390">
        <v>10</v>
      </c>
      <c r="AF125" s="390">
        <v>7</v>
      </c>
      <c r="AG125" s="390">
        <v>2</v>
      </c>
      <c r="AH125" s="390">
        <v>9</v>
      </c>
      <c r="AI125" s="390">
        <v>14</v>
      </c>
      <c r="AJ125" s="390">
        <v>5</v>
      </c>
      <c r="AK125" s="390">
        <v>0</v>
      </c>
      <c r="AL125" s="390">
        <v>19</v>
      </c>
      <c r="AM125" s="390">
        <v>4</v>
      </c>
      <c r="AN125" s="390">
        <v>2</v>
      </c>
      <c r="AO125" s="390">
        <v>2</v>
      </c>
      <c r="AP125" s="390">
        <v>0</v>
      </c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  <c r="CG125" s="48"/>
      <c r="CH125" s="399"/>
      <c r="CI125" s="399"/>
      <c r="CJ125" s="399"/>
      <c r="CK125" s="399"/>
      <c r="CL125" s="399"/>
      <c r="CM125" s="399"/>
      <c r="CN125" s="469"/>
      <c r="CO125" s="48"/>
      <c r="CP125" s="48"/>
      <c r="CQ125" s="48"/>
      <c r="CR125" s="48"/>
      <c r="CS125" s="48"/>
      <c r="CT125" s="48"/>
      <c r="CU125" s="48"/>
      <c r="CV125" s="48"/>
      <c r="CW125" s="48"/>
      <c r="CX125" s="48"/>
      <c r="CY125" s="48"/>
      <c r="CZ125" s="48"/>
      <c r="DA125" s="48"/>
      <c r="DB125" s="48"/>
      <c r="DC125" s="48"/>
      <c r="DD125" s="48"/>
      <c r="DE125" s="48"/>
      <c r="DF125" s="48"/>
      <c r="DG125" s="48"/>
      <c r="DH125" s="48"/>
      <c r="DI125" s="48"/>
    </row>
    <row r="126" spans="1:113" s="394" customFormat="1" ht="17.25" customHeight="1">
      <c r="A126" s="703" t="s">
        <v>165</v>
      </c>
      <c r="B126" s="703" t="s">
        <v>167</v>
      </c>
      <c r="C126" s="396">
        <v>864</v>
      </c>
      <c r="D126" s="396">
        <v>410</v>
      </c>
      <c r="E126" s="396">
        <v>411</v>
      </c>
      <c r="F126" s="396">
        <v>173</v>
      </c>
      <c r="G126" s="396">
        <v>361</v>
      </c>
      <c r="H126" s="396">
        <v>154</v>
      </c>
      <c r="I126" s="396">
        <v>327</v>
      </c>
      <c r="J126" s="396">
        <v>132</v>
      </c>
      <c r="K126" s="396">
        <v>1963</v>
      </c>
      <c r="L126" s="396">
        <v>869</v>
      </c>
      <c r="M126" s="707" t="s">
        <v>165</v>
      </c>
      <c r="N126" s="707" t="s">
        <v>167</v>
      </c>
      <c r="O126" s="390">
        <v>87</v>
      </c>
      <c r="P126" s="390">
        <v>41</v>
      </c>
      <c r="Q126" s="396">
        <v>44</v>
      </c>
      <c r="R126" s="396">
        <v>26</v>
      </c>
      <c r="S126" s="396">
        <v>51</v>
      </c>
      <c r="T126" s="396">
        <v>29</v>
      </c>
      <c r="U126" s="396">
        <v>117</v>
      </c>
      <c r="V126" s="396">
        <v>48</v>
      </c>
      <c r="W126" s="396">
        <v>299</v>
      </c>
      <c r="X126" s="396">
        <v>144</v>
      </c>
      <c r="Y126" s="396" t="s">
        <v>165</v>
      </c>
      <c r="Z126" s="396" t="s">
        <v>167</v>
      </c>
      <c r="AA126" s="438">
        <v>15</v>
      </c>
      <c r="AB126" s="438">
        <v>9</v>
      </c>
      <c r="AC126" s="390">
        <v>8</v>
      </c>
      <c r="AD126" s="390">
        <v>6</v>
      </c>
      <c r="AE126" s="390">
        <v>38</v>
      </c>
      <c r="AF126" s="390">
        <v>31</v>
      </c>
      <c r="AG126" s="390">
        <v>4</v>
      </c>
      <c r="AH126" s="390">
        <v>35</v>
      </c>
      <c r="AI126" s="390">
        <v>41</v>
      </c>
      <c r="AJ126" s="390">
        <v>18</v>
      </c>
      <c r="AK126" s="390">
        <v>6</v>
      </c>
      <c r="AL126" s="390">
        <v>65</v>
      </c>
      <c r="AM126" s="390">
        <v>9</v>
      </c>
      <c r="AN126" s="390">
        <v>7</v>
      </c>
      <c r="AO126" s="390">
        <v>7</v>
      </c>
      <c r="AP126" s="390">
        <v>0</v>
      </c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  <c r="CG126" s="48"/>
      <c r="CH126" s="399"/>
      <c r="CI126" s="399"/>
      <c r="CJ126" s="399"/>
      <c r="CK126" s="399"/>
      <c r="CL126" s="399"/>
      <c r="CM126" s="399"/>
      <c r="CN126" s="469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</row>
    <row r="127" spans="1:113" s="394" customFormat="1" ht="17.25" customHeight="1">
      <c r="A127" s="703" t="s">
        <v>165</v>
      </c>
      <c r="B127" s="703" t="s">
        <v>168</v>
      </c>
      <c r="C127" s="396">
        <v>325</v>
      </c>
      <c r="D127" s="396">
        <v>151</v>
      </c>
      <c r="E127" s="396">
        <v>164</v>
      </c>
      <c r="F127" s="396">
        <v>79</v>
      </c>
      <c r="G127" s="396">
        <v>120</v>
      </c>
      <c r="H127" s="396">
        <v>59</v>
      </c>
      <c r="I127" s="396">
        <v>100</v>
      </c>
      <c r="J127" s="396">
        <v>50</v>
      </c>
      <c r="K127" s="396">
        <v>709</v>
      </c>
      <c r="L127" s="396">
        <v>339</v>
      </c>
      <c r="M127" s="707" t="s">
        <v>165</v>
      </c>
      <c r="N127" s="707" t="s">
        <v>168</v>
      </c>
      <c r="O127" s="390">
        <v>6</v>
      </c>
      <c r="P127" s="390">
        <v>3</v>
      </c>
      <c r="Q127" s="396">
        <v>24</v>
      </c>
      <c r="R127" s="396">
        <v>12</v>
      </c>
      <c r="S127" s="396">
        <v>11</v>
      </c>
      <c r="T127" s="396">
        <v>6</v>
      </c>
      <c r="U127" s="396">
        <v>31</v>
      </c>
      <c r="V127" s="396">
        <v>18</v>
      </c>
      <c r="W127" s="396">
        <v>72</v>
      </c>
      <c r="X127" s="396">
        <v>39</v>
      </c>
      <c r="Y127" s="396" t="s">
        <v>165</v>
      </c>
      <c r="Z127" s="396" t="s">
        <v>168</v>
      </c>
      <c r="AA127" s="438">
        <v>7</v>
      </c>
      <c r="AB127" s="438">
        <v>3</v>
      </c>
      <c r="AC127" s="390">
        <v>3</v>
      </c>
      <c r="AD127" s="390">
        <v>3</v>
      </c>
      <c r="AE127" s="390">
        <v>16</v>
      </c>
      <c r="AF127" s="390">
        <v>12</v>
      </c>
      <c r="AG127" s="390">
        <v>3</v>
      </c>
      <c r="AH127" s="390">
        <v>15</v>
      </c>
      <c r="AI127" s="390">
        <v>10</v>
      </c>
      <c r="AJ127" s="390">
        <v>2</v>
      </c>
      <c r="AK127" s="390">
        <v>2</v>
      </c>
      <c r="AL127" s="390">
        <v>14</v>
      </c>
      <c r="AM127" s="390">
        <v>2</v>
      </c>
      <c r="AN127" s="390">
        <v>3</v>
      </c>
      <c r="AO127" s="390">
        <v>3</v>
      </c>
      <c r="AP127" s="390">
        <v>0</v>
      </c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  <c r="CG127" s="48"/>
      <c r="CH127" s="399"/>
      <c r="CI127" s="399"/>
      <c r="CJ127" s="399"/>
      <c r="CK127" s="399"/>
      <c r="CL127" s="399"/>
      <c r="CM127" s="399"/>
      <c r="CN127" s="469"/>
      <c r="CO127" s="48"/>
      <c r="CP127" s="48"/>
      <c r="CQ127" s="48"/>
      <c r="CR127" s="48"/>
      <c r="CS127" s="48"/>
      <c r="CT127" s="48"/>
      <c r="CU127" s="48"/>
      <c r="CV127" s="48"/>
      <c r="CW127" s="48"/>
      <c r="CX127" s="48"/>
      <c r="CY127" s="48"/>
      <c r="CZ127" s="48"/>
      <c r="DA127" s="48"/>
      <c r="DB127" s="48"/>
      <c r="DC127" s="48"/>
      <c r="DD127" s="48"/>
      <c r="DE127" s="48"/>
      <c r="DF127" s="48"/>
      <c r="DG127" s="48"/>
      <c r="DH127" s="48"/>
      <c r="DI127" s="48"/>
    </row>
    <row r="128" spans="1:113" s="394" customFormat="1" ht="17.25" customHeight="1">
      <c r="A128" s="703" t="s">
        <v>169</v>
      </c>
      <c r="B128" s="703" t="s">
        <v>170</v>
      </c>
      <c r="C128" s="396">
        <v>587</v>
      </c>
      <c r="D128" s="396">
        <v>253</v>
      </c>
      <c r="E128" s="396">
        <v>241</v>
      </c>
      <c r="F128" s="396">
        <v>115</v>
      </c>
      <c r="G128" s="396">
        <v>299</v>
      </c>
      <c r="H128" s="396">
        <v>138</v>
      </c>
      <c r="I128" s="396">
        <v>214</v>
      </c>
      <c r="J128" s="396">
        <v>82</v>
      </c>
      <c r="K128" s="396">
        <v>1341</v>
      </c>
      <c r="L128" s="396">
        <v>588</v>
      </c>
      <c r="M128" s="707" t="s">
        <v>169</v>
      </c>
      <c r="N128" s="707" t="s">
        <v>170</v>
      </c>
      <c r="O128" s="390">
        <v>20</v>
      </c>
      <c r="P128" s="390">
        <v>8</v>
      </c>
      <c r="Q128" s="396">
        <v>43</v>
      </c>
      <c r="R128" s="396">
        <v>20</v>
      </c>
      <c r="S128" s="396">
        <v>42</v>
      </c>
      <c r="T128" s="396">
        <v>16</v>
      </c>
      <c r="U128" s="396">
        <v>119</v>
      </c>
      <c r="V128" s="396">
        <v>44</v>
      </c>
      <c r="W128" s="396">
        <v>224</v>
      </c>
      <c r="X128" s="396">
        <v>88</v>
      </c>
      <c r="Y128" s="396" t="s">
        <v>169</v>
      </c>
      <c r="Z128" s="396" t="s">
        <v>170</v>
      </c>
      <c r="AA128" s="438">
        <v>10</v>
      </c>
      <c r="AB128" s="438">
        <v>7</v>
      </c>
      <c r="AC128" s="390">
        <v>8</v>
      </c>
      <c r="AD128" s="390">
        <v>7</v>
      </c>
      <c r="AE128" s="390">
        <v>32</v>
      </c>
      <c r="AF128" s="390">
        <v>26</v>
      </c>
      <c r="AG128" s="390">
        <v>7</v>
      </c>
      <c r="AH128" s="390">
        <v>33</v>
      </c>
      <c r="AI128" s="390">
        <v>31</v>
      </c>
      <c r="AJ128" s="390">
        <v>14</v>
      </c>
      <c r="AK128" s="390">
        <v>4</v>
      </c>
      <c r="AL128" s="390">
        <v>49</v>
      </c>
      <c r="AM128" s="390">
        <v>6</v>
      </c>
      <c r="AN128" s="390">
        <v>6</v>
      </c>
      <c r="AO128" s="390">
        <v>6</v>
      </c>
      <c r="AP128" s="390">
        <v>0</v>
      </c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9"/>
      <c r="BU128" s="242"/>
      <c r="BV128" s="242"/>
      <c r="BW128" s="242"/>
      <c r="BX128" s="242"/>
      <c r="BY128" s="242"/>
      <c r="BZ128" s="242"/>
      <c r="CA128" s="242"/>
      <c r="CB128" s="242"/>
      <c r="CC128" s="242"/>
      <c r="CD128" s="242"/>
      <c r="CE128" s="242"/>
      <c r="CF128" s="49"/>
      <c r="CG128" s="242"/>
      <c r="CH128" s="399"/>
      <c r="CI128" s="399"/>
      <c r="CJ128" s="399"/>
      <c r="CK128" s="399"/>
      <c r="CL128" s="399"/>
      <c r="CM128" s="399"/>
      <c r="CN128" s="469"/>
      <c r="CO128" s="48"/>
      <c r="CP128" s="48"/>
      <c r="CQ128" s="48"/>
      <c r="CR128" s="48"/>
      <c r="CS128" s="48"/>
      <c r="CT128" s="48"/>
      <c r="CU128" s="48"/>
      <c r="CV128" s="48"/>
      <c r="CW128" s="48"/>
      <c r="CX128" s="48"/>
      <c r="CY128" s="48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</row>
    <row r="129" spans="1:113" s="394" customFormat="1" ht="17.25" customHeight="1">
      <c r="A129" s="703" t="s">
        <v>169</v>
      </c>
      <c r="B129" s="703" t="s">
        <v>171</v>
      </c>
      <c r="C129" s="396">
        <v>1472</v>
      </c>
      <c r="D129" s="396">
        <v>626</v>
      </c>
      <c r="E129" s="396">
        <v>619</v>
      </c>
      <c r="F129" s="396">
        <v>239</v>
      </c>
      <c r="G129" s="396">
        <v>468</v>
      </c>
      <c r="H129" s="396">
        <v>159</v>
      </c>
      <c r="I129" s="396">
        <v>410</v>
      </c>
      <c r="J129" s="396">
        <v>152</v>
      </c>
      <c r="K129" s="396">
        <v>2969</v>
      </c>
      <c r="L129" s="396">
        <v>1176</v>
      </c>
      <c r="M129" s="707" t="s">
        <v>169</v>
      </c>
      <c r="N129" s="707" t="s">
        <v>171</v>
      </c>
      <c r="O129" s="390">
        <v>108</v>
      </c>
      <c r="P129" s="390">
        <v>51</v>
      </c>
      <c r="Q129" s="396">
        <v>74</v>
      </c>
      <c r="R129" s="396">
        <v>28</v>
      </c>
      <c r="S129" s="396">
        <v>50</v>
      </c>
      <c r="T129" s="396">
        <v>17</v>
      </c>
      <c r="U129" s="396">
        <v>143</v>
      </c>
      <c r="V129" s="396">
        <v>58</v>
      </c>
      <c r="W129" s="396">
        <v>375</v>
      </c>
      <c r="X129" s="396">
        <v>154</v>
      </c>
      <c r="Y129" s="396" t="s">
        <v>169</v>
      </c>
      <c r="Z129" s="396" t="s">
        <v>171</v>
      </c>
      <c r="AA129" s="438">
        <v>24</v>
      </c>
      <c r="AB129" s="438">
        <v>12</v>
      </c>
      <c r="AC129" s="390">
        <v>10</v>
      </c>
      <c r="AD129" s="390">
        <v>9</v>
      </c>
      <c r="AE129" s="390">
        <v>55</v>
      </c>
      <c r="AF129" s="390">
        <v>33</v>
      </c>
      <c r="AG129" s="390">
        <v>7</v>
      </c>
      <c r="AH129" s="390">
        <v>40</v>
      </c>
      <c r="AI129" s="390">
        <v>44</v>
      </c>
      <c r="AJ129" s="390">
        <v>10</v>
      </c>
      <c r="AK129" s="390">
        <v>3</v>
      </c>
      <c r="AL129" s="390">
        <v>57</v>
      </c>
      <c r="AM129" s="390">
        <v>10</v>
      </c>
      <c r="AN129" s="390">
        <v>8</v>
      </c>
      <c r="AO129" s="390">
        <v>8</v>
      </c>
      <c r="AP129" s="390">
        <v>0</v>
      </c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  <c r="CG129" s="48"/>
      <c r="CH129" s="399"/>
      <c r="CI129" s="399"/>
      <c r="CJ129" s="399"/>
      <c r="CK129" s="399"/>
      <c r="CL129" s="399"/>
      <c r="CM129" s="399"/>
      <c r="CN129" s="469"/>
      <c r="CO129" s="48"/>
      <c r="CP129" s="48"/>
      <c r="CQ129" s="48"/>
      <c r="CR129" s="48"/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</row>
    <row r="130" spans="1:113" s="394" customFormat="1" ht="17.25" customHeight="1">
      <c r="A130" s="703" t="s">
        <v>169</v>
      </c>
      <c r="B130" s="703" t="s">
        <v>172</v>
      </c>
      <c r="C130" s="396">
        <v>2327</v>
      </c>
      <c r="D130" s="396">
        <v>939</v>
      </c>
      <c r="E130" s="396">
        <v>964</v>
      </c>
      <c r="F130" s="396">
        <v>377</v>
      </c>
      <c r="G130" s="396">
        <v>1083</v>
      </c>
      <c r="H130" s="396">
        <v>413</v>
      </c>
      <c r="I130" s="396">
        <v>865</v>
      </c>
      <c r="J130" s="396">
        <v>315</v>
      </c>
      <c r="K130" s="396">
        <v>5239</v>
      </c>
      <c r="L130" s="396">
        <v>2044</v>
      </c>
      <c r="M130" s="707" t="s">
        <v>169</v>
      </c>
      <c r="N130" s="707" t="s">
        <v>172</v>
      </c>
      <c r="O130" s="390">
        <v>231</v>
      </c>
      <c r="P130" s="390">
        <v>95</v>
      </c>
      <c r="Q130" s="396">
        <v>298</v>
      </c>
      <c r="R130" s="396">
        <v>144</v>
      </c>
      <c r="S130" s="396">
        <v>137</v>
      </c>
      <c r="T130" s="396">
        <v>55</v>
      </c>
      <c r="U130" s="396">
        <v>291</v>
      </c>
      <c r="V130" s="396">
        <v>102</v>
      </c>
      <c r="W130" s="396">
        <v>957</v>
      </c>
      <c r="X130" s="396">
        <v>396</v>
      </c>
      <c r="Y130" s="396" t="s">
        <v>169</v>
      </c>
      <c r="Z130" s="396" t="s">
        <v>172</v>
      </c>
      <c r="AA130" s="438">
        <v>42</v>
      </c>
      <c r="AB130" s="438">
        <v>23</v>
      </c>
      <c r="AC130" s="390">
        <v>25</v>
      </c>
      <c r="AD130" s="390">
        <v>20</v>
      </c>
      <c r="AE130" s="390">
        <v>110</v>
      </c>
      <c r="AF130" s="390">
        <v>81</v>
      </c>
      <c r="AG130" s="390">
        <v>26</v>
      </c>
      <c r="AH130" s="390">
        <v>107</v>
      </c>
      <c r="AI130" s="390">
        <v>108</v>
      </c>
      <c r="AJ130" s="390">
        <v>43</v>
      </c>
      <c r="AK130" s="390">
        <v>4</v>
      </c>
      <c r="AL130" s="390">
        <v>155</v>
      </c>
      <c r="AM130" s="390">
        <v>20</v>
      </c>
      <c r="AN130" s="390">
        <v>21</v>
      </c>
      <c r="AO130" s="390">
        <v>21</v>
      </c>
      <c r="AP130" s="390">
        <v>0</v>
      </c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  <c r="CG130" s="48"/>
      <c r="CH130" s="399"/>
      <c r="CI130" s="399"/>
      <c r="CJ130" s="399"/>
      <c r="CK130" s="399"/>
      <c r="CL130" s="399"/>
      <c r="CM130" s="399"/>
      <c r="CN130" s="469"/>
      <c r="CO130" s="48"/>
      <c r="CP130" s="48"/>
      <c r="CQ130" s="48"/>
      <c r="CR130" s="48"/>
      <c r="CS130" s="48"/>
      <c r="CT130" s="48"/>
      <c r="CU130" s="48"/>
      <c r="CV130" s="48"/>
      <c r="CW130" s="48"/>
      <c r="CX130" s="48"/>
      <c r="CY130" s="48"/>
      <c r="CZ130" s="48"/>
      <c r="DA130" s="48"/>
      <c r="DB130" s="48"/>
      <c r="DC130" s="48"/>
      <c r="DD130" s="48"/>
      <c r="DE130" s="48"/>
      <c r="DF130" s="48"/>
      <c r="DG130" s="48"/>
      <c r="DH130" s="48"/>
      <c r="DI130" s="48"/>
    </row>
    <row r="131" spans="1:113" s="394" customFormat="1" ht="17.25" customHeight="1">
      <c r="A131" s="703" t="s">
        <v>169</v>
      </c>
      <c r="B131" s="703" t="s">
        <v>173</v>
      </c>
      <c r="C131" s="396">
        <v>1260</v>
      </c>
      <c r="D131" s="396">
        <v>532</v>
      </c>
      <c r="E131" s="396">
        <v>525</v>
      </c>
      <c r="F131" s="396">
        <v>220</v>
      </c>
      <c r="G131" s="396">
        <v>508</v>
      </c>
      <c r="H131" s="396">
        <v>211</v>
      </c>
      <c r="I131" s="396">
        <v>456</v>
      </c>
      <c r="J131" s="396">
        <v>198</v>
      </c>
      <c r="K131" s="396">
        <v>2749</v>
      </c>
      <c r="L131" s="396">
        <v>1161</v>
      </c>
      <c r="M131" s="707" t="s">
        <v>169</v>
      </c>
      <c r="N131" s="707" t="s">
        <v>173</v>
      </c>
      <c r="O131" s="390">
        <v>101</v>
      </c>
      <c r="P131" s="390">
        <v>42</v>
      </c>
      <c r="Q131" s="396">
        <v>32</v>
      </c>
      <c r="R131" s="396">
        <v>19</v>
      </c>
      <c r="S131" s="396">
        <v>61</v>
      </c>
      <c r="T131" s="396">
        <v>23</v>
      </c>
      <c r="U131" s="396">
        <v>142</v>
      </c>
      <c r="V131" s="396">
        <v>74</v>
      </c>
      <c r="W131" s="396">
        <v>336</v>
      </c>
      <c r="X131" s="396">
        <v>158</v>
      </c>
      <c r="Y131" s="396" t="s">
        <v>169</v>
      </c>
      <c r="Z131" s="396" t="s">
        <v>173</v>
      </c>
      <c r="AA131" s="438">
        <v>23</v>
      </c>
      <c r="AB131" s="438">
        <v>12</v>
      </c>
      <c r="AC131" s="390">
        <v>11</v>
      </c>
      <c r="AD131" s="390">
        <v>11</v>
      </c>
      <c r="AE131" s="390">
        <v>57</v>
      </c>
      <c r="AF131" s="390">
        <v>45</v>
      </c>
      <c r="AG131" s="390">
        <v>9</v>
      </c>
      <c r="AH131" s="390">
        <v>54</v>
      </c>
      <c r="AI131" s="390">
        <v>58</v>
      </c>
      <c r="AJ131" s="390">
        <v>35</v>
      </c>
      <c r="AK131" s="390">
        <v>4</v>
      </c>
      <c r="AL131" s="390">
        <v>97</v>
      </c>
      <c r="AM131" s="390">
        <v>4</v>
      </c>
      <c r="AN131" s="390">
        <v>11</v>
      </c>
      <c r="AO131" s="390">
        <v>11</v>
      </c>
      <c r="AP131" s="390">
        <v>0</v>
      </c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399"/>
      <c r="CI131" s="399"/>
      <c r="CJ131" s="399"/>
      <c r="CK131" s="399"/>
      <c r="CL131" s="399"/>
      <c r="CM131" s="399"/>
      <c r="CN131" s="469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</row>
    <row r="132" spans="1:113" s="394" customFormat="1" ht="17.25" customHeight="1">
      <c r="A132" s="703" t="s">
        <v>169</v>
      </c>
      <c r="B132" s="703" t="s">
        <v>174</v>
      </c>
      <c r="C132" s="396">
        <v>1570</v>
      </c>
      <c r="D132" s="396">
        <v>687</v>
      </c>
      <c r="E132" s="396">
        <v>686</v>
      </c>
      <c r="F132" s="396">
        <v>281</v>
      </c>
      <c r="G132" s="396">
        <v>674</v>
      </c>
      <c r="H132" s="396">
        <v>265</v>
      </c>
      <c r="I132" s="396">
        <v>337</v>
      </c>
      <c r="J132" s="396">
        <v>151</v>
      </c>
      <c r="K132" s="396">
        <v>3267</v>
      </c>
      <c r="L132" s="396">
        <v>1384</v>
      </c>
      <c r="M132" s="707" t="s">
        <v>169</v>
      </c>
      <c r="N132" s="707" t="s">
        <v>174</v>
      </c>
      <c r="O132" s="390">
        <v>118</v>
      </c>
      <c r="P132" s="390">
        <v>43</v>
      </c>
      <c r="Q132" s="396">
        <v>179</v>
      </c>
      <c r="R132" s="396">
        <v>77</v>
      </c>
      <c r="S132" s="396">
        <v>168</v>
      </c>
      <c r="T132" s="396">
        <v>76</v>
      </c>
      <c r="U132" s="396">
        <v>157</v>
      </c>
      <c r="V132" s="396">
        <v>72</v>
      </c>
      <c r="W132" s="396">
        <v>622</v>
      </c>
      <c r="X132" s="396">
        <v>268</v>
      </c>
      <c r="Y132" s="396" t="s">
        <v>169</v>
      </c>
      <c r="Z132" s="396" t="s">
        <v>174</v>
      </c>
      <c r="AA132" s="438">
        <v>28</v>
      </c>
      <c r="AB132" s="438">
        <v>15</v>
      </c>
      <c r="AC132" s="390">
        <v>15</v>
      </c>
      <c r="AD132" s="390">
        <v>8</v>
      </c>
      <c r="AE132" s="390">
        <v>66</v>
      </c>
      <c r="AF132" s="390">
        <v>41</v>
      </c>
      <c r="AG132" s="390">
        <v>6</v>
      </c>
      <c r="AH132" s="390">
        <v>47</v>
      </c>
      <c r="AI132" s="390">
        <v>62</v>
      </c>
      <c r="AJ132" s="390">
        <v>14</v>
      </c>
      <c r="AK132" s="390">
        <v>1</v>
      </c>
      <c r="AL132" s="390">
        <v>77</v>
      </c>
      <c r="AM132" s="390">
        <v>4</v>
      </c>
      <c r="AN132" s="390">
        <v>8</v>
      </c>
      <c r="AO132" s="390">
        <v>8</v>
      </c>
      <c r="AP132" s="390">
        <v>0</v>
      </c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8"/>
      <c r="CG132" s="48"/>
      <c r="CH132" s="399"/>
      <c r="CI132" s="399"/>
      <c r="CJ132" s="399"/>
      <c r="CK132" s="399"/>
      <c r="CL132" s="399"/>
      <c r="CM132" s="399"/>
      <c r="CN132" s="469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</row>
    <row r="133" spans="1:113" s="397" customFormat="1" ht="17.25" customHeight="1">
      <c r="A133" s="703" t="s">
        <v>169</v>
      </c>
      <c r="B133" s="703" t="s">
        <v>175</v>
      </c>
      <c r="C133" s="390">
        <v>1732</v>
      </c>
      <c r="D133" s="390">
        <v>757</v>
      </c>
      <c r="E133" s="390">
        <v>666</v>
      </c>
      <c r="F133" s="390">
        <v>254</v>
      </c>
      <c r="G133" s="390">
        <v>580</v>
      </c>
      <c r="H133" s="390">
        <v>209</v>
      </c>
      <c r="I133" s="390">
        <v>644</v>
      </c>
      <c r="J133" s="390">
        <v>239</v>
      </c>
      <c r="K133" s="390">
        <v>3622</v>
      </c>
      <c r="L133" s="390">
        <v>1459</v>
      </c>
      <c r="M133" s="703" t="s">
        <v>169</v>
      </c>
      <c r="N133" s="703" t="s">
        <v>175</v>
      </c>
      <c r="O133" s="390">
        <v>152</v>
      </c>
      <c r="P133" s="390">
        <v>68</v>
      </c>
      <c r="Q133" s="390">
        <v>112</v>
      </c>
      <c r="R133" s="390">
        <v>54</v>
      </c>
      <c r="S133" s="390">
        <v>67</v>
      </c>
      <c r="T133" s="390">
        <v>20</v>
      </c>
      <c r="U133" s="390">
        <v>341</v>
      </c>
      <c r="V133" s="390">
        <v>127</v>
      </c>
      <c r="W133" s="390">
        <v>672</v>
      </c>
      <c r="X133" s="390">
        <v>269</v>
      </c>
      <c r="Y133" s="390" t="s">
        <v>169</v>
      </c>
      <c r="Z133" s="390" t="s">
        <v>175</v>
      </c>
      <c r="AA133" s="390">
        <v>31</v>
      </c>
      <c r="AB133" s="390">
        <v>14</v>
      </c>
      <c r="AC133" s="390">
        <v>13</v>
      </c>
      <c r="AD133" s="390">
        <v>13</v>
      </c>
      <c r="AE133" s="390">
        <v>71</v>
      </c>
      <c r="AF133" s="390">
        <v>43</v>
      </c>
      <c r="AG133" s="390">
        <v>7</v>
      </c>
      <c r="AH133" s="390">
        <v>50</v>
      </c>
      <c r="AI133" s="390">
        <v>66</v>
      </c>
      <c r="AJ133" s="390">
        <v>12</v>
      </c>
      <c r="AK133" s="390">
        <v>3</v>
      </c>
      <c r="AL133" s="390">
        <v>81</v>
      </c>
      <c r="AM133" s="390">
        <v>18</v>
      </c>
      <c r="AN133" s="390">
        <v>8</v>
      </c>
      <c r="AO133" s="390">
        <v>8</v>
      </c>
      <c r="AP133" s="390">
        <v>0</v>
      </c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  <c r="BO133" s="48"/>
      <c r="BP133" s="48"/>
      <c r="BQ133" s="48"/>
      <c r="BR133" s="48"/>
      <c r="BS133" s="48"/>
      <c r="BT133" s="48"/>
      <c r="BU133" s="48"/>
      <c r="BV133" s="48"/>
      <c r="BW133" s="48"/>
      <c r="BX133" s="48"/>
      <c r="BY133" s="48"/>
      <c r="BZ133" s="48"/>
      <c r="CA133" s="48"/>
      <c r="CB133" s="48"/>
      <c r="CC133" s="48"/>
      <c r="CD133" s="48"/>
      <c r="CE133" s="48"/>
      <c r="CF133" s="49"/>
      <c r="CG133" s="49"/>
      <c r="CH133" s="399"/>
      <c r="CI133" s="399"/>
      <c r="CJ133" s="399"/>
      <c r="CK133" s="399"/>
      <c r="CL133" s="399"/>
      <c r="CM133" s="399"/>
      <c r="CN133" s="46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  <c r="DE133" s="49"/>
      <c r="DF133" s="49"/>
      <c r="DG133" s="49"/>
      <c r="DH133" s="49"/>
      <c r="DI133" s="49"/>
    </row>
    <row r="134" spans="1:113" ht="5.25" customHeight="1">
      <c r="A134" s="115"/>
      <c r="B134" s="83"/>
      <c r="C134" s="115"/>
      <c r="D134" s="115"/>
      <c r="E134" s="115"/>
      <c r="F134" s="115"/>
      <c r="G134" s="115"/>
      <c r="H134" s="115"/>
      <c r="I134" s="115"/>
      <c r="J134" s="115"/>
      <c r="K134" s="262"/>
      <c r="L134" s="262"/>
      <c r="M134" s="115"/>
      <c r="N134" s="83"/>
      <c r="O134" s="115"/>
      <c r="P134" s="115"/>
      <c r="Q134" s="115"/>
      <c r="R134" s="115"/>
      <c r="S134" s="115"/>
      <c r="T134" s="115"/>
      <c r="U134" s="115"/>
      <c r="V134" s="115"/>
      <c r="W134" s="262"/>
      <c r="X134" s="262"/>
      <c r="Y134" s="115"/>
      <c r="Z134" s="83"/>
      <c r="AA134" s="115"/>
      <c r="AB134" s="83"/>
      <c r="AC134" s="83"/>
      <c r="AD134" s="83"/>
      <c r="AE134" s="83"/>
      <c r="AF134" s="115"/>
      <c r="AG134" s="115"/>
      <c r="AH134" s="83"/>
      <c r="AI134" s="115"/>
      <c r="AJ134" s="115"/>
      <c r="AK134" s="115"/>
      <c r="AL134" s="115"/>
      <c r="AM134" s="115"/>
      <c r="AN134" s="115"/>
      <c r="AO134" s="115"/>
      <c r="AP134" s="115"/>
    </row>
    <row r="135" spans="1:113" ht="7.5" customHeight="1"/>
    <row r="136" spans="1:113">
      <c r="A136" s="43" t="s">
        <v>466</v>
      </c>
      <c r="B136" s="43"/>
      <c r="C136" s="43"/>
      <c r="D136" s="43"/>
      <c r="E136" s="43"/>
      <c r="F136" s="43"/>
      <c r="G136" s="43"/>
      <c r="H136" s="43"/>
      <c r="I136" s="43"/>
      <c r="J136" s="43"/>
      <c r="K136" s="210"/>
      <c r="L136" s="210"/>
      <c r="M136" s="43" t="s">
        <v>473</v>
      </c>
      <c r="N136" s="43"/>
      <c r="O136" s="43"/>
      <c r="P136" s="43"/>
      <c r="Q136" s="43"/>
      <c r="R136" s="43"/>
      <c r="S136" s="43"/>
      <c r="T136" s="43"/>
      <c r="U136" s="86"/>
      <c r="V136" s="210"/>
      <c r="W136" s="210"/>
      <c r="X136" s="43"/>
      <c r="Y136" s="43" t="s">
        <v>480</v>
      </c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86"/>
      <c r="AO136" s="86"/>
      <c r="AP136" s="43"/>
    </row>
    <row r="137" spans="1:113">
      <c r="A137" s="43" t="s">
        <v>111</v>
      </c>
      <c r="B137" s="43"/>
      <c r="C137" s="43"/>
      <c r="D137" s="43"/>
      <c r="E137" s="43"/>
      <c r="F137" s="43"/>
      <c r="G137" s="43"/>
      <c r="H137" s="43"/>
      <c r="I137" s="43"/>
      <c r="J137" s="43"/>
      <c r="K137" s="210"/>
      <c r="L137" s="210"/>
      <c r="M137" s="43" t="s">
        <v>111</v>
      </c>
      <c r="N137" s="43"/>
      <c r="O137" s="43"/>
      <c r="P137" s="43"/>
      <c r="Q137" s="43"/>
      <c r="R137" s="43"/>
      <c r="S137" s="43"/>
      <c r="T137" s="43"/>
      <c r="U137" s="86"/>
      <c r="V137" s="210"/>
      <c r="W137" s="210"/>
      <c r="X137" s="43"/>
      <c r="Y137" s="43" t="s">
        <v>437</v>
      </c>
      <c r="Z137" s="86"/>
      <c r="AA137" s="8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86"/>
      <c r="AM137" s="86"/>
      <c r="AN137" s="86"/>
      <c r="AO137" s="86"/>
      <c r="AP137" s="43"/>
    </row>
    <row r="138" spans="1:113">
      <c r="A138" s="43" t="s">
        <v>281</v>
      </c>
      <c r="B138" s="43"/>
      <c r="C138" s="86"/>
      <c r="D138" s="86"/>
      <c r="E138" s="86"/>
      <c r="F138" s="86"/>
      <c r="G138" s="86"/>
      <c r="H138" s="86"/>
      <c r="I138" s="86"/>
      <c r="J138" s="86"/>
      <c r="K138" s="200"/>
      <c r="L138" s="200"/>
      <c r="M138" s="43" t="s">
        <v>281</v>
      </c>
      <c r="N138" s="86"/>
      <c r="O138" s="86"/>
      <c r="P138" s="86"/>
      <c r="Q138" s="86"/>
      <c r="R138" s="86"/>
      <c r="S138" s="86"/>
      <c r="T138" s="86"/>
      <c r="U138" s="86"/>
      <c r="V138" s="316"/>
      <c r="W138" s="200"/>
      <c r="X138" s="86"/>
      <c r="Y138" s="43" t="s">
        <v>281</v>
      </c>
      <c r="Z138" s="86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6"/>
      <c r="AN138" s="86"/>
      <c r="AO138" s="86"/>
      <c r="AP138" s="43"/>
    </row>
    <row r="139" spans="1:113">
      <c r="A139" s="86"/>
      <c r="B139" s="43"/>
      <c r="C139" s="86"/>
      <c r="D139" s="86"/>
      <c r="E139" s="86"/>
      <c r="F139" s="86"/>
      <c r="G139" s="86"/>
      <c r="H139" s="86"/>
      <c r="I139" s="86"/>
      <c r="J139" s="86"/>
      <c r="K139" s="200"/>
      <c r="L139" s="200"/>
      <c r="M139" s="86"/>
      <c r="N139" s="43"/>
      <c r="O139" s="86"/>
      <c r="P139" s="86"/>
      <c r="Q139" s="86"/>
      <c r="R139" s="86"/>
      <c r="S139" s="86"/>
      <c r="T139" s="86"/>
      <c r="U139" s="86"/>
      <c r="V139" s="86"/>
      <c r="W139" s="200"/>
      <c r="X139" s="200"/>
      <c r="Y139" s="86"/>
      <c r="Z139" s="43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/>
      <c r="AN139" s="86"/>
      <c r="AO139" s="86"/>
      <c r="AP139" s="86"/>
    </row>
    <row r="140" spans="1:113">
      <c r="A140" s="92" t="s">
        <v>176</v>
      </c>
      <c r="B140" s="88"/>
      <c r="K140" s="88"/>
      <c r="M140" s="92" t="s">
        <v>176</v>
      </c>
      <c r="N140" s="88"/>
      <c r="W140" s="88"/>
      <c r="Y140" s="92" t="s">
        <v>176</v>
      </c>
      <c r="Z140" s="88"/>
    </row>
    <row r="141" spans="1:113">
      <c r="BB141" s="57"/>
      <c r="BC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57"/>
      <c r="BU141" s="57"/>
      <c r="BV141" s="57"/>
      <c r="BW141" s="57"/>
      <c r="BX141" s="57"/>
      <c r="BY141" s="57"/>
      <c r="BZ141" s="57"/>
      <c r="CA141" s="57"/>
      <c r="CB141" s="57"/>
      <c r="CC141" s="57"/>
      <c r="CD141" s="57"/>
      <c r="CE141" s="57"/>
    </row>
    <row r="142" spans="1:113" s="103" customFormat="1" ht="19.5" customHeight="1">
      <c r="A142" s="93"/>
      <c r="B142" s="143"/>
      <c r="C142" s="51" t="s">
        <v>84</v>
      </c>
      <c r="D142" s="52"/>
      <c r="E142" s="51" t="s">
        <v>85</v>
      </c>
      <c r="F142" s="52"/>
      <c r="G142" s="51" t="s">
        <v>86</v>
      </c>
      <c r="H142" s="52"/>
      <c r="I142" s="51" t="s">
        <v>87</v>
      </c>
      <c r="J142" s="52"/>
      <c r="K142" s="144" t="s">
        <v>57</v>
      </c>
      <c r="L142" s="146"/>
      <c r="M142" s="50"/>
      <c r="N142" s="50"/>
      <c r="O142" s="51" t="s">
        <v>84</v>
      </c>
      <c r="P142" s="127"/>
      <c r="Q142" s="51" t="s">
        <v>85</v>
      </c>
      <c r="R142" s="52"/>
      <c r="S142" s="51" t="s">
        <v>86</v>
      </c>
      <c r="T142" s="52"/>
      <c r="U142" s="51" t="s">
        <v>87</v>
      </c>
      <c r="V142" s="52"/>
      <c r="W142" s="144" t="s">
        <v>57</v>
      </c>
      <c r="X142" s="146"/>
      <c r="Y142" s="50"/>
      <c r="Z142" s="190"/>
      <c r="AA142" s="939" t="s">
        <v>88</v>
      </c>
      <c r="AB142" s="940"/>
      <c r="AC142" s="940"/>
      <c r="AD142" s="940"/>
      <c r="AE142" s="941"/>
      <c r="AF142" s="13" t="s">
        <v>70</v>
      </c>
      <c r="AG142" s="14"/>
      <c r="AH142" s="13"/>
      <c r="AI142" s="13" t="s">
        <v>71</v>
      </c>
      <c r="AJ142" s="39"/>
      <c r="AK142" s="40"/>
      <c r="AL142" s="15"/>
      <c r="AM142" s="42"/>
      <c r="AN142" s="13" t="s">
        <v>72</v>
      </c>
      <c r="AO142" s="14"/>
      <c r="AP142" s="15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198"/>
      <c r="BC142" s="198"/>
      <c r="BD142" s="198"/>
      <c r="BE142" s="198"/>
      <c r="BF142" s="198"/>
      <c r="BG142" s="198"/>
      <c r="BH142" s="198"/>
      <c r="BI142" s="198"/>
      <c r="BJ142" s="198"/>
      <c r="BK142" s="198"/>
      <c r="BL142" s="198"/>
      <c r="BM142" s="198"/>
      <c r="BN142" s="198"/>
      <c r="BO142" s="198"/>
      <c r="BP142" s="198"/>
      <c r="BQ142" s="198"/>
      <c r="BR142" s="198"/>
      <c r="BS142" s="198"/>
      <c r="BT142" s="198"/>
      <c r="BU142" s="198"/>
      <c r="BV142" s="198"/>
      <c r="BW142" s="198"/>
      <c r="BX142" s="198"/>
      <c r="BY142" s="198"/>
      <c r="BZ142" s="198"/>
      <c r="CA142" s="198"/>
      <c r="CB142" s="198"/>
      <c r="CC142" s="198"/>
      <c r="CD142" s="198"/>
      <c r="CE142" s="198"/>
      <c r="CF142" s="57"/>
      <c r="CG142" s="57"/>
      <c r="CH142" s="57"/>
      <c r="CI142" s="57"/>
      <c r="CJ142" s="57"/>
      <c r="CK142" s="57"/>
      <c r="CL142" s="57"/>
      <c r="CM142" s="57"/>
      <c r="CN142" s="57"/>
      <c r="CO142" s="57"/>
      <c r="CP142" s="57"/>
      <c r="CQ142" s="57"/>
      <c r="CR142" s="57"/>
      <c r="CS142" s="57"/>
      <c r="CT142" s="57"/>
      <c r="CU142" s="57"/>
      <c r="CV142" s="57"/>
      <c r="CW142" s="57"/>
      <c r="CX142" s="57"/>
      <c r="CY142" s="57"/>
      <c r="CZ142" s="57"/>
      <c r="DA142" s="57"/>
      <c r="DB142" s="57"/>
      <c r="DC142" s="57"/>
      <c r="DD142" s="57"/>
      <c r="DE142" s="57"/>
      <c r="DF142" s="57"/>
      <c r="DG142" s="57"/>
      <c r="DH142" s="57"/>
      <c r="DI142" s="57"/>
    </row>
    <row r="143" spans="1:113" s="109" customFormat="1" ht="25.5" customHeight="1">
      <c r="A143" s="104" t="s">
        <v>113</v>
      </c>
      <c r="B143" s="60" t="s">
        <v>114</v>
      </c>
      <c r="C143" s="420" t="s">
        <v>282</v>
      </c>
      <c r="D143" s="420" t="s">
        <v>269</v>
      </c>
      <c r="E143" s="420" t="s">
        <v>282</v>
      </c>
      <c r="F143" s="420" t="s">
        <v>269</v>
      </c>
      <c r="G143" s="420" t="s">
        <v>282</v>
      </c>
      <c r="H143" s="420" t="s">
        <v>269</v>
      </c>
      <c r="I143" s="420" t="s">
        <v>282</v>
      </c>
      <c r="J143" s="420" t="s">
        <v>269</v>
      </c>
      <c r="K143" s="420" t="s">
        <v>282</v>
      </c>
      <c r="L143" s="420" t="s">
        <v>269</v>
      </c>
      <c r="M143" s="395" t="s">
        <v>113</v>
      </c>
      <c r="N143" s="392" t="s">
        <v>114</v>
      </c>
      <c r="O143" s="182" t="s">
        <v>282</v>
      </c>
      <c r="P143" s="182" t="s">
        <v>269</v>
      </c>
      <c r="Q143" s="182" t="s">
        <v>282</v>
      </c>
      <c r="R143" s="182" t="s">
        <v>269</v>
      </c>
      <c r="S143" s="182" t="s">
        <v>282</v>
      </c>
      <c r="T143" s="182" t="s">
        <v>269</v>
      </c>
      <c r="U143" s="182" t="s">
        <v>282</v>
      </c>
      <c r="V143" s="182" t="s">
        <v>269</v>
      </c>
      <c r="W143" s="182" t="s">
        <v>282</v>
      </c>
      <c r="X143" s="182" t="s">
        <v>269</v>
      </c>
      <c r="Y143" s="104" t="s">
        <v>113</v>
      </c>
      <c r="Z143" s="315" t="s">
        <v>114</v>
      </c>
      <c r="AA143" s="16" t="s">
        <v>90</v>
      </c>
      <c r="AB143" s="16" t="s">
        <v>91</v>
      </c>
      <c r="AC143" s="16" t="s">
        <v>92</v>
      </c>
      <c r="AD143" s="16" t="s">
        <v>93</v>
      </c>
      <c r="AE143" s="17" t="s">
        <v>57</v>
      </c>
      <c r="AF143" s="31" t="s">
        <v>73</v>
      </c>
      <c r="AG143" s="31" t="s">
        <v>74</v>
      </c>
      <c r="AH143" s="30" t="s">
        <v>75</v>
      </c>
      <c r="AI143" s="31" t="s">
        <v>76</v>
      </c>
      <c r="AJ143" s="30" t="s">
        <v>77</v>
      </c>
      <c r="AK143" s="30" t="s">
        <v>78</v>
      </c>
      <c r="AL143" s="33" t="s">
        <v>246</v>
      </c>
      <c r="AM143" s="30" t="s">
        <v>80</v>
      </c>
      <c r="AN143" s="34" t="s">
        <v>81</v>
      </c>
      <c r="AO143" s="35" t="s">
        <v>82</v>
      </c>
      <c r="AP143" s="34" t="s">
        <v>83</v>
      </c>
      <c r="AQ143" s="48"/>
      <c r="AR143" s="48"/>
      <c r="AS143" s="48"/>
      <c r="AT143" s="48"/>
      <c r="AU143" s="48"/>
      <c r="AV143" s="48"/>
      <c r="AW143" s="198"/>
      <c r="AX143" s="198"/>
      <c r="AY143" s="198"/>
      <c r="AZ143" s="198"/>
      <c r="BA143" s="198"/>
      <c r="BB143" s="198"/>
      <c r="BC143" s="198"/>
      <c r="BD143" s="198"/>
      <c r="BE143" s="198"/>
      <c r="BF143" s="198"/>
      <c r="BG143" s="198"/>
      <c r="BH143" s="198"/>
      <c r="BI143" s="198"/>
      <c r="BJ143" s="198"/>
      <c r="BK143" s="198"/>
      <c r="BL143" s="198"/>
      <c r="BM143" s="198"/>
      <c r="BN143" s="198"/>
      <c r="BO143" s="198"/>
      <c r="BP143" s="198"/>
      <c r="BQ143" s="198"/>
      <c r="BR143" s="198"/>
      <c r="BS143" s="198"/>
      <c r="BT143" s="198"/>
      <c r="BU143" s="198"/>
      <c r="BV143" s="198"/>
      <c r="BW143" s="198"/>
      <c r="BX143" s="198"/>
      <c r="BY143" s="198"/>
      <c r="BZ143" s="198"/>
      <c r="CA143" s="198"/>
      <c r="CB143" s="198"/>
      <c r="CC143" s="198"/>
      <c r="CD143" s="198"/>
      <c r="CE143" s="198"/>
      <c r="CF143" s="198"/>
      <c r="CG143" s="198"/>
      <c r="CH143" s="198"/>
      <c r="CI143" s="198"/>
      <c r="CJ143" s="198"/>
      <c r="CK143" s="198"/>
      <c r="CL143" s="198"/>
      <c r="CM143" s="198"/>
      <c r="CN143" s="198"/>
      <c r="CO143" s="198"/>
      <c r="CP143" s="198"/>
      <c r="CQ143" s="198"/>
      <c r="CR143" s="198"/>
      <c r="CS143" s="198"/>
      <c r="CT143" s="198"/>
      <c r="CU143" s="198"/>
      <c r="CV143" s="198"/>
      <c r="CW143" s="198"/>
      <c r="CX143" s="198"/>
      <c r="CY143" s="198"/>
      <c r="CZ143" s="198"/>
      <c r="DA143" s="198"/>
      <c r="DB143" s="198"/>
      <c r="DC143" s="198"/>
      <c r="DD143" s="198"/>
      <c r="DE143" s="198"/>
      <c r="DF143" s="198"/>
      <c r="DG143" s="198"/>
      <c r="DH143" s="198"/>
      <c r="DI143" s="198"/>
    </row>
    <row r="144" spans="1:113">
      <c r="A144" s="73"/>
      <c r="B144" s="69"/>
      <c r="C144" s="412"/>
      <c r="D144" s="412"/>
      <c r="E144" s="412"/>
      <c r="F144" s="412"/>
      <c r="G144" s="412"/>
      <c r="H144" s="412"/>
      <c r="I144" s="412"/>
      <c r="J144" s="412"/>
      <c r="K144" s="456"/>
      <c r="L144" s="456"/>
      <c r="M144" s="412"/>
      <c r="N144" s="69"/>
      <c r="O144" s="73"/>
      <c r="P144" s="412"/>
      <c r="Q144" s="73"/>
      <c r="R144" s="73"/>
      <c r="S144" s="73"/>
      <c r="T144" s="73"/>
      <c r="U144" s="73"/>
      <c r="V144" s="73"/>
      <c r="W144" s="261"/>
      <c r="X144" s="261"/>
      <c r="Y144" s="73"/>
      <c r="Z144" s="218"/>
      <c r="AA144" s="320"/>
      <c r="AB144" s="320"/>
      <c r="AC144" s="320"/>
      <c r="AD144" s="320"/>
      <c r="AE144" s="320"/>
      <c r="AF144" s="341"/>
      <c r="AG144" s="341"/>
      <c r="AH144" s="341"/>
      <c r="AI144" s="322"/>
      <c r="AJ144" s="322"/>
      <c r="AK144" s="322"/>
      <c r="AL144" s="322"/>
      <c r="AM144" s="341"/>
      <c r="AN144" s="322"/>
      <c r="AO144" s="322"/>
      <c r="AP144" s="412"/>
      <c r="AQ144" s="48"/>
      <c r="AR144" s="48"/>
      <c r="AS144" s="48"/>
      <c r="AT144" s="48"/>
      <c r="AU144" s="48"/>
      <c r="AV144" s="48"/>
      <c r="BB144" s="212"/>
      <c r="BC144" s="212"/>
      <c r="BD144" s="212"/>
      <c r="BE144" s="212"/>
      <c r="BF144" s="212"/>
      <c r="BG144" s="212"/>
      <c r="BH144" s="212"/>
      <c r="BI144" s="212"/>
      <c r="BJ144" s="212"/>
      <c r="BK144" s="212"/>
      <c r="BL144" s="212"/>
      <c r="BM144" s="212"/>
      <c r="BN144" s="212"/>
      <c r="BO144" s="212"/>
      <c r="BP144" s="212"/>
      <c r="BQ144" s="212"/>
      <c r="BR144" s="212"/>
      <c r="BS144" s="212"/>
      <c r="BT144" s="212"/>
      <c r="BU144" s="212"/>
      <c r="BV144" s="212"/>
      <c r="BW144" s="212"/>
      <c r="BX144" s="212"/>
      <c r="BY144" s="212"/>
      <c r="BZ144" s="212"/>
      <c r="CA144" s="212"/>
      <c r="CB144" s="212"/>
      <c r="CC144" s="212"/>
      <c r="CD144" s="212"/>
      <c r="CE144" s="212"/>
    </row>
    <row r="145" spans="1:113" s="251" customFormat="1">
      <c r="A145" s="157"/>
      <c r="B145" s="401" t="s">
        <v>58</v>
      </c>
      <c r="C145" s="402">
        <f t="shared" ref="C145:L145" si="99">SUM(C147:C167)</f>
        <v>21918</v>
      </c>
      <c r="D145" s="402">
        <f t="shared" si="99"/>
        <v>9981</v>
      </c>
      <c r="E145" s="402">
        <f t="shared" si="99"/>
        <v>10546</v>
      </c>
      <c r="F145" s="402">
        <f t="shared" si="99"/>
        <v>4548</v>
      </c>
      <c r="G145" s="402">
        <f t="shared" si="99"/>
        <v>8326</v>
      </c>
      <c r="H145" s="402">
        <f t="shared" si="99"/>
        <v>3375</v>
      </c>
      <c r="I145" s="402">
        <f t="shared" si="99"/>
        <v>6897</v>
      </c>
      <c r="J145" s="402">
        <f t="shared" si="99"/>
        <v>2698</v>
      </c>
      <c r="K145" s="402">
        <f t="shared" si="99"/>
        <v>47687</v>
      </c>
      <c r="L145" s="402">
        <f t="shared" si="99"/>
        <v>20602</v>
      </c>
      <c r="M145" s="402"/>
      <c r="N145" s="401" t="s">
        <v>58</v>
      </c>
      <c r="O145" s="318">
        <f t="shared" ref="O145:X145" si="100">SUM(O147:O167)</f>
        <v>1984</v>
      </c>
      <c r="P145" s="402">
        <f t="shared" si="100"/>
        <v>918</v>
      </c>
      <c r="Q145" s="402">
        <f t="shared" si="100"/>
        <v>1412</v>
      </c>
      <c r="R145" s="402">
        <f t="shared" si="100"/>
        <v>672</v>
      </c>
      <c r="S145" s="402">
        <f t="shared" si="100"/>
        <v>1265</v>
      </c>
      <c r="T145" s="402">
        <f t="shared" si="100"/>
        <v>528</v>
      </c>
      <c r="U145" s="402">
        <f t="shared" si="100"/>
        <v>1742</v>
      </c>
      <c r="V145" s="402">
        <f t="shared" si="100"/>
        <v>731</v>
      </c>
      <c r="W145" s="402">
        <f t="shared" si="100"/>
        <v>6403</v>
      </c>
      <c r="X145" s="402">
        <f t="shared" si="100"/>
        <v>2849</v>
      </c>
      <c r="Y145" s="402"/>
      <c r="Z145" s="401" t="s">
        <v>58</v>
      </c>
      <c r="AA145" s="402">
        <f t="shared" ref="AA145:AP145" si="101">SUM(AA147:AA167)</f>
        <v>383</v>
      </c>
      <c r="AB145" s="402">
        <f t="shared" si="101"/>
        <v>210</v>
      </c>
      <c r="AC145" s="157">
        <f t="shared" si="101"/>
        <v>185</v>
      </c>
      <c r="AD145" s="402">
        <f t="shared" si="101"/>
        <v>164</v>
      </c>
      <c r="AE145" s="402">
        <f t="shared" si="101"/>
        <v>942</v>
      </c>
      <c r="AF145" s="402">
        <f t="shared" si="101"/>
        <v>703</v>
      </c>
      <c r="AG145" s="402">
        <f t="shared" si="101"/>
        <v>91</v>
      </c>
      <c r="AH145" s="402">
        <f t="shared" si="101"/>
        <v>794</v>
      </c>
      <c r="AI145" s="402">
        <f t="shared" si="101"/>
        <v>1043</v>
      </c>
      <c r="AJ145" s="402">
        <f t="shared" si="101"/>
        <v>224</v>
      </c>
      <c r="AK145" s="402">
        <f t="shared" si="101"/>
        <v>19</v>
      </c>
      <c r="AL145" s="402">
        <f t="shared" si="101"/>
        <v>1286</v>
      </c>
      <c r="AM145" s="402">
        <f t="shared" si="101"/>
        <v>239</v>
      </c>
      <c r="AN145" s="402">
        <f t="shared" si="101"/>
        <v>129</v>
      </c>
      <c r="AO145" s="402">
        <f t="shared" si="101"/>
        <v>129</v>
      </c>
      <c r="AP145" s="402">
        <f t="shared" si="101"/>
        <v>0</v>
      </c>
      <c r="AQ145" s="403"/>
      <c r="AR145" s="403"/>
      <c r="AS145" s="403"/>
      <c r="AT145" s="403"/>
      <c r="AU145" s="403"/>
      <c r="AV145" s="403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  <c r="BI145" s="212"/>
      <c r="BJ145" s="212"/>
      <c r="BK145" s="212"/>
      <c r="BL145" s="212"/>
      <c r="BM145" s="212"/>
      <c r="BN145" s="212"/>
      <c r="BO145" s="212"/>
      <c r="BP145" s="212"/>
      <c r="BQ145" s="212"/>
      <c r="BR145" s="212"/>
      <c r="BS145" s="212"/>
      <c r="BT145" s="212"/>
      <c r="BU145" s="212"/>
      <c r="BV145" s="212"/>
      <c r="BW145" s="212"/>
      <c r="BX145" s="212"/>
      <c r="BY145" s="212"/>
      <c r="BZ145" s="212"/>
      <c r="CA145" s="212"/>
      <c r="CB145" s="212"/>
      <c r="CC145" s="212"/>
      <c r="CD145" s="212"/>
      <c r="CE145" s="212"/>
      <c r="CF145" s="212"/>
      <c r="CG145" s="212"/>
      <c r="CH145" s="212"/>
      <c r="CI145" s="212"/>
      <c r="CJ145" s="212"/>
      <c r="CK145" s="212"/>
      <c r="CL145" s="212"/>
      <c r="CM145" s="212"/>
      <c r="CN145" s="212"/>
      <c r="CO145" s="212"/>
      <c r="CP145" s="212"/>
      <c r="CQ145" s="212"/>
      <c r="CR145" s="212"/>
      <c r="CS145" s="212"/>
      <c r="CT145" s="212"/>
      <c r="CU145" s="212"/>
      <c r="CV145" s="212"/>
      <c r="CW145" s="212"/>
      <c r="CX145" s="212"/>
      <c r="CY145" s="212"/>
      <c r="CZ145" s="212"/>
      <c r="DA145" s="212"/>
      <c r="DB145" s="212"/>
      <c r="DC145" s="212"/>
      <c r="DD145" s="212"/>
      <c r="DE145" s="212"/>
      <c r="DF145" s="212"/>
      <c r="DG145" s="212"/>
      <c r="DH145" s="212"/>
      <c r="DI145" s="212"/>
    </row>
    <row r="146" spans="1:113" s="251" customFormat="1">
      <c r="A146" s="157"/>
      <c r="B146" s="401"/>
      <c r="C146" s="402"/>
      <c r="D146" s="402"/>
      <c r="E146" s="402"/>
      <c r="F146" s="402"/>
      <c r="G146" s="402"/>
      <c r="H146" s="402"/>
      <c r="I146" s="402"/>
      <c r="J146" s="402"/>
      <c r="K146" s="402"/>
      <c r="L146" s="402"/>
      <c r="M146" s="402"/>
      <c r="N146" s="401"/>
      <c r="O146" s="318"/>
      <c r="P146" s="402"/>
      <c r="Q146" s="402"/>
      <c r="R146" s="402"/>
      <c r="S146" s="402"/>
      <c r="T146" s="402"/>
      <c r="U146" s="402"/>
      <c r="V146" s="402"/>
      <c r="W146" s="402"/>
      <c r="X146" s="402"/>
      <c r="Y146" s="467"/>
      <c r="Z146" s="401"/>
      <c r="AA146" s="402"/>
      <c r="AB146" s="402"/>
      <c r="AC146" s="157"/>
      <c r="AD146" s="402"/>
      <c r="AE146" s="402"/>
      <c r="AF146" s="402"/>
      <c r="AG146" s="402"/>
      <c r="AH146" s="402"/>
      <c r="AI146" s="402"/>
      <c r="AJ146" s="402"/>
      <c r="AK146" s="402"/>
      <c r="AL146" s="402"/>
      <c r="AM146" s="402"/>
      <c r="AN146" s="402"/>
      <c r="AO146" s="402"/>
      <c r="AP146" s="402"/>
      <c r="AQ146" s="403"/>
      <c r="AR146" s="403"/>
      <c r="AS146" s="403"/>
      <c r="AT146" s="403"/>
      <c r="AU146" s="403"/>
      <c r="AV146" s="403"/>
      <c r="AW146" s="212"/>
      <c r="AX146" s="212"/>
      <c r="AY146" s="212"/>
      <c r="AZ146" s="212"/>
      <c r="BA146" s="212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  <c r="BP146" s="45"/>
      <c r="BQ146" s="45"/>
      <c r="BR146" s="45"/>
      <c r="BS146" s="45"/>
      <c r="BT146" s="45"/>
      <c r="BU146" s="45"/>
      <c r="BV146" s="45"/>
      <c r="BW146" s="45"/>
      <c r="BX146" s="45"/>
      <c r="BY146" s="45"/>
      <c r="BZ146" s="45"/>
      <c r="CA146" s="45"/>
      <c r="CB146" s="45"/>
      <c r="CC146" s="45"/>
      <c r="CD146" s="45"/>
      <c r="CE146" s="45"/>
      <c r="CF146" s="212"/>
      <c r="CG146" s="212"/>
      <c r="CH146" s="212"/>
      <c r="CI146" s="212"/>
      <c r="CJ146" s="212"/>
      <c r="CK146" s="212"/>
      <c r="CL146" s="212"/>
      <c r="CM146" s="212"/>
      <c r="CN146" s="212"/>
      <c r="CO146" s="212"/>
      <c r="CP146" s="212"/>
      <c r="CQ146" s="212"/>
      <c r="CR146" s="212"/>
      <c r="CS146" s="212"/>
      <c r="CT146" s="212"/>
      <c r="CU146" s="212"/>
      <c r="CV146" s="212"/>
      <c r="CW146" s="212"/>
      <c r="CX146" s="212"/>
      <c r="CY146" s="212"/>
      <c r="CZ146" s="212"/>
      <c r="DA146" s="212"/>
      <c r="DB146" s="212"/>
      <c r="DC146" s="212"/>
      <c r="DD146" s="212"/>
      <c r="DE146" s="212"/>
      <c r="DF146" s="212"/>
      <c r="DG146" s="212"/>
      <c r="DH146" s="212"/>
      <c r="DI146" s="212"/>
    </row>
    <row r="147" spans="1:113" s="394" customFormat="1" ht="18" customHeight="1">
      <c r="A147" s="703" t="s">
        <v>177</v>
      </c>
      <c r="B147" s="703" t="s">
        <v>178</v>
      </c>
      <c r="C147" s="396">
        <v>88</v>
      </c>
      <c r="D147" s="396">
        <v>41</v>
      </c>
      <c r="E147" s="396">
        <v>24</v>
      </c>
      <c r="F147" s="396">
        <v>11</v>
      </c>
      <c r="G147" s="396">
        <v>25</v>
      </c>
      <c r="H147" s="396">
        <v>14</v>
      </c>
      <c r="I147" s="396">
        <v>17</v>
      </c>
      <c r="J147" s="396">
        <v>4</v>
      </c>
      <c r="K147" s="396">
        <v>154</v>
      </c>
      <c r="L147" s="396">
        <v>70</v>
      </c>
      <c r="M147" s="707" t="s">
        <v>177</v>
      </c>
      <c r="N147" s="707" t="s">
        <v>178</v>
      </c>
      <c r="O147" s="390">
        <v>1</v>
      </c>
      <c r="P147" s="390">
        <v>0</v>
      </c>
      <c r="Q147" s="396">
        <v>5</v>
      </c>
      <c r="R147" s="396">
        <v>1</v>
      </c>
      <c r="S147" s="396">
        <v>4</v>
      </c>
      <c r="T147" s="396">
        <v>2</v>
      </c>
      <c r="U147" s="396">
        <v>5</v>
      </c>
      <c r="V147" s="396">
        <v>2</v>
      </c>
      <c r="W147" s="396">
        <v>15</v>
      </c>
      <c r="X147" s="396">
        <v>5</v>
      </c>
      <c r="Y147" s="396" t="s">
        <v>177</v>
      </c>
      <c r="Z147" s="396" t="s">
        <v>178</v>
      </c>
      <c r="AA147" s="396">
        <v>2</v>
      </c>
      <c r="AB147" s="396">
        <v>1</v>
      </c>
      <c r="AC147" s="390">
        <v>1</v>
      </c>
      <c r="AD147" s="390">
        <v>1</v>
      </c>
      <c r="AE147" s="390">
        <v>5</v>
      </c>
      <c r="AF147" s="390">
        <v>4</v>
      </c>
      <c r="AG147" s="390">
        <v>0</v>
      </c>
      <c r="AH147" s="390">
        <v>4</v>
      </c>
      <c r="AI147" s="390">
        <v>7</v>
      </c>
      <c r="AJ147" s="390">
        <v>1</v>
      </c>
      <c r="AK147" s="390">
        <v>0</v>
      </c>
      <c r="AL147" s="390">
        <v>8</v>
      </c>
      <c r="AM147" s="390">
        <v>0</v>
      </c>
      <c r="AN147" s="390">
        <v>1</v>
      </c>
      <c r="AO147" s="390">
        <v>1</v>
      </c>
      <c r="AP147" s="390">
        <v>0</v>
      </c>
      <c r="AQ147" s="48"/>
      <c r="AR147" s="48"/>
      <c r="AS147" s="4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  <c r="BF147" s="48"/>
      <c r="BG147" s="48"/>
      <c r="BH147" s="48"/>
      <c r="BI147" s="48"/>
      <c r="BJ147" s="48"/>
      <c r="BK147" s="48"/>
      <c r="BL147" s="48"/>
      <c r="BM147" s="48"/>
      <c r="BN147" s="48"/>
      <c r="BO147" s="48"/>
      <c r="BP147" s="48"/>
      <c r="BQ147" s="48"/>
      <c r="BR147" s="48"/>
      <c r="BS147" s="48"/>
      <c r="BT147" s="48"/>
      <c r="BU147" s="48"/>
      <c r="BV147" s="48"/>
      <c r="BW147" s="48"/>
      <c r="BX147" s="48"/>
      <c r="BY147" s="48"/>
      <c r="BZ147" s="48"/>
      <c r="CA147" s="48"/>
      <c r="CB147" s="48"/>
      <c r="CC147" s="48"/>
      <c r="CD147" s="48"/>
      <c r="CE147" s="48"/>
      <c r="CF147" s="48"/>
      <c r="CG147" s="48"/>
      <c r="CH147" s="48"/>
      <c r="CI147" s="48"/>
      <c r="CJ147" s="48"/>
      <c r="CK147" s="48"/>
      <c r="CL147" s="48"/>
      <c r="CM147" s="48"/>
      <c r="CN147" s="48"/>
      <c r="CO147" s="48"/>
      <c r="CP147" s="48"/>
      <c r="CQ147" s="48"/>
      <c r="CR147" s="48"/>
      <c r="CS147" s="48"/>
      <c r="CT147" s="48"/>
      <c r="CU147" s="48"/>
      <c r="CV147" s="48"/>
      <c r="CW147" s="48"/>
      <c r="CX147" s="48"/>
      <c r="CY147" s="48"/>
      <c r="CZ147" s="48"/>
      <c r="DA147" s="48"/>
      <c r="DB147" s="48"/>
      <c r="DC147" s="48"/>
      <c r="DD147" s="48"/>
      <c r="DE147" s="48"/>
      <c r="DF147" s="48"/>
      <c r="DG147" s="48"/>
      <c r="DH147" s="48"/>
      <c r="DI147" s="48"/>
    </row>
    <row r="148" spans="1:113" s="394" customFormat="1" ht="18" customHeight="1">
      <c r="A148" s="703" t="s">
        <v>177</v>
      </c>
      <c r="B148" s="703" t="s">
        <v>179</v>
      </c>
      <c r="C148" s="396">
        <v>1419</v>
      </c>
      <c r="D148" s="396">
        <v>759</v>
      </c>
      <c r="E148" s="396">
        <v>514</v>
      </c>
      <c r="F148" s="396">
        <v>257</v>
      </c>
      <c r="G148" s="396">
        <v>542</v>
      </c>
      <c r="H148" s="396">
        <v>259</v>
      </c>
      <c r="I148" s="396">
        <v>248</v>
      </c>
      <c r="J148" s="396">
        <v>103</v>
      </c>
      <c r="K148" s="396">
        <v>2723</v>
      </c>
      <c r="L148" s="396">
        <v>1378</v>
      </c>
      <c r="M148" s="707" t="s">
        <v>177</v>
      </c>
      <c r="N148" s="707" t="s">
        <v>179</v>
      </c>
      <c r="O148" s="390">
        <v>197</v>
      </c>
      <c r="P148" s="390">
        <v>100</v>
      </c>
      <c r="Q148" s="396">
        <v>105</v>
      </c>
      <c r="R148" s="396">
        <v>56</v>
      </c>
      <c r="S148" s="396">
        <v>213</v>
      </c>
      <c r="T148" s="396">
        <v>104</v>
      </c>
      <c r="U148" s="396">
        <v>126</v>
      </c>
      <c r="V148" s="396">
        <v>55</v>
      </c>
      <c r="W148" s="396">
        <v>641</v>
      </c>
      <c r="X148" s="396">
        <v>315</v>
      </c>
      <c r="Y148" s="396" t="s">
        <v>177</v>
      </c>
      <c r="Z148" s="396" t="s">
        <v>179</v>
      </c>
      <c r="AA148" s="396">
        <v>23</v>
      </c>
      <c r="AB148" s="396">
        <v>11</v>
      </c>
      <c r="AC148" s="390">
        <v>11</v>
      </c>
      <c r="AD148" s="390">
        <v>7</v>
      </c>
      <c r="AE148" s="390">
        <v>52</v>
      </c>
      <c r="AF148" s="390">
        <v>45</v>
      </c>
      <c r="AG148" s="390">
        <v>4</v>
      </c>
      <c r="AH148" s="390">
        <v>49</v>
      </c>
      <c r="AI148" s="390">
        <v>43</v>
      </c>
      <c r="AJ148" s="390">
        <v>17</v>
      </c>
      <c r="AK148" s="390">
        <v>3</v>
      </c>
      <c r="AL148" s="390">
        <v>63</v>
      </c>
      <c r="AM148" s="390">
        <v>11</v>
      </c>
      <c r="AN148" s="390">
        <v>7</v>
      </c>
      <c r="AO148" s="390">
        <v>7</v>
      </c>
      <c r="AP148" s="390">
        <v>0</v>
      </c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48"/>
      <c r="BP148" s="48"/>
      <c r="BQ148" s="48"/>
      <c r="BR148" s="48"/>
      <c r="BS148" s="48"/>
      <c r="BT148" s="48"/>
      <c r="BU148" s="48"/>
      <c r="BV148" s="48"/>
      <c r="BW148" s="48"/>
      <c r="BX148" s="48"/>
      <c r="BY148" s="48"/>
      <c r="BZ148" s="48"/>
      <c r="CA148" s="48"/>
      <c r="CB148" s="48"/>
      <c r="CC148" s="48"/>
      <c r="CD148" s="48"/>
      <c r="CE148" s="48"/>
      <c r="CF148" s="48"/>
      <c r="CG148" s="48"/>
      <c r="CH148" s="48"/>
      <c r="CI148" s="48"/>
      <c r="CJ148" s="48"/>
      <c r="CK148" s="48"/>
      <c r="CL148" s="48"/>
      <c r="CM148" s="48"/>
      <c r="CN148" s="48"/>
      <c r="CO148" s="48"/>
      <c r="CP148" s="48"/>
      <c r="CQ148" s="48"/>
      <c r="CR148" s="48"/>
      <c r="CS148" s="48"/>
      <c r="CT148" s="48"/>
      <c r="CU148" s="48"/>
      <c r="CV148" s="48"/>
      <c r="CW148" s="48"/>
      <c r="CX148" s="48"/>
      <c r="CY148" s="48"/>
      <c r="CZ148" s="48"/>
      <c r="DA148" s="48"/>
      <c r="DB148" s="48"/>
      <c r="DC148" s="48"/>
      <c r="DD148" s="48"/>
      <c r="DE148" s="48"/>
      <c r="DF148" s="48"/>
      <c r="DG148" s="48"/>
      <c r="DH148" s="48"/>
      <c r="DI148" s="48"/>
    </row>
    <row r="149" spans="1:113" s="394" customFormat="1" ht="18" customHeight="1">
      <c r="A149" s="703" t="s">
        <v>177</v>
      </c>
      <c r="B149" s="703" t="s">
        <v>180</v>
      </c>
      <c r="C149" s="396">
        <v>879</v>
      </c>
      <c r="D149" s="396">
        <v>402</v>
      </c>
      <c r="E149" s="396">
        <v>390</v>
      </c>
      <c r="F149" s="396">
        <v>192</v>
      </c>
      <c r="G149" s="396">
        <v>274</v>
      </c>
      <c r="H149" s="396">
        <v>117</v>
      </c>
      <c r="I149" s="396">
        <v>292</v>
      </c>
      <c r="J149" s="396">
        <v>102</v>
      </c>
      <c r="K149" s="396">
        <v>1835</v>
      </c>
      <c r="L149" s="396">
        <v>813</v>
      </c>
      <c r="M149" s="707" t="s">
        <v>177</v>
      </c>
      <c r="N149" s="707" t="s">
        <v>180</v>
      </c>
      <c r="O149" s="390">
        <v>37</v>
      </c>
      <c r="P149" s="390">
        <v>14</v>
      </c>
      <c r="Q149" s="396">
        <v>62</v>
      </c>
      <c r="R149" s="396">
        <v>34</v>
      </c>
      <c r="S149" s="396">
        <v>28</v>
      </c>
      <c r="T149" s="396">
        <v>11</v>
      </c>
      <c r="U149" s="396">
        <v>106</v>
      </c>
      <c r="V149" s="396">
        <v>40</v>
      </c>
      <c r="W149" s="396">
        <v>233</v>
      </c>
      <c r="X149" s="396">
        <v>99</v>
      </c>
      <c r="Y149" s="396" t="s">
        <v>177</v>
      </c>
      <c r="Z149" s="396" t="s">
        <v>180</v>
      </c>
      <c r="AA149" s="396">
        <v>20</v>
      </c>
      <c r="AB149" s="396">
        <v>12</v>
      </c>
      <c r="AC149" s="390">
        <v>11</v>
      </c>
      <c r="AD149" s="390">
        <v>10</v>
      </c>
      <c r="AE149" s="390">
        <v>53</v>
      </c>
      <c r="AF149" s="390">
        <v>32</v>
      </c>
      <c r="AG149" s="390">
        <v>15</v>
      </c>
      <c r="AH149" s="390">
        <v>47</v>
      </c>
      <c r="AI149" s="390">
        <v>63</v>
      </c>
      <c r="AJ149" s="390">
        <v>12</v>
      </c>
      <c r="AK149" s="390">
        <v>4</v>
      </c>
      <c r="AL149" s="390">
        <v>79</v>
      </c>
      <c r="AM149" s="390">
        <v>14</v>
      </c>
      <c r="AN149" s="390">
        <v>11</v>
      </c>
      <c r="AO149" s="390">
        <v>11</v>
      </c>
      <c r="AP149" s="390">
        <v>0</v>
      </c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  <c r="BP149" s="48"/>
      <c r="BQ149" s="48"/>
      <c r="BR149" s="48"/>
      <c r="BS149" s="48"/>
      <c r="BT149" s="48"/>
      <c r="BU149" s="48"/>
      <c r="BV149" s="48"/>
      <c r="BW149" s="48"/>
      <c r="BX149" s="48"/>
      <c r="BY149" s="48"/>
      <c r="BZ149" s="48"/>
      <c r="CA149" s="48"/>
      <c r="CB149" s="48"/>
      <c r="CC149" s="48"/>
      <c r="CD149" s="48"/>
      <c r="CE149" s="48"/>
      <c r="CF149" s="48"/>
      <c r="CG149" s="48"/>
      <c r="CH149" s="48"/>
      <c r="CI149" s="48"/>
      <c r="CJ149" s="48"/>
      <c r="CK149" s="48"/>
      <c r="CL149" s="48"/>
      <c r="CM149" s="48"/>
      <c r="CN149" s="48"/>
      <c r="CO149" s="48"/>
      <c r="CP149" s="48"/>
      <c r="CQ149" s="48"/>
      <c r="CR149" s="48"/>
      <c r="CS149" s="48"/>
      <c r="CT149" s="48"/>
      <c r="CU149" s="48"/>
      <c r="CV149" s="48"/>
      <c r="CW149" s="48"/>
      <c r="CX149" s="48"/>
      <c r="CY149" s="48"/>
      <c r="CZ149" s="48"/>
      <c r="DA149" s="48"/>
      <c r="DB149" s="48"/>
      <c r="DC149" s="48"/>
      <c r="DD149" s="48"/>
      <c r="DE149" s="48"/>
      <c r="DF149" s="48"/>
      <c r="DG149" s="48"/>
      <c r="DH149" s="48"/>
      <c r="DI149" s="48"/>
    </row>
    <row r="150" spans="1:113" s="394" customFormat="1" ht="18" customHeight="1">
      <c r="A150" s="703" t="s">
        <v>283</v>
      </c>
      <c r="B150" s="703" t="s">
        <v>181</v>
      </c>
      <c r="C150" s="396">
        <v>975</v>
      </c>
      <c r="D150" s="396">
        <v>458</v>
      </c>
      <c r="E150" s="396">
        <v>471</v>
      </c>
      <c r="F150" s="396">
        <v>210</v>
      </c>
      <c r="G150" s="396">
        <v>455</v>
      </c>
      <c r="H150" s="396">
        <v>202</v>
      </c>
      <c r="I150" s="396">
        <v>371</v>
      </c>
      <c r="J150" s="396">
        <v>159</v>
      </c>
      <c r="K150" s="396">
        <v>2272</v>
      </c>
      <c r="L150" s="396">
        <v>1029</v>
      </c>
      <c r="M150" s="707" t="s">
        <v>283</v>
      </c>
      <c r="N150" s="707" t="s">
        <v>181</v>
      </c>
      <c r="O150" s="390">
        <v>89</v>
      </c>
      <c r="P150" s="390">
        <v>38</v>
      </c>
      <c r="Q150" s="396">
        <v>46</v>
      </c>
      <c r="R150" s="396">
        <v>25</v>
      </c>
      <c r="S150" s="396">
        <v>47</v>
      </c>
      <c r="T150" s="396">
        <v>24</v>
      </c>
      <c r="U150" s="396">
        <v>114</v>
      </c>
      <c r="V150" s="396">
        <v>65</v>
      </c>
      <c r="W150" s="396">
        <v>296</v>
      </c>
      <c r="X150" s="396">
        <v>152</v>
      </c>
      <c r="Y150" s="396" t="s">
        <v>283</v>
      </c>
      <c r="Z150" s="396" t="s">
        <v>181</v>
      </c>
      <c r="AA150" s="396">
        <v>20</v>
      </c>
      <c r="AB150" s="396">
        <v>10</v>
      </c>
      <c r="AC150" s="390">
        <v>13</v>
      </c>
      <c r="AD150" s="390">
        <v>11</v>
      </c>
      <c r="AE150" s="390">
        <v>54</v>
      </c>
      <c r="AF150" s="390">
        <v>47</v>
      </c>
      <c r="AG150" s="390">
        <v>3</v>
      </c>
      <c r="AH150" s="390">
        <v>50</v>
      </c>
      <c r="AI150" s="390">
        <v>62</v>
      </c>
      <c r="AJ150" s="390">
        <v>13</v>
      </c>
      <c r="AK150" s="390">
        <v>0</v>
      </c>
      <c r="AL150" s="390">
        <v>75</v>
      </c>
      <c r="AM150" s="390">
        <v>12</v>
      </c>
      <c r="AN150" s="390">
        <v>8</v>
      </c>
      <c r="AO150" s="390">
        <v>8</v>
      </c>
      <c r="AP150" s="390">
        <v>0</v>
      </c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  <c r="CC150" s="48"/>
      <c r="CD150" s="48"/>
      <c r="CE150" s="48"/>
      <c r="CF150" s="48"/>
      <c r="CG150" s="48"/>
      <c r="CH150" s="48"/>
      <c r="CI150" s="48"/>
      <c r="CJ150" s="48"/>
      <c r="CK150" s="48"/>
      <c r="CL150" s="48"/>
      <c r="CM150" s="48"/>
      <c r="CN150" s="48"/>
      <c r="CO150" s="48"/>
      <c r="CP150" s="48"/>
      <c r="CQ150" s="48"/>
      <c r="CR150" s="48"/>
      <c r="CS150" s="48"/>
      <c r="CT150" s="48"/>
      <c r="CU150" s="48"/>
      <c r="CV150" s="48"/>
      <c r="CW150" s="48"/>
      <c r="CX150" s="48"/>
      <c r="CY150" s="48"/>
      <c r="CZ150" s="48"/>
      <c r="DA150" s="48"/>
      <c r="DB150" s="48"/>
      <c r="DC150" s="48"/>
      <c r="DD150" s="48"/>
      <c r="DE150" s="48"/>
      <c r="DF150" s="48"/>
      <c r="DG150" s="48"/>
      <c r="DH150" s="48"/>
      <c r="DI150" s="48"/>
    </row>
    <row r="151" spans="1:113" s="394" customFormat="1" ht="18" customHeight="1">
      <c r="A151" s="703" t="s">
        <v>283</v>
      </c>
      <c r="B151" s="703" t="s">
        <v>182</v>
      </c>
      <c r="C151" s="396">
        <v>1347</v>
      </c>
      <c r="D151" s="396">
        <v>644</v>
      </c>
      <c r="E151" s="396">
        <v>1224</v>
      </c>
      <c r="F151" s="396">
        <v>629</v>
      </c>
      <c r="G151" s="396">
        <v>968</v>
      </c>
      <c r="H151" s="396">
        <v>472</v>
      </c>
      <c r="I151" s="396">
        <v>909</v>
      </c>
      <c r="J151" s="396">
        <v>450</v>
      </c>
      <c r="K151" s="396">
        <v>4448</v>
      </c>
      <c r="L151" s="396">
        <v>2195</v>
      </c>
      <c r="M151" s="707" t="s">
        <v>283</v>
      </c>
      <c r="N151" s="707" t="s">
        <v>182</v>
      </c>
      <c r="O151" s="390">
        <v>156</v>
      </c>
      <c r="P151" s="390">
        <v>63</v>
      </c>
      <c r="Q151" s="396">
        <v>318</v>
      </c>
      <c r="R151" s="396">
        <v>162</v>
      </c>
      <c r="S151" s="396">
        <v>159</v>
      </c>
      <c r="T151" s="396">
        <v>74</v>
      </c>
      <c r="U151" s="396">
        <v>67</v>
      </c>
      <c r="V151" s="396">
        <v>44</v>
      </c>
      <c r="W151" s="396">
        <v>700</v>
      </c>
      <c r="X151" s="396">
        <v>343</v>
      </c>
      <c r="Y151" s="396" t="s">
        <v>283</v>
      </c>
      <c r="Z151" s="396" t="s">
        <v>182</v>
      </c>
      <c r="AA151" s="396">
        <v>25</v>
      </c>
      <c r="AB151" s="396">
        <v>23</v>
      </c>
      <c r="AC151" s="390">
        <v>19</v>
      </c>
      <c r="AD151" s="390">
        <v>16</v>
      </c>
      <c r="AE151" s="390">
        <v>83</v>
      </c>
      <c r="AF151" s="390">
        <v>59</v>
      </c>
      <c r="AG151" s="390">
        <v>5</v>
      </c>
      <c r="AH151" s="390">
        <v>64</v>
      </c>
      <c r="AI151" s="390">
        <v>138</v>
      </c>
      <c r="AJ151" s="390">
        <v>0</v>
      </c>
      <c r="AK151" s="390">
        <v>0</v>
      </c>
      <c r="AL151" s="390">
        <v>138</v>
      </c>
      <c r="AM151" s="390">
        <v>63</v>
      </c>
      <c r="AN151" s="390">
        <v>5</v>
      </c>
      <c r="AO151" s="390">
        <v>5</v>
      </c>
      <c r="AP151" s="390">
        <v>0</v>
      </c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  <c r="CC151" s="48"/>
      <c r="CD151" s="48"/>
      <c r="CE151" s="48"/>
      <c r="CF151" s="48"/>
      <c r="CG151" s="48"/>
      <c r="CH151" s="48"/>
      <c r="CI151" s="48"/>
      <c r="CJ151" s="48"/>
      <c r="CK151" s="48"/>
      <c r="CL151" s="48"/>
      <c r="CM151" s="48"/>
      <c r="CN151" s="48"/>
      <c r="CO151" s="48"/>
      <c r="CP151" s="48"/>
      <c r="CQ151" s="48"/>
      <c r="CR151" s="48"/>
      <c r="CS151" s="48"/>
      <c r="CT151" s="48"/>
      <c r="CU151" s="48"/>
      <c r="CV151" s="48"/>
      <c r="CW151" s="48"/>
      <c r="CX151" s="48"/>
      <c r="CY151" s="48"/>
      <c r="CZ151" s="48"/>
      <c r="DA151" s="48"/>
      <c r="DB151" s="48"/>
      <c r="DC151" s="48"/>
      <c r="DD151" s="48"/>
      <c r="DE151" s="48"/>
      <c r="DF151" s="48"/>
      <c r="DG151" s="48"/>
      <c r="DH151" s="48"/>
      <c r="DI151" s="48"/>
    </row>
    <row r="152" spans="1:113" s="394" customFormat="1" ht="18" customHeight="1">
      <c r="A152" s="703" t="s">
        <v>283</v>
      </c>
      <c r="B152" s="703" t="s">
        <v>183</v>
      </c>
      <c r="C152" s="396">
        <v>377</v>
      </c>
      <c r="D152" s="396">
        <v>216</v>
      </c>
      <c r="E152" s="396">
        <v>149</v>
      </c>
      <c r="F152" s="396">
        <v>70</v>
      </c>
      <c r="G152" s="396">
        <v>124</v>
      </c>
      <c r="H152" s="396">
        <v>63</v>
      </c>
      <c r="I152" s="396">
        <v>106</v>
      </c>
      <c r="J152" s="396">
        <v>49</v>
      </c>
      <c r="K152" s="396">
        <v>756</v>
      </c>
      <c r="L152" s="396">
        <v>398</v>
      </c>
      <c r="M152" s="707" t="s">
        <v>283</v>
      </c>
      <c r="N152" s="707" t="s">
        <v>183</v>
      </c>
      <c r="O152" s="390">
        <v>50</v>
      </c>
      <c r="P152" s="390">
        <v>30</v>
      </c>
      <c r="Q152" s="396">
        <v>18</v>
      </c>
      <c r="R152" s="396">
        <v>12</v>
      </c>
      <c r="S152" s="396">
        <v>26</v>
      </c>
      <c r="T152" s="396">
        <v>15</v>
      </c>
      <c r="U152" s="396">
        <v>45</v>
      </c>
      <c r="V152" s="396">
        <v>23</v>
      </c>
      <c r="W152" s="396">
        <v>139</v>
      </c>
      <c r="X152" s="396">
        <v>80</v>
      </c>
      <c r="Y152" s="396" t="s">
        <v>283</v>
      </c>
      <c r="Z152" s="396" t="s">
        <v>183</v>
      </c>
      <c r="AA152" s="396">
        <v>6</v>
      </c>
      <c r="AB152" s="396">
        <v>4</v>
      </c>
      <c r="AC152" s="390">
        <v>4</v>
      </c>
      <c r="AD152" s="390">
        <v>4</v>
      </c>
      <c r="AE152" s="390">
        <v>18</v>
      </c>
      <c r="AF152" s="390">
        <v>13</v>
      </c>
      <c r="AG152" s="390">
        <v>5</v>
      </c>
      <c r="AH152" s="390">
        <v>18</v>
      </c>
      <c r="AI152" s="390">
        <v>20</v>
      </c>
      <c r="AJ152" s="390">
        <v>8</v>
      </c>
      <c r="AK152" s="390">
        <v>0</v>
      </c>
      <c r="AL152" s="390">
        <v>28</v>
      </c>
      <c r="AM152" s="390">
        <v>5</v>
      </c>
      <c r="AN152" s="390">
        <v>4</v>
      </c>
      <c r="AO152" s="390">
        <v>4</v>
      </c>
      <c r="AP152" s="390">
        <v>0</v>
      </c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  <c r="CC152" s="48"/>
      <c r="CD152" s="48"/>
      <c r="CE152" s="48"/>
      <c r="CF152" s="48"/>
      <c r="CG152" s="48"/>
      <c r="CH152" s="48"/>
      <c r="CI152" s="48"/>
      <c r="CJ152" s="48"/>
      <c r="CK152" s="48"/>
      <c r="CL152" s="48"/>
      <c r="CM152" s="48"/>
      <c r="CN152" s="48"/>
      <c r="CO152" s="48"/>
      <c r="CP152" s="48"/>
      <c r="CQ152" s="48"/>
      <c r="CR152" s="48"/>
      <c r="CS152" s="48"/>
      <c r="CT152" s="48"/>
      <c r="CU152" s="48"/>
      <c r="CV152" s="48"/>
      <c r="CW152" s="48"/>
      <c r="CX152" s="48"/>
      <c r="CY152" s="48"/>
      <c r="CZ152" s="48"/>
      <c r="DA152" s="48"/>
      <c r="DB152" s="48"/>
      <c r="DC152" s="48"/>
      <c r="DD152" s="48"/>
      <c r="DE152" s="48"/>
      <c r="DF152" s="48"/>
      <c r="DG152" s="48"/>
      <c r="DH152" s="48"/>
      <c r="DI152" s="48"/>
    </row>
    <row r="153" spans="1:113" s="394" customFormat="1" ht="18" customHeight="1">
      <c r="A153" s="703" t="s">
        <v>283</v>
      </c>
      <c r="B153" s="703" t="s">
        <v>184</v>
      </c>
      <c r="C153" s="396">
        <v>1398</v>
      </c>
      <c r="D153" s="396">
        <v>654</v>
      </c>
      <c r="E153" s="396">
        <v>722</v>
      </c>
      <c r="F153" s="396">
        <v>330</v>
      </c>
      <c r="G153" s="396">
        <v>599</v>
      </c>
      <c r="H153" s="396">
        <v>251</v>
      </c>
      <c r="I153" s="396">
        <v>387</v>
      </c>
      <c r="J153" s="396">
        <v>153</v>
      </c>
      <c r="K153" s="396">
        <v>3106</v>
      </c>
      <c r="L153" s="396">
        <v>1388</v>
      </c>
      <c r="M153" s="707" t="s">
        <v>283</v>
      </c>
      <c r="N153" s="707" t="s">
        <v>184</v>
      </c>
      <c r="O153" s="390">
        <v>182</v>
      </c>
      <c r="P153" s="390">
        <v>93</v>
      </c>
      <c r="Q153" s="396">
        <v>138</v>
      </c>
      <c r="R153" s="396">
        <v>67</v>
      </c>
      <c r="S153" s="396">
        <v>103</v>
      </c>
      <c r="T153" s="396">
        <v>45</v>
      </c>
      <c r="U153" s="396">
        <v>119</v>
      </c>
      <c r="V153" s="396">
        <v>55</v>
      </c>
      <c r="W153" s="396">
        <v>542</v>
      </c>
      <c r="X153" s="396">
        <v>260</v>
      </c>
      <c r="Y153" s="396" t="s">
        <v>283</v>
      </c>
      <c r="Z153" s="396" t="s">
        <v>184</v>
      </c>
      <c r="AA153" s="396">
        <v>31</v>
      </c>
      <c r="AB153" s="396">
        <v>16</v>
      </c>
      <c r="AC153" s="390">
        <v>13</v>
      </c>
      <c r="AD153" s="390">
        <v>10</v>
      </c>
      <c r="AE153" s="390">
        <v>70</v>
      </c>
      <c r="AF153" s="390">
        <v>38</v>
      </c>
      <c r="AG153" s="390">
        <v>9</v>
      </c>
      <c r="AH153" s="390">
        <v>47</v>
      </c>
      <c r="AI153" s="390">
        <v>88</v>
      </c>
      <c r="AJ153" s="390">
        <v>14</v>
      </c>
      <c r="AK153" s="390">
        <v>1</v>
      </c>
      <c r="AL153" s="390">
        <v>103</v>
      </c>
      <c r="AM153" s="390">
        <v>16</v>
      </c>
      <c r="AN153" s="390">
        <v>4</v>
      </c>
      <c r="AO153" s="390">
        <v>4</v>
      </c>
      <c r="AP153" s="390">
        <v>0</v>
      </c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/>
      <c r="CF153" s="48"/>
      <c r="CG153" s="48"/>
      <c r="CH153" s="48"/>
      <c r="CI153" s="48"/>
      <c r="CJ153" s="48"/>
      <c r="CK153" s="48"/>
      <c r="CL153" s="48"/>
      <c r="CM153" s="48"/>
      <c r="CN153" s="48"/>
      <c r="CO153" s="48"/>
      <c r="CP153" s="48"/>
      <c r="CQ153" s="48"/>
      <c r="CR153" s="48"/>
      <c r="CS153" s="48"/>
      <c r="CT153" s="48"/>
      <c r="CU153" s="48"/>
      <c r="CV153" s="48"/>
      <c r="CW153" s="48"/>
      <c r="CX153" s="48"/>
      <c r="CY153" s="48"/>
      <c r="CZ153" s="48"/>
      <c r="DA153" s="48"/>
      <c r="DB153" s="48"/>
      <c r="DC153" s="48"/>
      <c r="DD153" s="48"/>
      <c r="DE153" s="48"/>
      <c r="DF153" s="48"/>
      <c r="DG153" s="48"/>
      <c r="DH153" s="48"/>
      <c r="DI153" s="48"/>
    </row>
    <row r="154" spans="1:113" s="394" customFormat="1" ht="18" customHeight="1">
      <c r="A154" s="703" t="s">
        <v>283</v>
      </c>
      <c r="B154" s="703" t="s">
        <v>185</v>
      </c>
      <c r="C154" s="396">
        <v>431</v>
      </c>
      <c r="D154" s="396">
        <v>192</v>
      </c>
      <c r="E154" s="396">
        <v>276</v>
      </c>
      <c r="F154" s="396">
        <v>129</v>
      </c>
      <c r="G154" s="396">
        <v>174</v>
      </c>
      <c r="H154" s="396">
        <v>63</v>
      </c>
      <c r="I154" s="396">
        <v>142</v>
      </c>
      <c r="J154" s="396">
        <v>50</v>
      </c>
      <c r="K154" s="396">
        <v>1023</v>
      </c>
      <c r="L154" s="396">
        <v>434</v>
      </c>
      <c r="M154" s="707" t="s">
        <v>283</v>
      </c>
      <c r="N154" s="707" t="s">
        <v>185</v>
      </c>
      <c r="O154" s="390">
        <v>60</v>
      </c>
      <c r="P154" s="390">
        <v>29</v>
      </c>
      <c r="Q154" s="396">
        <v>26</v>
      </c>
      <c r="R154" s="396">
        <v>13</v>
      </c>
      <c r="S154" s="396">
        <v>25</v>
      </c>
      <c r="T154" s="396">
        <v>11</v>
      </c>
      <c r="U154" s="396">
        <v>28</v>
      </c>
      <c r="V154" s="396">
        <v>12</v>
      </c>
      <c r="W154" s="396">
        <v>139</v>
      </c>
      <c r="X154" s="396">
        <v>65</v>
      </c>
      <c r="Y154" s="396" t="s">
        <v>283</v>
      </c>
      <c r="Z154" s="396" t="s">
        <v>185</v>
      </c>
      <c r="AA154" s="396">
        <v>5</v>
      </c>
      <c r="AB154" s="396">
        <v>5</v>
      </c>
      <c r="AC154" s="390">
        <v>3</v>
      </c>
      <c r="AD154" s="390">
        <v>2</v>
      </c>
      <c r="AE154" s="390">
        <v>15</v>
      </c>
      <c r="AF154" s="390">
        <v>10</v>
      </c>
      <c r="AG154" s="390">
        <v>3</v>
      </c>
      <c r="AH154" s="390">
        <v>13</v>
      </c>
      <c r="AI154" s="390">
        <v>22</v>
      </c>
      <c r="AJ154" s="390">
        <v>2</v>
      </c>
      <c r="AK154" s="390">
        <v>0</v>
      </c>
      <c r="AL154" s="390">
        <v>24</v>
      </c>
      <c r="AM154" s="390">
        <v>7</v>
      </c>
      <c r="AN154" s="390">
        <v>3</v>
      </c>
      <c r="AO154" s="390">
        <v>3</v>
      </c>
      <c r="AP154" s="390">
        <v>0</v>
      </c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  <c r="CC154" s="48"/>
      <c r="CD154" s="48"/>
      <c r="CE154" s="48"/>
      <c r="CF154" s="48"/>
      <c r="CG154" s="48"/>
      <c r="CH154" s="48"/>
      <c r="CI154" s="48"/>
      <c r="CJ154" s="48"/>
      <c r="CK154" s="48"/>
      <c r="CL154" s="48"/>
      <c r="CM154" s="48"/>
      <c r="CN154" s="48"/>
      <c r="CO154" s="48"/>
      <c r="CP154" s="48"/>
      <c r="CQ154" s="48"/>
      <c r="CR154" s="48"/>
      <c r="CS154" s="48"/>
      <c r="CT154" s="48"/>
      <c r="CU154" s="48"/>
      <c r="CV154" s="48"/>
      <c r="CW154" s="48"/>
      <c r="CX154" s="48"/>
      <c r="CY154" s="48"/>
      <c r="CZ154" s="48"/>
      <c r="DA154" s="48"/>
      <c r="DB154" s="48"/>
      <c r="DC154" s="48"/>
      <c r="DD154" s="48"/>
      <c r="DE154" s="48"/>
      <c r="DF154" s="48"/>
      <c r="DG154" s="48"/>
      <c r="DH154" s="48"/>
      <c r="DI154" s="48"/>
    </row>
    <row r="155" spans="1:113" s="394" customFormat="1" ht="18" customHeight="1">
      <c r="A155" s="703" t="s">
        <v>283</v>
      </c>
      <c r="B155" s="703" t="s">
        <v>186</v>
      </c>
      <c r="C155" s="396">
        <v>230</v>
      </c>
      <c r="D155" s="396">
        <v>85</v>
      </c>
      <c r="E155" s="396">
        <v>126</v>
      </c>
      <c r="F155" s="396">
        <v>57</v>
      </c>
      <c r="G155" s="396">
        <v>83</v>
      </c>
      <c r="H155" s="396">
        <v>32</v>
      </c>
      <c r="I155" s="396">
        <v>47</v>
      </c>
      <c r="J155" s="396">
        <v>22</v>
      </c>
      <c r="K155" s="396">
        <v>486</v>
      </c>
      <c r="L155" s="396">
        <v>196</v>
      </c>
      <c r="M155" s="707" t="s">
        <v>283</v>
      </c>
      <c r="N155" s="707" t="s">
        <v>186</v>
      </c>
      <c r="O155" s="390">
        <v>1</v>
      </c>
      <c r="P155" s="390">
        <v>1</v>
      </c>
      <c r="Q155" s="396">
        <v>8</v>
      </c>
      <c r="R155" s="396">
        <v>5</v>
      </c>
      <c r="S155" s="396">
        <v>0</v>
      </c>
      <c r="T155" s="396">
        <v>0</v>
      </c>
      <c r="U155" s="396">
        <v>10</v>
      </c>
      <c r="V155" s="396">
        <v>4</v>
      </c>
      <c r="W155" s="396">
        <v>19</v>
      </c>
      <c r="X155" s="396">
        <v>10</v>
      </c>
      <c r="Y155" s="396" t="s">
        <v>283</v>
      </c>
      <c r="Z155" s="396" t="s">
        <v>186</v>
      </c>
      <c r="AA155" s="396">
        <v>6</v>
      </c>
      <c r="AB155" s="396">
        <v>3</v>
      </c>
      <c r="AC155" s="390">
        <v>2</v>
      </c>
      <c r="AD155" s="390">
        <v>2</v>
      </c>
      <c r="AE155" s="390">
        <v>13</v>
      </c>
      <c r="AF155" s="390">
        <v>10</v>
      </c>
      <c r="AG155" s="390">
        <v>0</v>
      </c>
      <c r="AH155" s="390">
        <v>10</v>
      </c>
      <c r="AI155" s="390">
        <v>12</v>
      </c>
      <c r="AJ155" s="390">
        <v>0</v>
      </c>
      <c r="AK155" s="390">
        <v>0</v>
      </c>
      <c r="AL155" s="390">
        <v>12</v>
      </c>
      <c r="AM155" s="390">
        <v>1</v>
      </c>
      <c r="AN155" s="390">
        <v>2</v>
      </c>
      <c r="AO155" s="390">
        <v>2</v>
      </c>
      <c r="AP155" s="390">
        <v>0</v>
      </c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/>
      <c r="BR155" s="48"/>
      <c r="BS155" s="48"/>
      <c r="BT155" s="48"/>
      <c r="BU155" s="48"/>
      <c r="BV155" s="48"/>
      <c r="BW155" s="48"/>
      <c r="BX155" s="48"/>
      <c r="BY155" s="48"/>
      <c r="BZ155" s="48"/>
      <c r="CA155" s="48"/>
      <c r="CB155" s="48"/>
      <c r="CC155" s="48"/>
      <c r="CD155" s="48"/>
      <c r="CE155" s="48"/>
      <c r="CF155" s="48"/>
      <c r="CG155" s="48"/>
      <c r="CH155" s="48"/>
      <c r="CI155" s="48"/>
      <c r="CJ155" s="48"/>
      <c r="CK155" s="48"/>
      <c r="CL155" s="48"/>
      <c r="CM155" s="48"/>
      <c r="CN155" s="48"/>
      <c r="CO155" s="48"/>
      <c r="CP155" s="48"/>
      <c r="CQ155" s="48"/>
      <c r="CR155" s="48"/>
      <c r="CS155" s="48"/>
      <c r="CT155" s="48"/>
      <c r="CU155" s="48"/>
      <c r="CV155" s="48"/>
      <c r="CW155" s="48"/>
      <c r="CX155" s="48"/>
      <c r="CY155" s="48"/>
      <c r="CZ155" s="48"/>
      <c r="DA155" s="48"/>
      <c r="DB155" s="48"/>
      <c r="DC155" s="48"/>
      <c r="DD155" s="48"/>
      <c r="DE155" s="48"/>
      <c r="DF155" s="48"/>
      <c r="DG155" s="48"/>
      <c r="DH155" s="48"/>
      <c r="DI155" s="48"/>
    </row>
    <row r="156" spans="1:113" s="394" customFormat="1" ht="18" customHeight="1">
      <c r="A156" s="703" t="s">
        <v>187</v>
      </c>
      <c r="B156" s="703" t="s">
        <v>188</v>
      </c>
      <c r="C156" s="396">
        <v>96</v>
      </c>
      <c r="D156" s="396">
        <v>42</v>
      </c>
      <c r="E156" s="396">
        <v>60</v>
      </c>
      <c r="F156" s="396">
        <v>29</v>
      </c>
      <c r="G156" s="396">
        <v>52</v>
      </c>
      <c r="H156" s="396">
        <v>26</v>
      </c>
      <c r="I156" s="396">
        <v>35</v>
      </c>
      <c r="J156" s="396">
        <v>12</v>
      </c>
      <c r="K156" s="396">
        <v>243</v>
      </c>
      <c r="L156" s="396">
        <v>109</v>
      </c>
      <c r="M156" s="707" t="s">
        <v>187</v>
      </c>
      <c r="N156" s="707" t="s">
        <v>188</v>
      </c>
      <c r="O156" s="390">
        <v>10</v>
      </c>
      <c r="P156" s="390">
        <v>4</v>
      </c>
      <c r="Q156" s="396">
        <v>26</v>
      </c>
      <c r="R156" s="396">
        <v>17</v>
      </c>
      <c r="S156" s="396">
        <v>8</v>
      </c>
      <c r="T156" s="396">
        <v>3</v>
      </c>
      <c r="U156" s="396">
        <v>10</v>
      </c>
      <c r="V156" s="396">
        <v>6</v>
      </c>
      <c r="W156" s="396">
        <v>54</v>
      </c>
      <c r="X156" s="396">
        <v>30</v>
      </c>
      <c r="Y156" s="396" t="s">
        <v>187</v>
      </c>
      <c r="Z156" s="396" t="s">
        <v>188</v>
      </c>
      <c r="AA156" s="396">
        <v>2</v>
      </c>
      <c r="AB156" s="396">
        <v>1</v>
      </c>
      <c r="AC156" s="390">
        <v>1</v>
      </c>
      <c r="AD156" s="390">
        <v>1</v>
      </c>
      <c r="AE156" s="390">
        <v>5</v>
      </c>
      <c r="AF156" s="390">
        <v>5</v>
      </c>
      <c r="AG156" s="390">
        <v>0</v>
      </c>
      <c r="AH156" s="390">
        <v>5</v>
      </c>
      <c r="AI156" s="390">
        <v>5</v>
      </c>
      <c r="AJ156" s="390">
        <v>1</v>
      </c>
      <c r="AK156" s="390">
        <v>0</v>
      </c>
      <c r="AL156" s="390">
        <v>6</v>
      </c>
      <c r="AM156" s="390">
        <v>0</v>
      </c>
      <c r="AN156" s="390">
        <v>1</v>
      </c>
      <c r="AO156" s="390">
        <v>1</v>
      </c>
      <c r="AP156" s="390">
        <v>0</v>
      </c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8"/>
      <c r="BT156" s="48"/>
      <c r="BU156" s="48"/>
      <c r="BV156" s="48"/>
      <c r="BW156" s="48"/>
      <c r="BX156" s="48"/>
      <c r="BY156" s="48"/>
      <c r="BZ156" s="48"/>
      <c r="CA156" s="48"/>
      <c r="CB156" s="48"/>
      <c r="CC156" s="48"/>
      <c r="CD156" s="48"/>
      <c r="CE156" s="48"/>
      <c r="CF156" s="48"/>
      <c r="CG156" s="48"/>
      <c r="CH156" s="48"/>
      <c r="CI156" s="48"/>
      <c r="CJ156" s="48"/>
      <c r="CK156" s="48"/>
      <c r="CL156" s="48"/>
      <c r="CM156" s="48"/>
      <c r="CN156" s="48"/>
      <c r="CO156" s="48"/>
      <c r="CP156" s="48"/>
      <c r="CQ156" s="48"/>
      <c r="CR156" s="48"/>
      <c r="CS156" s="48"/>
      <c r="CT156" s="48"/>
      <c r="CU156" s="48"/>
      <c r="CV156" s="48"/>
      <c r="CW156" s="48"/>
      <c r="CX156" s="48"/>
      <c r="CY156" s="48"/>
      <c r="CZ156" s="48"/>
      <c r="DA156" s="48"/>
      <c r="DB156" s="48"/>
      <c r="DC156" s="48"/>
      <c r="DD156" s="48"/>
      <c r="DE156" s="48"/>
      <c r="DF156" s="48"/>
      <c r="DG156" s="48"/>
      <c r="DH156" s="48"/>
      <c r="DI156" s="48"/>
    </row>
    <row r="157" spans="1:113" s="394" customFormat="1" ht="18" customHeight="1">
      <c r="A157" s="703" t="s">
        <v>187</v>
      </c>
      <c r="B157" s="703" t="s">
        <v>189</v>
      </c>
      <c r="C157" s="396">
        <v>173</v>
      </c>
      <c r="D157" s="396">
        <v>77</v>
      </c>
      <c r="E157" s="396">
        <v>99</v>
      </c>
      <c r="F157" s="396">
        <v>35</v>
      </c>
      <c r="G157" s="396">
        <v>49</v>
      </c>
      <c r="H157" s="396">
        <v>15</v>
      </c>
      <c r="I157" s="396">
        <v>58</v>
      </c>
      <c r="J157" s="396">
        <v>23</v>
      </c>
      <c r="K157" s="396">
        <v>379</v>
      </c>
      <c r="L157" s="396">
        <v>150</v>
      </c>
      <c r="M157" s="707" t="s">
        <v>187</v>
      </c>
      <c r="N157" s="707" t="s">
        <v>189</v>
      </c>
      <c r="O157" s="390">
        <v>40</v>
      </c>
      <c r="P157" s="390">
        <v>18</v>
      </c>
      <c r="Q157" s="396">
        <v>27</v>
      </c>
      <c r="R157" s="396">
        <v>13</v>
      </c>
      <c r="S157" s="396">
        <v>9</v>
      </c>
      <c r="T157" s="396">
        <v>0</v>
      </c>
      <c r="U157" s="396">
        <v>12</v>
      </c>
      <c r="V157" s="396">
        <v>7</v>
      </c>
      <c r="W157" s="396">
        <v>88</v>
      </c>
      <c r="X157" s="396">
        <v>38</v>
      </c>
      <c r="Y157" s="396" t="s">
        <v>187</v>
      </c>
      <c r="Z157" s="396" t="s">
        <v>189</v>
      </c>
      <c r="AA157" s="396">
        <v>4</v>
      </c>
      <c r="AB157" s="396">
        <v>3</v>
      </c>
      <c r="AC157" s="390">
        <v>3</v>
      </c>
      <c r="AD157" s="390">
        <v>2</v>
      </c>
      <c r="AE157" s="390">
        <v>12</v>
      </c>
      <c r="AF157" s="390">
        <v>11</v>
      </c>
      <c r="AG157" s="390">
        <v>0</v>
      </c>
      <c r="AH157" s="390">
        <v>11</v>
      </c>
      <c r="AI157" s="390">
        <v>20</v>
      </c>
      <c r="AJ157" s="390">
        <v>0</v>
      </c>
      <c r="AK157" s="390">
        <v>0</v>
      </c>
      <c r="AL157" s="390">
        <v>20</v>
      </c>
      <c r="AM157" s="390">
        <v>2</v>
      </c>
      <c r="AN157" s="390">
        <v>3</v>
      </c>
      <c r="AO157" s="390">
        <v>3</v>
      </c>
      <c r="AP157" s="390">
        <v>0</v>
      </c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  <c r="BF157" s="48"/>
      <c r="BG157" s="48"/>
      <c r="BH157" s="48"/>
      <c r="BI157" s="48"/>
      <c r="BJ157" s="48"/>
      <c r="BK157" s="48"/>
      <c r="BL157" s="48"/>
      <c r="BM157" s="48"/>
      <c r="BN157" s="48"/>
      <c r="BO157" s="48"/>
      <c r="BP157" s="48"/>
      <c r="BQ157" s="48"/>
      <c r="BR157" s="48"/>
      <c r="BS157" s="48"/>
      <c r="BT157" s="48"/>
      <c r="BU157" s="48"/>
      <c r="BV157" s="48"/>
      <c r="BW157" s="48"/>
      <c r="BX157" s="48"/>
      <c r="BY157" s="48"/>
      <c r="BZ157" s="48"/>
      <c r="CA157" s="48"/>
      <c r="CB157" s="48"/>
      <c r="CC157" s="48"/>
      <c r="CD157" s="48"/>
      <c r="CE157" s="48"/>
      <c r="CF157" s="48"/>
      <c r="CG157" s="48"/>
      <c r="CH157" s="48"/>
      <c r="CI157" s="48"/>
      <c r="CJ157" s="48"/>
      <c r="CK157" s="48"/>
      <c r="CL157" s="48"/>
      <c r="CM157" s="48"/>
      <c r="CN157" s="48"/>
      <c r="CO157" s="48"/>
      <c r="CP157" s="48"/>
      <c r="CQ157" s="48"/>
      <c r="CR157" s="48"/>
      <c r="CS157" s="48"/>
      <c r="CT157" s="48"/>
      <c r="CU157" s="48"/>
      <c r="CV157" s="48"/>
      <c r="CW157" s="48"/>
      <c r="CX157" s="48"/>
      <c r="CY157" s="48"/>
      <c r="CZ157" s="48"/>
      <c r="DA157" s="48"/>
      <c r="DB157" s="48"/>
      <c r="DC157" s="48"/>
      <c r="DD157" s="48"/>
      <c r="DE157" s="48"/>
      <c r="DF157" s="48"/>
      <c r="DG157" s="48"/>
      <c r="DH157" s="48"/>
      <c r="DI157" s="48"/>
    </row>
    <row r="158" spans="1:113" s="394" customFormat="1" ht="18" customHeight="1">
      <c r="A158" s="703" t="s">
        <v>187</v>
      </c>
      <c r="B158" s="703" t="s">
        <v>190</v>
      </c>
      <c r="C158" s="396">
        <v>213</v>
      </c>
      <c r="D158" s="396">
        <v>101</v>
      </c>
      <c r="E158" s="396">
        <v>98</v>
      </c>
      <c r="F158" s="396">
        <v>57</v>
      </c>
      <c r="G158" s="396">
        <v>73</v>
      </c>
      <c r="H158" s="396">
        <v>38</v>
      </c>
      <c r="I158" s="396">
        <v>108</v>
      </c>
      <c r="J158" s="396">
        <v>55</v>
      </c>
      <c r="K158" s="396">
        <v>492</v>
      </c>
      <c r="L158" s="396">
        <v>251</v>
      </c>
      <c r="M158" s="707" t="s">
        <v>187</v>
      </c>
      <c r="N158" s="707" t="s">
        <v>190</v>
      </c>
      <c r="O158" s="390">
        <v>37</v>
      </c>
      <c r="P158" s="390">
        <v>19</v>
      </c>
      <c r="Q158" s="396">
        <v>10</v>
      </c>
      <c r="R158" s="396">
        <v>0</v>
      </c>
      <c r="S158" s="396">
        <v>11</v>
      </c>
      <c r="T158" s="396">
        <v>4</v>
      </c>
      <c r="U158" s="396">
        <v>32</v>
      </c>
      <c r="V158" s="396">
        <v>16</v>
      </c>
      <c r="W158" s="396">
        <v>90</v>
      </c>
      <c r="X158" s="396">
        <v>39</v>
      </c>
      <c r="Y158" s="396" t="s">
        <v>187</v>
      </c>
      <c r="Z158" s="396" t="s">
        <v>190</v>
      </c>
      <c r="AA158" s="396">
        <v>5</v>
      </c>
      <c r="AB158" s="396">
        <v>3</v>
      </c>
      <c r="AC158" s="390">
        <v>2</v>
      </c>
      <c r="AD158" s="390">
        <v>2</v>
      </c>
      <c r="AE158" s="390">
        <v>12</v>
      </c>
      <c r="AF158" s="390">
        <v>10</v>
      </c>
      <c r="AG158" s="390">
        <v>1</v>
      </c>
      <c r="AH158" s="390">
        <v>11</v>
      </c>
      <c r="AI158" s="390">
        <v>14</v>
      </c>
      <c r="AJ158" s="390">
        <v>0</v>
      </c>
      <c r="AK158" s="390">
        <v>0</v>
      </c>
      <c r="AL158" s="390">
        <v>14</v>
      </c>
      <c r="AM158" s="390">
        <v>4</v>
      </c>
      <c r="AN158" s="390">
        <v>2</v>
      </c>
      <c r="AO158" s="390">
        <v>2</v>
      </c>
      <c r="AP158" s="390">
        <v>0</v>
      </c>
      <c r="AQ158" s="48"/>
      <c r="AR158" s="48"/>
      <c r="AS158" s="48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  <c r="BF158" s="48"/>
      <c r="BG158" s="48"/>
      <c r="BH158" s="48"/>
      <c r="BI158" s="48"/>
      <c r="BJ158" s="48"/>
      <c r="BK158" s="48"/>
      <c r="BL158" s="48"/>
      <c r="BM158" s="48"/>
      <c r="BN158" s="48"/>
      <c r="BO158" s="48"/>
      <c r="BP158" s="48"/>
      <c r="BQ158" s="48"/>
      <c r="BR158" s="48"/>
      <c r="BS158" s="48"/>
      <c r="BT158" s="48"/>
      <c r="BU158" s="48"/>
      <c r="BV158" s="48"/>
      <c r="BW158" s="48"/>
      <c r="BX158" s="48"/>
      <c r="BY158" s="48"/>
      <c r="BZ158" s="48"/>
      <c r="CA158" s="48"/>
      <c r="CB158" s="48"/>
      <c r="CC158" s="48"/>
      <c r="CD158" s="48"/>
      <c r="CE158" s="48"/>
      <c r="CF158" s="48"/>
      <c r="CG158" s="48"/>
      <c r="CH158" s="48"/>
      <c r="CI158" s="48"/>
      <c r="CJ158" s="48"/>
      <c r="CK158" s="48"/>
      <c r="CL158" s="48"/>
      <c r="CM158" s="48"/>
      <c r="CN158" s="48"/>
      <c r="CO158" s="48"/>
      <c r="CP158" s="48"/>
      <c r="CQ158" s="48"/>
      <c r="CR158" s="48"/>
      <c r="CS158" s="48"/>
      <c r="CT158" s="48"/>
      <c r="CU158" s="48"/>
      <c r="CV158" s="48"/>
      <c r="CW158" s="48"/>
      <c r="CX158" s="48"/>
      <c r="CY158" s="48"/>
      <c r="CZ158" s="48"/>
      <c r="DA158" s="48"/>
      <c r="DB158" s="48"/>
      <c r="DC158" s="48"/>
      <c r="DD158" s="48"/>
      <c r="DE158" s="48"/>
      <c r="DF158" s="48"/>
      <c r="DG158" s="48"/>
      <c r="DH158" s="48"/>
      <c r="DI158" s="48"/>
    </row>
    <row r="159" spans="1:113" s="394" customFormat="1" ht="18" customHeight="1">
      <c r="A159" s="703" t="s">
        <v>187</v>
      </c>
      <c r="B159" s="703" t="s">
        <v>191</v>
      </c>
      <c r="C159" s="396">
        <v>334</v>
      </c>
      <c r="D159" s="396">
        <v>159</v>
      </c>
      <c r="E159" s="396">
        <v>168</v>
      </c>
      <c r="F159" s="396">
        <v>83</v>
      </c>
      <c r="G159" s="396">
        <v>148</v>
      </c>
      <c r="H159" s="396">
        <v>64</v>
      </c>
      <c r="I159" s="396">
        <v>186</v>
      </c>
      <c r="J159" s="396">
        <v>88</v>
      </c>
      <c r="K159" s="396">
        <v>836</v>
      </c>
      <c r="L159" s="396">
        <v>394</v>
      </c>
      <c r="M159" s="707" t="s">
        <v>187</v>
      </c>
      <c r="N159" s="707" t="s">
        <v>191</v>
      </c>
      <c r="O159" s="390">
        <v>44</v>
      </c>
      <c r="P159" s="390">
        <v>21</v>
      </c>
      <c r="Q159" s="396">
        <v>30</v>
      </c>
      <c r="R159" s="396">
        <v>13</v>
      </c>
      <c r="S159" s="396">
        <v>45</v>
      </c>
      <c r="T159" s="396">
        <v>15</v>
      </c>
      <c r="U159" s="396">
        <v>101</v>
      </c>
      <c r="V159" s="396">
        <v>54</v>
      </c>
      <c r="W159" s="396">
        <v>220</v>
      </c>
      <c r="X159" s="396">
        <v>103</v>
      </c>
      <c r="Y159" s="396" t="s">
        <v>187</v>
      </c>
      <c r="Z159" s="396" t="s">
        <v>191</v>
      </c>
      <c r="AA159" s="396">
        <v>7</v>
      </c>
      <c r="AB159" s="396">
        <v>5</v>
      </c>
      <c r="AC159" s="390">
        <v>5</v>
      </c>
      <c r="AD159" s="390">
        <v>6</v>
      </c>
      <c r="AE159" s="390">
        <v>23</v>
      </c>
      <c r="AF159" s="390">
        <v>22</v>
      </c>
      <c r="AG159" s="390">
        <v>2</v>
      </c>
      <c r="AH159" s="390">
        <v>24</v>
      </c>
      <c r="AI159" s="390">
        <v>29</v>
      </c>
      <c r="AJ159" s="390">
        <v>7</v>
      </c>
      <c r="AK159" s="390">
        <v>2</v>
      </c>
      <c r="AL159" s="390">
        <v>38</v>
      </c>
      <c r="AM159" s="390">
        <v>7</v>
      </c>
      <c r="AN159" s="390">
        <v>3</v>
      </c>
      <c r="AO159" s="390">
        <v>3</v>
      </c>
      <c r="AP159" s="390">
        <v>0</v>
      </c>
      <c r="AQ159" s="48"/>
      <c r="AR159" s="48"/>
      <c r="AS159" s="48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  <c r="BF159" s="48"/>
      <c r="BG159" s="48"/>
      <c r="BH159" s="48"/>
      <c r="BI159" s="48"/>
      <c r="BJ159" s="48"/>
      <c r="BK159" s="48"/>
      <c r="BL159" s="48"/>
      <c r="BM159" s="48"/>
      <c r="BN159" s="48"/>
      <c r="BO159" s="48"/>
      <c r="BP159" s="48"/>
      <c r="BQ159" s="48"/>
      <c r="BR159" s="48"/>
      <c r="BS159" s="48"/>
      <c r="BT159" s="48"/>
      <c r="BU159" s="48"/>
      <c r="BV159" s="48"/>
      <c r="BW159" s="48"/>
      <c r="BX159" s="48"/>
      <c r="BY159" s="48"/>
      <c r="BZ159" s="48"/>
      <c r="CA159" s="48"/>
      <c r="CB159" s="48"/>
      <c r="CC159" s="48"/>
      <c r="CD159" s="48"/>
      <c r="CE159" s="48"/>
      <c r="CF159" s="48"/>
      <c r="CG159" s="48"/>
      <c r="CH159" s="48"/>
      <c r="CI159" s="48"/>
      <c r="CJ159" s="48"/>
      <c r="CK159" s="48"/>
      <c r="CL159" s="48"/>
      <c r="CM159" s="48"/>
      <c r="CN159" s="48"/>
      <c r="CO159" s="48"/>
      <c r="CP159" s="48"/>
      <c r="CQ159" s="48"/>
      <c r="CR159" s="48"/>
      <c r="CS159" s="48"/>
      <c r="CT159" s="48"/>
      <c r="CU159" s="48"/>
      <c r="CV159" s="48"/>
      <c r="CW159" s="48"/>
      <c r="CX159" s="48"/>
      <c r="CY159" s="48"/>
      <c r="CZ159" s="48"/>
      <c r="DA159" s="48"/>
      <c r="DB159" s="48"/>
      <c r="DC159" s="48"/>
      <c r="DD159" s="48"/>
      <c r="DE159" s="48"/>
      <c r="DF159" s="48"/>
      <c r="DG159" s="48"/>
      <c r="DH159" s="48"/>
      <c r="DI159" s="48"/>
    </row>
    <row r="160" spans="1:113" s="394" customFormat="1" ht="18" customHeight="1">
      <c r="A160" s="703" t="s">
        <v>187</v>
      </c>
      <c r="B160" s="703" t="s">
        <v>192</v>
      </c>
      <c r="C160" s="396">
        <v>123</v>
      </c>
      <c r="D160" s="396">
        <v>58</v>
      </c>
      <c r="E160" s="396">
        <v>62</v>
      </c>
      <c r="F160" s="396">
        <v>29</v>
      </c>
      <c r="G160" s="396">
        <v>56</v>
      </c>
      <c r="H160" s="396">
        <v>17</v>
      </c>
      <c r="I160" s="396">
        <v>34</v>
      </c>
      <c r="J160" s="396">
        <v>13</v>
      </c>
      <c r="K160" s="396">
        <v>275</v>
      </c>
      <c r="L160" s="396">
        <v>117</v>
      </c>
      <c r="M160" s="707" t="s">
        <v>187</v>
      </c>
      <c r="N160" s="707" t="s">
        <v>192</v>
      </c>
      <c r="O160" s="390">
        <v>9</v>
      </c>
      <c r="P160" s="390">
        <v>5</v>
      </c>
      <c r="Q160" s="396">
        <v>9</v>
      </c>
      <c r="R160" s="396">
        <v>4</v>
      </c>
      <c r="S160" s="396">
        <v>2</v>
      </c>
      <c r="T160" s="396">
        <v>0</v>
      </c>
      <c r="U160" s="396">
        <v>9</v>
      </c>
      <c r="V160" s="396">
        <v>2</v>
      </c>
      <c r="W160" s="396">
        <v>29</v>
      </c>
      <c r="X160" s="396">
        <v>11</v>
      </c>
      <c r="Y160" s="396" t="s">
        <v>187</v>
      </c>
      <c r="Z160" s="396" t="s">
        <v>192</v>
      </c>
      <c r="AA160" s="396">
        <v>3</v>
      </c>
      <c r="AB160" s="396">
        <v>2</v>
      </c>
      <c r="AC160" s="390">
        <v>2</v>
      </c>
      <c r="AD160" s="390">
        <v>1</v>
      </c>
      <c r="AE160" s="390">
        <v>8</v>
      </c>
      <c r="AF160" s="390">
        <v>7</v>
      </c>
      <c r="AG160" s="390">
        <v>0</v>
      </c>
      <c r="AH160" s="390">
        <v>7</v>
      </c>
      <c r="AI160" s="390">
        <v>10</v>
      </c>
      <c r="AJ160" s="390">
        <v>1</v>
      </c>
      <c r="AK160" s="390">
        <v>0</v>
      </c>
      <c r="AL160" s="390">
        <v>11</v>
      </c>
      <c r="AM160" s="390">
        <v>1</v>
      </c>
      <c r="AN160" s="390">
        <v>2</v>
      </c>
      <c r="AO160" s="390">
        <v>2</v>
      </c>
      <c r="AP160" s="390">
        <v>0</v>
      </c>
      <c r="AQ160" s="48"/>
      <c r="AR160" s="48"/>
      <c r="AS160" s="48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/>
      <c r="BN160" s="48"/>
      <c r="BO160" s="48"/>
      <c r="BP160" s="48"/>
      <c r="BQ160" s="48"/>
      <c r="BR160" s="48"/>
      <c r="BS160" s="48"/>
      <c r="BT160" s="48"/>
      <c r="BU160" s="48"/>
      <c r="BV160" s="48"/>
      <c r="BW160" s="48"/>
      <c r="BX160" s="48"/>
      <c r="BY160" s="48"/>
      <c r="BZ160" s="48"/>
      <c r="CA160" s="48"/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8"/>
      <c r="CM160" s="48"/>
      <c r="CN160" s="48"/>
      <c r="CO160" s="48"/>
      <c r="CP160" s="48"/>
      <c r="CQ160" s="48"/>
      <c r="CR160" s="48"/>
      <c r="CS160" s="48"/>
      <c r="CT160" s="48"/>
      <c r="CU160" s="48"/>
      <c r="CV160" s="48"/>
      <c r="CW160" s="48"/>
      <c r="CX160" s="48"/>
      <c r="CY160" s="48"/>
      <c r="CZ160" s="48"/>
      <c r="DA160" s="48"/>
      <c r="DB160" s="48"/>
      <c r="DC160" s="48"/>
      <c r="DD160" s="48"/>
      <c r="DE160" s="48"/>
      <c r="DF160" s="48"/>
      <c r="DG160" s="48"/>
      <c r="DH160" s="48"/>
      <c r="DI160" s="48"/>
    </row>
    <row r="161" spans="1:113" s="394" customFormat="1" ht="18" customHeight="1">
      <c r="A161" s="703" t="s">
        <v>193</v>
      </c>
      <c r="B161" s="703" t="s">
        <v>194</v>
      </c>
      <c r="C161" s="396">
        <v>1029</v>
      </c>
      <c r="D161" s="396">
        <v>466</v>
      </c>
      <c r="E161" s="396">
        <v>493</v>
      </c>
      <c r="F161" s="396">
        <v>197</v>
      </c>
      <c r="G161" s="396">
        <v>349</v>
      </c>
      <c r="H161" s="396">
        <v>134</v>
      </c>
      <c r="I161" s="396">
        <v>333</v>
      </c>
      <c r="J161" s="396">
        <v>105</v>
      </c>
      <c r="K161" s="396">
        <v>2204</v>
      </c>
      <c r="L161" s="396">
        <v>902</v>
      </c>
      <c r="M161" s="707" t="s">
        <v>193</v>
      </c>
      <c r="N161" s="707" t="s">
        <v>194</v>
      </c>
      <c r="O161" s="390">
        <v>84</v>
      </c>
      <c r="P161" s="390">
        <v>29</v>
      </c>
      <c r="Q161" s="396">
        <v>50</v>
      </c>
      <c r="R161" s="396">
        <v>25</v>
      </c>
      <c r="S161" s="396">
        <v>24</v>
      </c>
      <c r="T161" s="396">
        <v>6</v>
      </c>
      <c r="U161" s="396">
        <v>98</v>
      </c>
      <c r="V161" s="396">
        <v>24</v>
      </c>
      <c r="W161" s="396">
        <v>256</v>
      </c>
      <c r="X161" s="396">
        <v>84</v>
      </c>
      <c r="Y161" s="396" t="s">
        <v>193</v>
      </c>
      <c r="Z161" s="396" t="s">
        <v>194</v>
      </c>
      <c r="AA161" s="396">
        <v>21</v>
      </c>
      <c r="AB161" s="396">
        <v>12</v>
      </c>
      <c r="AC161" s="390">
        <v>9</v>
      </c>
      <c r="AD161" s="390">
        <v>9</v>
      </c>
      <c r="AE161" s="390">
        <v>51</v>
      </c>
      <c r="AF161" s="390">
        <v>46</v>
      </c>
      <c r="AG161" s="390">
        <v>5</v>
      </c>
      <c r="AH161" s="390">
        <v>51</v>
      </c>
      <c r="AI161" s="390">
        <v>54</v>
      </c>
      <c r="AJ161" s="390">
        <v>10</v>
      </c>
      <c r="AK161" s="390">
        <v>0</v>
      </c>
      <c r="AL161" s="390">
        <v>64</v>
      </c>
      <c r="AM161" s="390">
        <v>9</v>
      </c>
      <c r="AN161" s="390">
        <v>9</v>
      </c>
      <c r="AO161" s="390">
        <v>9</v>
      </c>
      <c r="AP161" s="390">
        <v>0</v>
      </c>
      <c r="AQ161" s="48"/>
      <c r="AR161" s="48"/>
      <c r="AS161" s="48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  <c r="BF161" s="48"/>
      <c r="BG161" s="48"/>
      <c r="BH161" s="48"/>
      <c r="BI161" s="48"/>
      <c r="BJ161" s="48"/>
      <c r="BK161" s="48"/>
      <c r="BL161" s="48"/>
      <c r="BM161" s="48"/>
      <c r="BN161" s="48"/>
      <c r="BO161" s="48"/>
      <c r="BP161" s="48"/>
      <c r="BQ161" s="48"/>
      <c r="BR161" s="48"/>
      <c r="BS161" s="48"/>
      <c r="BT161" s="48"/>
      <c r="BU161" s="48"/>
      <c r="BV161" s="48"/>
      <c r="BW161" s="48"/>
      <c r="BX161" s="48"/>
      <c r="BY161" s="48"/>
      <c r="BZ161" s="48"/>
      <c r="CA161" s="48"/>
      <c r="CB161" s="48"/>
      <c r="CC161" s="48"/>
      <c r="CD161" s="48"/>
      <c r="CE161" s="48"/>
      <c r="CF161" s="48"/>
      <c r="CG161" s="48"/>
      <c r="CH161" s="48"/>
      <c r="CI161" s="48"/>
      <c r="CJ161" s="48"/>
      <c r="CK161" s="48"/>
      <c r="CL161" s="48"/>
      <c r="CM161" s="48"/>
      <c r="CN161" s="48"/>
      <c r="CO161" s="48"/>
      <c r="CP161" s="48"/>
      <c r="CQ161" s="48"/>
      <c r="CR161" s="48"/>
      <c r="CS161" s="48"/>
      <c r="CT161" s="48"/>
      <c r="CU161" s="48"/>
      <c r="CV161" s="48"/>
      <c r="CW161" s="48"/>
      <c r="CX161" s="48"/>
      <c r="CY161" s="48"/>
      <c r="CZ161" s="48"/>
      <c r="DA161" s="48"/>
      <c r="DB161" s="48"/>
      <c r="DC161" s="48"/>
      <c r="DD161" s="48"/>
      <c r="DE161" s="48"/>
      <c r="DF161" s="48"/>
      <c r="DG161" s="48"/>
      <c r="DH161" s="48"/>
      <c r="DI161" s="48"/>
    </row>
    <row r="162" spans="1:113" s="394" customFormat="1" ht="18" customHeight="1">
      <c r="A162" s="703" t="s">
        <v>193</v>
      </c>
      <c r="B162" s="703" t="s">
        <v>195</v>
      </c>
      <c r="C162" s="396">
        <v>1951</v>
      </c>
      <c r="D162" s="396">
        <v>868</v>
      </c>
      <c r="E162" s="396">
        <v>987</v>
      </c>
      <c r="F162" s="396">
        <v>408</v>
      </c>
      <c r="G162" s="396">
        <v>739</v>
      </c>
      <c r="H162" s="396">
        <v>304</v>
      </c>
      <c r="I162" s="396">
        <v>718</v>
      </c>
      <c r="J162" s="396">
        <v>295</v>
      </c>
      <c r="K162" s="396">
        <v>4395</v>
      </c>
      <c r="L162" s="396">
        <v>1875</v>
      </c>
      <c r="M162" s="707" t="s">
        <v>193</v>
      </c>
      <c r="N162" s="707" t="s">
        <v>195</v>
      </c>
      <c r="O162" s="390">
        <v>197</v>
      </c>
      <c r="P162" s="390">
        <v>102</v>
      </c>
      <c r="Q162" s="396">
        <v>115</v>
      </c>
      <c r="R162" s="396">
        <v>53</v>
      </c>
      <c r="S162" s="396">
        <v>130</v>
      </c>
      <c r="T162" s="396">
        <v>47</v>
      </c>
      <c r="U162" s="396">
        <v>116</v>
      </c>
      <c r="V162" s="396">
        <v>56</v>
      </c>
      <c r="W162" s="396">
        <v>558</v>
      </c>
      <c r="X162" s="396">
        <v>258</v>
      </c>
      <c r="Y162" s="396" t="s">
        <v>193</v>
      </c>
      <c r="Z162" s="396" t="s">
        <v>195</v>
      </c>
      <c r="AA162" s="396">
        <v>34</v>
      </c>
      <c r="AB162" s="396">
        <v>19</v>
      </c>
      <c r="AC162" s="390">
        <v>16</v>
      </c>
      <c r="AD162" s="390">
        <v>16</v>
      </c>
      <c r="AE162" s="390">
        <v>85</v>
      </c>
      <c r="AF162" s="390">
        <v>65</v>
      </c>
      <c r="AG162" s="390">
        <v>7</v>
      </c>
      <c r="AH162" s="390">
        <v>72</v>
      </c>
      <c r="AI162" s="390">
        <v>79</v>
      </c>
      <c r="AJ162" s="390">
        <v>15</v>
      </c>
      <c r="AK162" s="390">
        <v>4</v>
      </c>
      <c r="AL162" s="390">
        <v>98</v>
      </c>
      <c r="AM162" s="390">
        <v>16</v>
      </c>
      <c r="AN162" s="390">
        <v>14</v>
      </c>
      <c r="AO162" s="390">
        <v>14</v>
      </c>
      <c r="AP162" s="390">
        <v>0</v>
      </c>
      <c r="AQ162" s="48"/>
      <c r="AR162" s="48"/>
      <c r="AS162" s="48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  <c r="BF162" s="48"/>
      <c r="BG162" s="48"/>
      <c r="BH162" s="48"/>
      <c r="BI162" s="48"/>
      <c r="BJ162" s="48"/>
      <c r="BK162" s="48"/>
      <c r="BL162" s="48"/>
      <c r="BM162" s="48"/>
      <c r="BN162" s="48"/>
      <c r="BO162" s="48"/>
      <c r="BP162" s="48"/>
      <c r="BQ162" s="48"/>
      <c r="BR162" s="48"/>
      <c r="BS162" s="48"/>
      <c r="BT162" s="48"/>
      <c r="BU162" s="48"/>
      <c r="BV162" s="48"/>
      <c r="BW162" s="48"/>
      <c r="BX162" s="48"/>
      <c r="BY162" s="48"/>
      <c r="BZ162" s="48"/>
      <c r="CA162" s="48"/>
      <c r="CB162" s="48"/>
      <c r="CC162" s="48"/>
      <c r="CD162" s="48"/>
      <c r="CE162" s="48"/>
      <c r="CF162" s="48"/>
      <c r="CG162" s="48"/>
      <c r="CH162" s="48"/>
      <c r="CI162" s="48"/>
      <c r="CJ162" s="48"/>
      <c r="CK162" s="48"/>
      <c r="CL162" s="48"/>
      <c r="CM162" s="48"/>
      <c r="CN162" s="48"/>
      <c r="CO162" s="48"/>
      <c r="CP162" s="48"/>
      <c r="CQ162" s="48"/>
      <c r="CR162" s="48"/>
      <c r="CS162" s="48"/>
      <c r="CT162" s="48"/>
      <c r="CU162" s="48"/>
      <c r="CV162" s="48"/>
      <c r="CW162" s="48"/>
      <c r="CX162" s="48"/>
      <c r="CY162" s="48"/>
      <c r="CZ162" s="48"/>
      <c r="DA162" s="48"/>
      <c r="DB162" s="48"/>
      <c r="DC162" s="48"/>
      <c r="DD162" s="48"/>
      <c r="DE162" s="48"/>
      <c r="DF162" s="48"/>
      <c r="DG162" s="48"/>
      <c r="DH162" s="48"/>
      <c r="DI162" s="48"/>
    </row>
    <row r="163" spans="1:113" s="394" customFormat="1" ht="18" customHeight="1">
      <c r="A163" s="703" t="s">
        <v>193</v>
      </c>
      <c r="B163" s="703" t="s">
        <v>196</v>
      </c>
      <c r="C163" s="396">
        <v>1938</v>
      </c>
      <c r="D163" s="396">
        <v>982</v>
      </c>
      <c r="E163" s="396">
        <v>761</v>
      </c>
      <c r="F163" s="396">
        <v>352</v>
      </c>
      <c r="G163" s="396">
        <v>535</v>
      </c>
      <c r="H163" s="396">
        <v>243</v>
      </c>
      <c r="I163" s="396">
        <v>513</v>
      </c>
      <c r="J163" s="396">
        <v>219</v>
      </c>
      <c r="K163" s="396">
        <v>3747</v>
      </c>
      <c r="L163" s="396">
        <v>1796</v>
      </c>
      <c r="M163" s="707" t="s">
        <v>193</v>
      </c>
      <c r="N163" s="707" t="s">
        <v>196</v>
      </c>
      <c r="O163" s="390">
        <v>79</v>
      </c>
      <c r="P163" s="390">
        <v>41</v>
      </c>
      <c r="Q163" s="396">
        <v>36</v>
      </c>
      <c r="R163" s="396">
        <v>25</v>
      </c>
      <c r="S163" s="396">
        <v>49</v>
      </c>
      <c r="T163" s="396">
        <v>27</v>
      </c>
      <c r="U163" s="396">
        <v>128</v>
      </c>
      <c r="V163" s="396">
        <v>63</v>
      </c>
      <c r="W163" s="396">
        <v>292</v>
      </c>
      <c r="X163" s="396">
        <v>156</v>
      </c>
      <c r="Y163" s="396" t="s">
        <v>193</v>
      </c>
      <c r="Z163" s="396" t="s">
        <v>196</v>
      </c>
      <c r="AA163" s="396">
        <v>34</v>
      </c>
      <c r="AB163" s="396">
        <v>13</v>
      </c>
      <c r="AC163" s="390">
        <v>12</v>
      </c>
      <c r="AD163" s="390">
        <v>12</v>
      </c>
      <c r="AE163" s="390">
        <v>71</v>
      </c>
      <c r="AF163" s="390">
        <v>53</v>
      </c>
      <c r="AG163" s="390">
        <v>4</v>
      </c>
      <c r="AH163" s="390">
        <v>57</v>
      </c>
      <c r="AI163" s="390">
        <v>60</v>
      </c>
      <c r="AJ163" s="390">
        <v>29</v>
      </c>
      <c r="AK163" s="390">
        <v>1</v>
      </c>
      <c r="AL163" s="390">
        <v>90</v>
      </c>
      <c r="AM163" s="390">
        <v>12</v>
      </c>
      <c r="AN163" s="390">
        <v>10</v>
      </c>
      <c r="AO163" s="390">
        <v>10</v>
      </c>
      <c r="AP163" s="390">
        <v>0</v>
      </c>
      <c r="AQ163" s="48"/>
      <c r="AR163" s="48"/>
      <c r="AS163" s="48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  <c r="BF163" s="48"/>
      <c r="BG163" s="48"/>
      <c r="BH163" s="48"/>
      <c r="BI163" s="48"/>
      <c r="BJ163" s="48"/>
      <c r="BK163" s="48"/>
      <c r="BL163" s="48"/>
      <c r="BM163" s="48"/>
      <c r="BN163" s="48"/>
      <c r="BO163" s="48"/>
      <c r="BP163" s="48"/>
      <c r="BQ163" s="48"/>
      <c r="BR163" s="48"/>
      <c r="BS163" s="48"/>
      <c r="BT163" s="48"/>
      <c r="BU163" s="48"/>
      <c r="BV163" s="48"/>
      <c r="BW163" s="48"/>
      <c r="BX163" s="48"/>
      <c r="BY163" s="48"/>
      <c r="BZ163" s="48"/>
      <c r="CA163" s="48"/>
      <c r="CB163" s="48"/>
      <c r="CC163" s="48"/>
      <c r="CD163" s="48"/>
      <c r="CE163" s="48"/>
      <c r="CF163" s="48"/>
      <c r="CG163" s="48"/>
      <c r="CH163" s="48"/>
      <c r="CI163" s="48"/>
      <c r="CJ163" s="48"/>
      <c r="CK163" s="48"/>
      <c r="CL163" s="48"/>
      <c r="CM163" s="48"/>
      <c r="CN163" s="48"/>
      <c r="CO163" s="48"/>
      <c r="CP163" s="48"/>
      <c r="CQ163" s="48"/>
      <c r="CR163" s="48"/>
      <c r="CS163" s="48"/>
      <c r="CT163" s="48"/>
      <c r="CU163" s="48"/>
      <c r="CV163" s="48"/>
      <c r="CW163" s="48"/>
      <c r="CX163" s="48"/>
      <c r="CY163" s="48"/>
      <c r="CZ163" s="48"/>
      <c r="DA163" s="48"/>
      <c r="DB163" s="48"/>
      <c r="DC163" s="48"/>
      <c r="DD163" s="48"/>
      <c r="DE163" s="48"/>
      <c r="DF163" s="48"/>
      <c r="DG163" s="48"/>
      <c r="DH163" s="48"/>
      <c r="DI163" s="48"/>
    </row>
    <row r="164" spans="1:113" s="394" customFormat="1" ht="18" customHeight="1">
      <c r="A164" s="703" t="s">
        <v>193</v>
      </c>
      <c r="B164" s="703" t="s">
        <v>197</v>
      </c>
      <c r="C164" s="396">
        <v>2822</v>
      </c>
      <c r="D164" s="396">
        <v>1288</v>
      </c>
      <c r="E164" s="396">
        <v>1492</v>
      </c>
      <c r="F164" s="396">
        <v>624</v>
      </c>
      <c r="G164" s="396">
        <v>1183</v>
      </c>
      <c r="H164" s="396">
        <v>397</v>
      </c>
      <c r="I164" s="396">
        <v>895</v>
      </c>
      <c r="J164" s="396">
        <v>273</v>
      </c>
      <c r="K164" s="396">
        <v>6392</v>
      </c>
      <c r="L164" s="396">
        <v>2582</v>
      </c>
      <c r="M164" s="707" t="s">
        <v>193</v>
      </c>
      <c r="N164" s="707" t="s">
        <v>197</v>
      </c>
      <c r="O164" s="390">
        <v>187</v>
      </c>
      <c r="P164" s="390">
        <v>88</v>
      </c>
      <c r="Q164" s="396">
        <v>102</v>
      </c>
      <c r="R164" s="396">
        <v>37</v>
      </c>
      <c r="S164" s="396">
        <v>78</v>
      </c>
      <c r="T164" s="396">
        <v>30</v>
      </c>
      <c r="U164" s="396">
        <v>205</v>
      </c>
      <c r="V164" s="396">
        <v>49</v>
      </c>
      <c r="W164" s="396">
        <v>572</v>
      </c>
      <c r="X164" s="396">
        <v>204</v>
      </c>
      <c r="Y164" s="396" t="s">
        <v>193</v>
      </c>
      <c r="Z164" s="396" t="s">
        <v>197</v>
      </c>
      <c r="AA164" s="396">
        <v>44</v>
      </c>
      <c r="AB164" s="396">
        <v>25</v>
      </c>
      <c r="AC164" s="390">
        <v>21</v>
      </c>
      <c r="AD164" s="390">
        <v>17</v>
      </c>
      <c r="AE164" s="390">
        <v>107</v>
      </c>
      <c r="AF164" s="390">
        <v>62</v>
      </c>
      <c r="AG164" s="390">
        <v>4</v>
      </c>
      <c r="AH164" s="390">
        <v>66</v>
      </c>
      <c r="AI164" s="390">
        <v>101</v>
      </c>
      <c r="AJ164" s="390">
        <v>23</v>
      </c>
      <c r="AK164" s="390">
        <v>0</v>
      </c>
      <c r="AL164" s="390">
        <v>124</v>
      </c>
      <c r="AM164" s="390">
        <v>15</v>
      </c>
      <c r="AN164" s="390">
        <v>11</v>
      </c>
      <c r="AO164" s="390">
        <v>11</v>
      </c>
      <c r="AP164" s="390">
        <v>0</v>
      </c>
      <c r="AQ164" s="48"/>
      <c r="AR164" s="48"/>
      <c r="AS164" s="48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  <c r="BF164" s="48"/>
      <c r="BG164" s="48"/>
      <c r="BH164" s="48"/>
      <c r="BI164" s="48"/>
      <c r="BJ164" s="48"/>
      <c r="BK164" s="48"/>
      <c r="BL164" s="48"/>
      <c r="BM164" s="48"/>
      <c r="BN164" s="48"/>
      <c r="BO164" s="48"/>
      <c r="BP164" s="48"/>
      <c r="BQ164" s="48"/>
      <c r="BR164" s="48"/>
      <c r="BS164" s="48"/>
      <c r="BT164" s="48"/>
      <c r="BU164" s="48"/>
      <c r="BV164" s="48"/>
      <c r="BW164" s="48"/>
      <c r="BX164" s="48"/>
      <c r="BY164" s="48"/>
      <c r="BZ164" s="48"/>
      <c r="CA164" s="48"/>
      <c r="CB164" s="48"/>
      <c r="CC164" s="48"/>
      <c r="CD164" s="48"/>
      <c r="CE164" s="48"/>
      <c r="CF164" s="48"/>
      <c r="CG164" s="48"/>
      <c r="CH164" s="48"/>
      <c r="CI164" s="48"/>
      <c r="CJ164" s="48"/>
      <c r="CK164" s="48"/>
      <c r="CL164" s="48"/>
      <c r="CM164" s="48"/>
      <c r="CN164" s="48"/>
      <c r="CO164" s="48"/>
      <c r="CP164" s="48"/>
      <c r="CQ164" s="48"/>
      <c r="CR164" s="48"/>
      <c r="CS164" s="48"/>
      <c r="CT164" s="48"/>
      <c r="CU164" s="48"/>
      <c r="CV164" s="48"/>
      <c r="CW164" s="48"/>
      <c r="CX164" s="48"/>
      <c r="CY164" s="48"/>
      <c r="CZ164" s="48"/>
      <c r="DA164" s="48"/>
      <c r="DB164" s="48"/>
      <c r="DC164" s="48"/>
      <c r="DD164" s="48"/>
      <c r="DE164" s="48"/>
      <c r="DF164" s="48"/>
      <c r="DG164" s="48"/>
      <c r="DH164" s="48"/>
      <c r="DI164" s="48"/>
    </row>
    <row r="165" spans="1:113" s="394" customFormat="1" ht="18" customHeight="1">
      <c r="A165" s="703" t="s">
        <v>193</v>
      </c>
      <c r="B165" s="703" t="s">
        <v>198</v>
      </c>
      <c r="C165" s="396">
        <v>1214</v>
      </c>
      <c r="D165" s="396">
        <v>446</v>
      </c>
      <c r="E165" s="396">
        <v>687</v>
      </c>
      <c r="F165" s="396">
        <v>224</v>
      </c>
      <c r="G165" s="396">
        <v>466</v>
      </c>
      <c r="H165" s="396">
        <v>138</v>
      </c>
      <c r="I165" s="396">
        <v>281</v>
      </c>
      <c r="J165" s="396">
        <v>96</v>
      </c>
      <c r="K165" s="396">
        <v>2648</v>
      </c>
      <c r="L165" s="396">
        <v>904</v>
      </c>
      <c r="M165" s="707" t="s">
        <v>193</v>
      </c>
      <c r="N165" s="707" t="s">
        <v>198</v>
      </c>
      <c r="O165" s="390">
        <v>189</v>
      </c>
      <c r="P165" s="390">
        <v>75</v>
      </c>
      <c r="Q165" s="396">
        <v>104</v>
      </c>
      <c r="R165" s="396">
        <v>39</v>
      </c>
      <c r="S165" s="396">
        <v>108</v>
      </c>
      <c r="T165" s="396">
        <v>34</v>
      </c>
      <c r="U165" s="396">
        <v>80</v>
      </c>
      <c r="V165" s="396">
        <v>25</v>
      </c>
      <c r="W165" s="396">
        <v>481</v>
      </c>
      <c r="X165" s="396">
        <v>173</v>
      </c>
      <c r="Y165" s="396" t="s">
        <v>193</v>
      </c>
      <c r="Z165" s="396" t="s">
        <v>198</v>
      </c>
      <c r="AA165" s="396">
        <v>20</v>
      </c>
      <c r="AB165" s="396">
        <v>12</v>
      </c>
      <c r="AC165" s="390">
        <v>9</v>
      </c>
      <c r="AD165" s="390">
        <v>6</v>
      </c>
      <c r="AE165" s="390">
        <v>47</v>
      </c>
      <c r="AF165" s="390">
        <v>30</v>
      </c>
      <c r="AG165" s="390">
        <v>9</v>
      </c>
      <c r="AH165" s="390">
        <v>39</v>
      </c>
      <c r="AI165" s="390">
        <v>46</v>
      </c>
      <c r="AJ165" s="390">
        <v>15</v>
      </c>
      <c r="AK165" s="390">
        <v>0</v>
      </c>
      <c r="AL165" s="390">
        <v>61</v>
      </c>
      <c r="AM165" s="390">
        <v>10</v>
      </c>
      <c r="AN165" s="390">
        <v>4</v>
      </c>
      <c r="AO165" s="390">
        <v>4</v>
      </c>
      <c r="AP165" s="390">
        <v>0</v>
      </c>
      <c r="AQ165" s="48"/>
      <c r="AR165" s="48"/>
      <c r="AS165" s="48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  <c r="BF165" s="48"/>
      <c r="BG165" s="48"/>
      <c r="BH165" s="48"/>
      <c r="BI165" s="48"/>
      <c r="BJ165" s="48"/>
      <c r="BK165" s="48"/>
      <c r="BL165" s="48"/>
      <c r="BM165" s="48"/>
      <c r="BN165" s="48"/>
      <c r="BO165" s="48"/>
      <c r="BP165" s="48"/>
      <c r="BQ165" s="48"/>
      <c r="BR165" s="48"/>
      <c r="BS165" s="48"/>
      <c r="BT165" s="48"/>
      <c r="BU165" s="48"/>
      <c r="BV165" s="48"/>
      <c r="BW165" s="48"/>
      <c r="BX165" s="48"/>
      <c r="BY165" s="48"/>
      <c r="BZ165" s="48"/>
      <c r="CA165" s="48"/>
      <c r="CB165" s="48"/>
      <c r="CC165" s="48"/>
      <c r="CD165" s="48"/>
      <c r="CE165" s="48"/>
      <c r="CF165" s="48"/>
      <c r="CG165" s="48"/>
      <c r="CH165" s="48"/>
      <c r="CI165" s="48"/>
      <c r="CJ165" s="48"/>
      <c r="CK165" s="48"/>
      <c r="CL165" s="48"/>
      <c r="CM165" s="48"/>
      <c r="CN165" s="48"/>
      <c r="CO165" s="48"/>
      <c r="CP165" s="48"/>
      <c r="CQ165" s="48"/>
      <c r="CR165" s="48"/>
      <c r="CS165" s="48"/>
      <c r="CT165" s="48"/>
      <c r="CU165" s="48"/>
      <c r="CV165" s="48"/>
      <c r="CW165" s="48"/>
      <c r="CX165" s="48"/>
      <c r="CY165" s="48"/>
      <c r="CZ165" s="48"/>
      <c r="DA165" s="48"/>
      <c r="DB165" s="48"/>
      <c r="DC165" s="48"/>
      <c r="DD165" s="48"/>
      <c r="DE165" s="48"/>
      <c r="DF165" s="48"/>
      <c r="DG165" s="48"/>
      <c r="DH165" s="48"/>
      <c r="DI165" s="48"/>
    </row>
    <row r="166" spans="1:113" s="394" customFormat="1" ht="18" customHeight="1">
      <c r="A166" s="703" t="s">
        <v>193</v>
      </c>
      <c r="B166" s="707" t="s">
        <v>199</v>
      </c>
      <c r="C166" s="396">
        <v>3411</v>
      </c>
      <c r="D166" s="396">
        <v>1423</v>
      </c>
      <c r="E166" s="396">
        <v>1242</v>
      </c>
      <c r="F166" s="396">
        <v>461</v>
      </c>
      <c r="G166" s="396">
        <v>951</v>
      </c>
      <c r="H166" s="396">
        <v>339</v>
      </c>
      <c r="I166" s="396">
        <v>829</v>
      </c>
      <c r="J166" s="396">
        <v>276</v>
      </c>
      <c r="K166" s="396">
        <v>6433</v>
      </c>
      <c r="L166" s="396">
        <v>2499</v>
      </c>
      <c r="M166" s="703" t="s">
        <v>193</v>
      </c>
      <c r="N166" s="703" t="s">
        <v>199</v>
      </c>
      <c r="O166" s="390">
        <v>221</v>
      </c>
      <c r="P166" s="390">
        <v>99</v>
      </c>
      <c r="Q166" s="390">
        <v>99</v>
      </c>
      <c r="R166" s="390">
        <v>45</v>
      </c>
      <c r="S166" s="390">
        <v>114</v>
      </c>
      <c r="T166" s="390">
        <v>45</v>
      </c>
      <c r="U166" s="390">
        <v>201</v>
      </c>
      <c r="V166" s="390">
        <v>81</v>
      </c>
      <c r="W166" s="390">
        <v>635</v>
      </c>
      <c r="X166" s="390">
        <v>270</v>
      </c>
      <c r="Y166" s="390" t="s">
        <v>193</v>
      </c>
      <c r="Z166" s="390" t="s">
        <v>199</v>
      </c>
      <c r="AA166" s="390">
        <v>45</v>
      </c>
      <c r="AB166" s="390">
        <v>19</v>
      </c>
      <c r="AC166" s="390">
        <v>17</v>
      </c>
      <c r="AD166" s="390">
        <v>19</v>
      </c>
      <c r="AE166" s="390">
        <v>100</v>
      </c>
      <c r="AF166" s="390">
        <v>93</v>
      </c>
      <c r="AG166" s="390">
        <v>6</v>
      </c>
      <c r="AH166" s="390">
        <v>99</v>
      </c>
      <c r="AI166" s="390">
        <v>107</v>
      </c>
      <c r="AJ166" s="390">
        <v>48</v>
      </c>
      <c r="AK166" s="390">
        <v>4</v>
      </c>
      <c r="AL166" s="390">
        <v>159</v>
      </c>
      <c r="AM166" s="390">
        <v>23</v>
      </c>
      <c r="AN166" s="390">
        <v>18</v>
      </c>
      <c r="AO166" s="390">
        <v>18</v>
      </c>
      <c r="AP166" s="390">
        <v>0</v>
      </c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  <c r="BF166" s="48"/>
      <c r="BG166" s="48"/>
      <c r="BH166" s="48"/>
      <c r="BI166" s="48"/>
      <c r="BJ166" s="48"/>
      <c r="BK166" s="48"/>
      <c r="BL166" s="48"/>
      <c r="BM166" s="48"/>
      <c r="BN166" s="48"/>
      <c r="BO166" s="48"/>
      <c r="BP166" s="48"/>
      <c r="BQ166" s="48"/>
      <c r="BR166" s="48"/>
      <c r="BS166" s="48"/>
      <c r="BT166" s="48"/>
      <c r="BU166" s="48"/>
      <c r="BV166" s="48"/>
      <c r="BW166" s="48"/>
      <c r="BX166" s="48"/>
      <c r="BY166" s="48"/>
      <c r="BZ166" s="48"/>
      <c r="CA166" s="48"/>
      <c r="CB166" s="48"/>
      <c r="CC166" s="48"/>
      <c r="CD166" s="48"/>
      <c r="CE166" s="48"/>
      <c r="CF166" s="48"/>
      <c r="CG166" s="48"/>
      <c r="CH166" s="48"/>
      <c r="CI166" s="48"/>
      <c r="CJ166" s="48"/>
      <c r="CK166" s="48"/>
      <c r="CL166" s="48"/>
      <c r="CM166" s="48"/>
      <c r="CN166" s="48"/>
      <c r="CO166" s="48"/>
      <c r="CP166" s="48"/>
      <c r="CQ166" s="48"/>
      <c r="CR166" s="48"/>
      <c r="CS166" s="48"/>
      <c r="CT166" s="48"/>
      <c r="CU166" s="48"/>
      <c r="CV166" s="48"/>
      <c r="CW166" s="48"/>
      <c r="CX166" s="48"/>
      <c r="CY166" s="48"/>
      <c r="CZ166" s="48"/>
      <c r="DA166" s="48"/>
      <c r="DB166" s="48"/>
      <c r="DC166" s="48"/>
      <c r="DD166" s="48"/>
      <c r="DE166" s="48"/>
      <c r="DF166" s="48"/>
      <c r="DG166" s="48"/>
      <c r="DH166" s="48"/>
      <c r="DI166" s="48"/>
    </row>
    <row r="167" spans="1:113" s="394" customFormat="1" ht="18" customHeight="1">
      <c r="A167" s="703" t="s">
        <v>193</v>
      </c>
      <c r="B167" s="707" t="s">
        <v>262</v>
      </c>
      <c r="C167" s="396">
        <v>1470</v>
      </c>
      <c r="D167" s="396">
        <v>620</v>
      </c>
      <c r="E167" s="396">
        <v>501</v>
      </c>
      <c r="F167" s="396">
        <v>164</v>
      </c>
      <c r="G167" s="396">
        <v>481</v>
      </c>
      <c r="H167" s="396">
        <v>187</v>
      </c>
      <c r="I167" s="396">
        <v>388</v>
      </c>
      <c r="J167" s="396">
        <v>151</v>
      </c>
      <c r="K167" s="396">
        <v>2840</v>
      </c>
      <c r="L167" s="396">
        <v>1122</v>
      </c>
      <c r="M167" s="703" t="s">
        <v>193</v>
      </c>
      <c r="N167" s="703" t="s">
        <v>262</v>
      </c>
      <c r="O167" s="390">
        <v>114</v>
      </c>
      <c r="P167" s="390">
        <v>49</v>
      </c>
      <c r="Q167" s="390">
        <v>78</v>
      </c>
      <c r="R167" s="390">
        <v>26</v>
      </c>
      <c r="S167" s="390">
        <v>82</v>
      </c>
      <c r="T167" s="390">
        <v>31</v>
      </c>
      <c r="U167" s="390">
        <v>130</v>
      </c>
      <c r="V167" s="390">
        <v>48</v>
      </c>
      <c r="W167" s="390">
        <v>404</v>
      </c>
      <c r="X167" s="390">
        <v>154</v>
      </c>
      <c r="Y167" s="390" t="s">
        <v>193</v>
      </c>
      <c r="Z167" s="390" t="s">
        <v>262</v>
      </c>
      <c r="AA167" s="390">
        <v>26</v>
      </c>
      <c r="AB167" s="390">
        <v>11</v>
      </c>
      <c r="AC167" s="390">
        <v>11</v>
      </c>
      <c r="AD167" s="390">
        <v>10</v>
      </c>
      <c r="AE167" s="390">
        <v>58</v>
      </c>
      <c r="AF167" s="390">
        <v>41</v>
      </c>
      <c r="AG167" s="390">
        <v>9</v>
      </c>
      <c r="AH167" s="390">
        <v>50</v>
      </c>
      <c r="AI167" s="390">
        <v>63</v>
      </c>
      <c r="AJ167" s="390">
        <v>8</v>
      </c>
      <c r="AK167" s="390">
        <v>0</v>
      </c>
      <c r="AL167" s="390">
        <v>71</v>
      </c>
      <c r="AM167" s="390">
        <v>11</v>
      </c>
      <c r="AN167" s="390">
        <v>7</v>
      </c>
      <c r="AO167" s="390">
        <v>7</v>
      </c>
      <c r="AP167" s="390">
        <v>0</v>
      </c>
      <c r="AQ167" s="48"/>
      <c r="AR167" s="48"/>
      <c r="AS167" s="48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  <c r="BF167" s="48"/>
      <c r="BG167" s="48"/>
      <c r="BH167" s="48"/>
      <c r="BI167" s="48"/>
      <c r="BJ167" s="48"/>
      <c r="BK167" s="48"/>
      <c r="BL167" s="48"/>
      <c r="BM167" s="48"/>
      <c r="BN167" s="48"/>
      <c r="BO167" s="48"/>
      <c r="BP167" s="48"/>
      <c r="BQ167" s="48"/>
      <c r="BR167" s="48"/>
      <c r="BS167" s="48"/>
      <c r="BT167" s="48"/>
      <c r="BU167" s="48"/>
      <c r="BV167" s="48"/>
      <c r="BW167" s="48"/>
      <c r="BX167" s="48"/>
      <c r="BY167" s="48"/>
      <c r="BZ167" s="48"/>
      <c r="CA167" s="48"/>
      <c r="CB167" s="48"/>
      <c r="CC167" s="48"/>
      <c r="CD167" s="48"/>
      <c r="CE167" s="48"/>
      <c r="CF167" s="48"/>
      <c r="CG167" s="48"/>
      <c r="CH167" s="48"/>
      <c r="CI167" s="48"/>
      <c r="CJ167" s="48"/>
      <c r="CK167" s="48"/>
      <c r="CL167" s="48"/>
      <c r="CM167" s="48"/>
      <c r="CN167" s="48"/>
      <c r="CO167" s="48"/>
      <c r="CP167" s="48"/>
      <c r="CQ167" s="48"/>
      <c r="CR167" s="48"/>
      <c r="CS167" s="48"/>
      <c r="CT167" s="48"/>
      <c r="CU167" s="48"/>
      <c r="CV167" s="48"/>
      <c r="CW167" s="48"/>
      <c r="CX167" s="48"/>
      <c r="CY167" s="48"/>
      <c r="CZ167" s="48"/>
      <c r="DA167" s="48"/>
      <c r="DB167" s="48"/>
      <c r="DC167" s="48"/>
      <c r="DD167" s="48"/>
      <c r="DE167" s="48"/>
      <c r="DF167" s="48"/>
      <c r="DG167" s="48"/>
      <c r="DH167" s="48"/>
      <c r="DI167" s="48"/>
    </row>
    <row r="168" spans="1:113">
      <c r="A168" s="115"/>
      <c r="B168" s="83"/>
      <c r="C168" s="115"/>
      <c r="D168" s="115"/>
      <c r="E168" s="115"/>
      <c r="F168" s="115"/>
      <c r="G168" s="115"/>
      <c r="H168" s="115"/>
      <c r="I168" s="115"/>
      <c r="J168" s="115"/>
      <c r="K168" s="262"/>
      <c r="L168" s="262"/>
      <c r="M168" s="115"/>
      <c r="N168" s="83"/>
      <c r="O168" s="115"/>
      <c r="P168" s="115"/>
      <c r="Q168" s="115"/>
      <c r="R168" s="115"/>
      <c r="S168" s="115"/>
      <c r="T168" s="115"/>
      <c r="U168" s="115"/>
      <c r="V168" s="115"/>
      <c r="W168" s="262"/>
      <c r="X168" s="262"/>
      <c r="Y168" s="115"/>
      <c r="Z168" s="83"/>
      <c r="AA168" s="115"/>
      <c r="AB168" s="115"/>
      <c r="AC168" s="115"/>
      <c r="AD168" s="115"/>
      <c r="AE168" s="115"/>
      <c r="AF168" s="115"/>
      <c r="AG168" s="115"/>
      <c r="AH168" s="115"/>
      <c r="AI168" s="115"/>
      <c r="AJ168" s="115"/>
      <c r="AK168" s="115"/>
      <c r="AL168" s="115"/>
      <c r="AM168" s="115"/>
      <c r="AN168" s="115"/>
      <c r="AO168" s="115"/>
      <c r="AP168" s="115"/>
    </row>
    <row r="169" spans="1:113">
      <c r="A169" s="43" t="s">
        <v>467</v>
      </c>
      <c r="B169" s="43"/>
      <c r="C169" s="43"/>
      <c r="D169" s="43"/>
      <c r="E169" s="43"/>
      <c r="F169" s="43"/>
      <c r="G169" s="43"/>
      <c r="H169" s="43"/>
      <c r="I169" s="43"/>
      <c r="J169" s="210"/>
      <c r="K169" s="210"/>
      <c r="L169" s="43"/>
      <c r="M169" s="43" t="s">
        <v>474</v>
      </c>
      <c r="N169" s="43"/>
      <c r="O169" s="43"/>
      <c r="P169" s="43"/>
      <c r="Q169" s="43"/>
      <c r="R169" s="43"/>
      <c r="S169" s="43"/>
      <c r="T169" s="43"/>
      <c r="U169" s="86"/>
      <c r="V169" s="210"/>
      <c r="W169" s="210"/>
      <c r="X169" s="43"/>
      <c r="Y169" s="43" t="s">
        <v>481</v>
      </c>
      <c r="Z169" s="43"/>
      <c r="AA169" s="43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86"/>
      <c r="AP169" s="43"/>
      <c r="DI169" s="88"/>
    </row>
    <row r="170" spans="1:113">
      <c r="A170" s="43" t="s">
        <v>111</v>
      </c>
      <c r="B170" s="43"/>
      <c r="C170" s="43"/>
      <c r="D170" s="43"/>
      <c r="E170" s="43"/>
      <c r="F170" s="43"/>
      <c r="G170" s="43"/>
      <c r="H170" s="43"/>
      <c r="I170" s="43"/>
      <c r="J170" s="210"/>
      <c r="K170" s="210"/>
      <c r="L170" s="43"/>
      <c r="M170" s="43" t="s">
        <v>111</v>
      </c>
      <c r="N170" s="43"/>
      <c r="O170" s="43"/>
      <c r="P170" s="43"/>
      <c r="Q170" s="43"/>
      <c r="R170" s="43"/>
      <c r="S170" s="43"/>
      <c r="T170" s="43"/>
      <c r="U170" s="86"/>
      <c r="V170" s="210"/>
      <c r="W170" s="210"/>
      <c r="X170" s="43"/>
      <c r="Y170" s="43" t="s">
        <v>437</v>
      </c>
      <c r="Z170" s="43"/>
      <c r="AA170" s="43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43"/>
      <c r="DI170" s="88"/>
    </row>
    <row r="171" spans="1:113">
      <c r="A171" s="43" t="s">
        <v>281</v>
      </c>
      <c r="B171" s="86"/>
      <c r="C171" s="86"/>
      <c r="D171" s="86"/>
      <c r="E171" s="86"/>
      <c r="F171" s="86"/>
      <c r="G171" s="86"/>
      <c r="H171" s="86"/>
      <c r="I171" s="86"/>
      <c r="J171" s="200"/>
      <c r="K171" s="200"/>
      <c r="L171" s="86"/>
      <c r="M171" s="43" t="s">
        <v>281</v>
      </c>
      <c r="N171" s="86"/>
      <c r="O171" s="86"/>
      <c r="P171" s="86"/>
      <c r="Q171" s="86"/>
      <c r="R171" s="86"/>
      <c r="S171" s="86"/>
      <c r="T171" s="86"/>
      <c r="U171" s="86"/>
      <c r="V171" s="200"/>
      <c r="W171" s="200"/>
      <c r="X171" s="86"/>
      <c r="Y171" s="43" t="s">
        <v>281</v>
      </c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43"/>
      <c r="DI171" s="88"/>
    </row>
    <row r="172" spans="1:113">
      <c r="A172" s="86"/>
      <c r="B172" s="43"/>
      <c r="C172" s="86"/>
      <c r="D172" s="86"/>
      <c r="E172" s="86"/>
      <c r="F172" s="86"/>
      <c r="G172" s="86"/>
      <c r="H172" s="86"/>
      <c r="I172" s="86"/>
      <c r="J172" s="86" t="s">
        <v>386</v>
      </c>
      <c r="K172" s="200"/>
      <c r="L172" s="200"/>
      <c r="M172" s="86"/>
      <c r="N172" s="43"/>
      <c r="O172" s="86"/>
      <c r="P172" s="86"/>
      <c r="Q172" s="86"/>
      <c r="R172" s="86"/>
      <c r="S172" s="86"/>
      <c r="T172" s="86"/>
      <c r="U172" s="86"/>
      <c r="V172" s="86"/>
      <c r="W172" s="200"/>
      <c r="X172" s="200"/>
      <c r="Y172" s="86"/>
      <c r="Z172" s="43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</row>
    <row r="173" spans="1:113">
      <c r="A173" s="92" t="s">
        <v>200</v>
      </c>
      <c r="B173" s="88"/>
      <c r="K173" s="88"/>
      <c r="M173" s="92" t="s">
        <v>200</v>
      </c>
      <c r="N173" s="88"/>
      <c r="W173" s="88"/>
      <c r="Y173" s="92" t="s">
        <v>200</v>
      </c>
      <c r="Z173" s="88"/>
    </row>
    <row r="174" spans="1:113">
      <c r="O174" s="88">
        <f>C185-O185</f>
        <v>2001</v>
      </c>
      <c r="P174" s="88">
        <f>D185-P185</f>
        <v>970</v>
      </c>
      <c r="BB174" s="57"/>
      <c r="BC174" s="57"/>
      <c r="BD174" s="57"/>
      <c r="BE174" s="57"/>
      <c r="BF174" s="57"/>
      <c r="BG174" s="57"/>
      <c r="BH174" s="57"/>
      <c r="BI174" s="57"/>
      <c r="BJ174" s="57"/>
      <c r="BK174" s="57"/>
      <c r="BL174" s="57"/>
      <c r="BM174" s="57"/>
      <c r="BN174" s="57"/>
      <c r="BO174" s="57"/>
      <c r="BP174" s="57"/>
      <c r="BQ174" s="57"/>
      <c r="BR174" s="57"/>
      <c r="BS174" s="57"/>
      <c r="BT174" s="57"/>
      <c r="BU174" s="57"/>
      <c r="BV174" s="57"/>
      <c r="BW174" s="57"/>
      <c r="BX174" s="57"/>
      <c r="BY174" s="57"/>
      <c r="BZ174" s="57"/>
      <c r="CA174" s="57"/>
      <c r="CB174" s="57"/>
      <c r="CC174" s="57"/>
      <c r="CD174" s="57"/>
      <c r="CE174" s="57"/>
    </row>
    <row r="175" spans="1:113" s="103" customFormat="1" ht="19.5" customHeight="1">
      <c r="A175" s="93"/>
      <c r="B175" s="50"/>
      <c r="C175" s="51" t="s">
        <v>84</v>
      </c>
      <c r="D175" s="52"/>
      <c r="E175" s="51" t="s">
        <v>85</v>
      </c>
      <c r="F175" s="52"/>
      <c r="G175" s="51" t="s">
        <v>86</v>
      </c>
      <c r="H175" s="52"/>
      <c r="I175" s="51" t="s">
        <v>87</v>
      </c>
      <c r="J175" s="52"/>
      <c r="K175" s="144" t="s">
        <v>57</v>
      </c>
      <c r="L175" s="146"/>
      <c r="M175" s="50"/>
      <c r="N175" s="50"/>
      <c r="O175" s="51" t="s">
        <v>84</v>
      </c>
      <c r="P175" s="52"/>
      <c r="Q175" s="51" t="s">
        <v>85</v>
      </c>
      <c r="R175" s="52"/>
      <c r="S175" s="51" t="s">
        <v>86</v>
      </c>
      <c r="T175" s="52"/>
      <c r="U175" s="51" t="s">
        <v>87</v>
      </c>
      <c r="V175" s="52"/>
      <c r="W175" s="144" t="s">
        <v>57</v>
      </c>
      <c r="X175" s="146"/>
      <c r="Y175" s="50"/>
      <c r="Z175" s="190"/>
      <c r="AA175" s="939" t="s">
        <v>88</v>
      </c>
      <c r="AB175" s="940"/>
      <c r="AC175" s="940"/>
      <c r="AD175" s="940"/>
      <c r="AE175" s="941"/>
      <c r="AF175" s="13" t="s">
        <v>70</v>
      </c>
      <c r="AG175" s="14"/>
      <c r="AH175" s="13"/>
      <c r="AI175" s="13" t="s">
        <v>71</v>
      </c>
      <c r="AJ175" s="39"/>
      <c r="AK175" s="40"/>
      <c r="AL175" s="15"/>
      <c r="AM175" s="42"/>
      <c r="AN175" s="13" t="s">
        <v>72</v>
      </c>
      <c r="AO175" s="14"/>
      <c r="AP175" s="15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198"/>
      <c r="BC175" s="198"/>
      <c r="BD175" s="198"/>
      <c r="BE175" s="198"/>
      <c r="BF175" s="198"/>
      <c r="BG175" s="198"/>
      <c r="BH175" s="198"/>
      <c r="BI175" s="198"/>
      <c r="BJ175" s="198"/>
      <c r="BK175" s="198"/>
      <c r="BL175" s="198"/>
      <c r="BM175" s="198"/>
      <c r="BN175" s="198"/>
      <c r="BO175" s="198"/>
      <c r="BP175" s="198"/>
      <c r="BQ175" s="198"/>
      <c r="BR175" s="198"/>
      <c r="BS175" s="198"/>
      <c r="BT175" s="198"/>
      <c r="BU175" s="198"/>
      <c r="BV175" s="198"/>
      <c r="BW175" s="198"/>
      <c r="BX175" s="198"/>
      <c r="BY175" s="198"/>
      <c r="BZ175" s="198"/>
      <c r="CA175" s="198"/>
      <c r="CB175" s="198"/>
      <c r="CC175" s="198"/>
      <c r="CD175" s="198"/>
      <c r="CE175" s="198"/>
      <c r="CF175" s="57"/>
      <c r="CG175" s="57"/>
      <c r="CH175" s="57"/>
      <c r="CI175" s="57"/>
      <c r="CJ175" s="57"/>
      <c r="CK175" s="57"/>
      <c r="CL175" s="57"/>
      <c r="CM175" s="57"/>
      <c r="CN175" s="57"/>
      <c r="CO175" s="57"/>
      <c r="CP175" s="57"/>
      <c r="CQ175" s="57"/>
      <c r="CR175" s="57"/>
      <c r="CS175" s="57"/>
      <c r="CT175" s="57"/>
      <c r="CU175" s="57"/>
      <c r="CV175" s="57"/>
      <c r="CW175" s="57"/>
      <c r="CX175" s="57"/>
      <c r="CY175" s="57"/>
      <c r="CZ175" s="57"/>
      <c r="DA175" s="57"/>
      <c r="DB175" s="57"/>
      <c r="DC175" s="57"/>
      <c r="DD175" s="57"/>
      <c r="DE175" s="57"/>
      <c r="DF175" s="57"/>
      <c r="DG175" s="57"/>
      <c r="DH175" s="57"/>
      <c r="DI175" s="57"/>
    </row>
    <row r="176" spans="1:113" s="109" customFormat="1" ht="25.5" customHeight="1">
      <c r="A176" s="104" t="s">
        <v>113</v>
      </c>
      <c r="B176" s="60" t="s">
        <v>114</v>
      </c>
      <c r="C176" s="182" t="s">
        <v>282</v>
      </c>
      <c r="D176" s="182" t="s">
        <v>269</v>
      </c>
      <c r="E176" s="182" t="s">
        <v>282</v>
      </c>
      <c r="F176" s="182" t="s">
        <v>269</v>
      </c>
      <c r="G176" s="182" t="s">
        <v>282</v>
      </c>
      <c r="H176" s="182" t="s">
        <v>269</v>
      </c>
      <c r="I176" s="182" t="s">
        <v>282</v>
      </c>
      <c r="J176" s="182" t="s">
        <v>269</v>
      </c>
      <c r="K176" s="182" t="s">
        <v>282</v>
      </c>
      <c r="L176" s="182" t="s">
        <v>269</v>
      </c>
      <c r="M176" s="104" t="s">
        <v>113</v>
      </c>
      <c r="N176" s="60" t="s">
        <v>114</v>
      </c>
      <c r="O176" s="182" t="s">
        <v>282</v>
      </c>
      <c r="P176" s="182" t="s">
        <v>269</v>
      </c>
      <c r="Q176" s="182" t="s">
        <v>282</v>
      </c>
      <c r="R176" s="182" t="s">
        <v>269</v>
      </c>
      <c r="S176" s="182" t="s">
        <v>282</v>
      </c>
      <c r="T176" s="182" t="s">
        <v>269</v>
      </c>
      <c r="U176" s="182" t="s">
        <v>282</v>
      </c>
      <c r="V176" s="182" t="s">
        <v>269</v>
      </c>
      <c r="W176" s="182" t="s">
        <v>282</v>
      </c>
      <c r="X176" s="182" t="s">
        <v>269</v>
      </c>
      <c r="Y176" s="104" t="s">
        <v>113</v>
      </c>
      <c r="Z176" s="315" t="s">
        <v>114</v>
      </c>
      <c r="AA176" s="16" t="s">
        <v>90</v>
      </c>
      <c r="AB176" s="16" t="s">
        <v>91</v>
      </c>
      <c r="AC176" s="16" t="s">
        <v>92</v>
      </c>
      <c r="AD176" s="16" t="s">
        <v>93</v>
      </c>
      <c r="AE176" s="17" t="s">
        <v>57</v>
      </c>
      <c r="AF176" s="31" t="s">
        <v>73</v>
      </c>
      <c r="AG176" s="31" t="s">
        <v>74</v>
      </c>
      <c r="AH176" s="30" t="s">
        <v>75</v>
      </c>
      <c r="AI176" s="31" t="s">
        <v>76</v>
      </c>
      <c r="AJ176" s="30" t="s">
        <v>77</v>
      </c>
      <c r="AK176" s="30" t="s">
        <v>78</v>
      </c>
      <c r="AL176" s="33" t="s">
        <v>246</v>
      </c>
      <c r="AM176" s="42" t="s">
        <v>80</v>
      </c>
      <c r="AN176" s="34" t="s">
        <v>81</v>
      </c>
      <c r="AO176" s="35" t="s">
        <v>82</v>
      </c>
      <c r="AP176" s="34" t="s">
        <v>83</v>
      </c>
      <c r="AQ176" s="198"/>
      <c r="AR176" s="198"/>
      <c r="AS176" s="198"/>
      <c r="AT176" s="198"/>
      <c r="AU176" s="198"/>
      <c r="AV176" s="198"/>
      <c r="AW176" s="198"/>
      <c r="AX176" s="198"/>
      <c r="AY176" s="198"/>
      <c r="AZ176" s="198"/>
      <c r="BA176" s="198"/>
      <c r="BB176" s="198"/>
      <c r="BC176" s="198"/>
      <c r="BD176" s="198"/>
      <c r="BE176" s="198"/>
      <c r="BF176" s="198"/>
      <c r="BG176" s="198"/>
      <c r="BH176" s="198"/>
      <c r="BI176" s="198"/>
      <c r="BJ176" s="198"/>
      <c r="BK176" s="198"/>
      <c r="BL176" s="198"/>
      <c r="BM176" s="198"/>
      <c r="BN176" s="198"/>
      <c r="BO176" s="198"/>
      <c r="BP176" s="198"/>
      <c r="BQ176" s="198"/>
      <c r="BR176" s="198"/>
      <c r="BS176" s="198"/>
      <c r="BT176" s="198"/>
      <c r="BU176" s="198"/>
      <c r="BV176" s="198"/>
      <c r="BW176" s="198"/>
      <c r="BX176" s="198"/>
      <c r="BY176" s="198"/>
      <c r="BZ176" s="198"/>
      <c r="CA176" s="198"/>
      <c r="CB176" s="198"/>
      <c r="CC176" s="198"/>
      <c r="CD176" s="198"/>
      <c r="CE176" s="198"/>
      <c r="CF176" s="198"/>
      <c r="CG176" s="198"/>
      <c r="CH176" s="198"/>
      <c r="CI176" s="198"/>
      <c r="CJ176" s="198"/>
      <c r="CK176" s="198"/>
      <c r="CL176" s="198"/>
      <c r="CM176" s="198"/>
      <c r="CN176" s="198"/>
      <c r="CO176" s="198"/>
      <c r="CP176" s="198"/>
      <c r="CQ176" s="198"/>
      <c r="CR176" s="198"/>
      <c r="CS176" s="198"/>
      <c r="CT176" s="198"/>
      <c r="CU176" s="198"/>
      <c r="CV176" s="198"/>
      <c r="CW176" s="198"/>
      <c r="CX176" s="198"/>
      <c r="CY176" s="198"/>
      <c r="CZ176" s="198"/>
      <c r="DA176" s="198"/>
      <c r="DB176" s="198"/>
      <c r="DC176" s="198"/>
      <c r="DD176" s="198"/>
      <c r="DE176" s="198"/>
      <c r="DF176" s="198"/>
      <c r="DG176" s="198"/>
      <c r="DH176" s="198"/>
      <c r="DI176" s="198"/>
    </row>
    <row r="177" spans="1:113">
      <c r="A177" s="73"/>
      <c r="B177" s="69"/>
      <c r="C177" s="412"/>
      <c r="D177" s="412"/>
      <c r="E177" s="412"/>
      <c r="F177" s="412"/>
      <c r="G177" s="412"/>
      <c r="H177" s="412"/>
      <c r="I177" s="412"/>
      <c r="J177" s="412"/>
      <c r="K177" s="456"/>
      <c r="L177" s="456"/>
      <c r="M177" s="412"/>
      <c r="N177" s="69"/>
      <c r="O177" s="73"/>
      <c r="P177" s="412"/>
      <c r="Q177" s="73"/>
      <c r="R177" s="73"/>
      <c r="S177" s="73"/>
      <c r="T177" s="73"/>
      <c r="U177" s="73"/>
      <c r="V177" s="73"/>
      <c r="W177" s="261"/>
      <c r="X177" s="261"/>
      <c r="Y177" s="73"/>
      <c r="Z177" s="218"/>
      <c r="AA177" s="320"/>
      <c r="AB177" s="320"/>
      <c r="AC177" s="320"/>
      <c r="AD177" s="320"/>
      <c r="AE177" s="320"/>
      <c r="AF177" s="341"/>
      <c r="AG177" s="341"/>
      <c r="AH177" s="341"/>
      <c r="AI177" s="322"/>
      <c r="AJ177" s="322"/>
      <c r="AK177" s="322"/>
      <c r="AL177" s="322"/>
      <c r="AM177" s="341"/>
      <c r="AN177" s="322"/>
      <c r="AO177" s="322"/>
      <c r="AP177" s="412"/>
      <c r="AQ177" s="48"/>
      <c r="AR177" s="48"/>
      <c r="AS177" s="48"/>
      <c r="AT177" s="48"/>
      <c r="AU177" s="48"/>
      <c r="AV177" s="48"/>
      <c r="BB177" s="212"/>
      <c r="BC177" s="212"/>
      <c r="BD177" s="212"/>
      <c r="BE177" s="212"/>
      <c r="BF177" s="212"/>
      <c r="BG177" s="212"/>
      <c r="BH177" s="212"/>
      <c r="BI177" s="212"/>
      <c r="BJ177" s="212"/>
      <c r="BK177" s="212"/>
      <c r="BL177" s="212"/>
      <c r="BM177" s="212"/>
      <c r="BN177" s="212"/>
      <c r="BO177" s="212"/>
      <c r="BP177" s="212"/>
      <c r="BQ177" s="212"/>
      <c r="BR177" s="212"/>
      <c r="BS177" s="212"/>
      <c r="BT177" s="212"/>
      <c r="BU177" s="212"/>
      <c r="BV177" s="212"/>
      <c r="BW177" s="212"/>
      <c r="BX177" s="212"/>
      <c r="BY177" s="212"/>
      <c r="BZ177" s="212"/>
      <c r="CA177" s="212"/>
      <c r="CB177" s="212"/>
      <c r="CC177" s="212"/>
      <c r="CD177" s="212"/>
      <c r="CE177" s="212"/>
    </row>
    <row r="178" spans="1:113" s="251" customFormat="1">
      <c r="A178" s="157"/>
      <c r="B178" s="401" t="s">
        <v>58</v>
      </c>
      <c r="C178" s="402">
        <f t="shared" ref="C178:L178" si="102">SUM(C180:C197)</f>
        <v>26362</v>
      </c>
      <c r="D178" s="402">
        <f t="shared" si="102"/>
        <v>12732</v>
      </c>
      <c r="E178" s="402">
        <f t="shared" si="102"/>
        <v>20642</v>
      </c>
      <c r="F178" s="402">
        <f t="shared" si="102"/>
        <v>10112</v>
      </c>
      <c r="G178" s="402">
        <f t="shared" si="102"/>
        <v>12807</v>
      </c>
      <c r="H178" s="402">
        <f t="shared" si="102"/>
        <v>6266</v>
      </c>
      <c r="I178" s="402">
        <f t="shared" si="102"/>
        <v>12482</v>
      </c>
      <c r="J178" s="402">
        <f t="shared" si="102"/>
        <v>5925</v>
      </c>
      <c r="K178" s="402">
        <f t="shared" si="102"/>
        <v>72293</v>
      </c>
      <c r="L178" s="402">
        <f t="shared" si="102"/>
        <v>35035</v>
      </c>
      <c r="M178" s="402"/>
      <c r="N178" s="401" t="s">
        <v>58</v>
      </c>
      <c r="O178" s="402">
        <f t="shared" ref="O178:X178" si="103">SUM(O180:O197)</f>
        <v>4058</v>
      </c>
      <c r="P178" s="402">
        <f t="shared" si="103"/>
        <v>2076</v>
      </c>
      <c r="Q178" s="402">
        <f t="shared" si="103"/>
        <v>2008</v>
      </c>
      <c r="R178" s="402">
        <f t="shared" si="103"/>
        <v>1021</v>
      </c>
      <c r="S178" s="402">
        <f t="shared" si="103"/>
        <v>1592</v>
      </c>
      <c r="T178" s="402">
        <f t="shared" si="103"/>
        <v>816</v>
      </c>
      <c r="U178" s="402">
        <f t="shared" si="103"/>
        <v>3541</v>
      </c>
      <c r="V178" s="402">
        <f t="shared" si="103"/>
        <v>1740</v>
      </c>
      <c r="W178" s="402">
        <f t="shared" si="103"/>
        <v>11199</v>
      </c>
      <c r="X178" s="402">
        <f t="shared" si="103"/>
        <v>5653</v>
      </c>
      <c r="Y178" s="157"/>
      <c r="Z178" s="401" t="s">
        <v>58</v>
      </c>
      <c r="AA178" s="157">
        <f t="shared" ref="AA178:AP178" si="104">SUM(AA180:AA197)</f>
        <v>486</v>
      </c>
      <c r="AB178" s="157">
        <f t="shared" si="104"/>
        <v>388</v>
      </c>
      <c r="AC178" s="157">
        <f t="shared" si="104"/>
        <v>272</v>
      </c>
      <c r="AD178" s="402">
        <f t="shared" si="104"/>
        <v>260</v>
      </c>
      <c r="AE178" s="402">
        <f t="shared" si="104"/>
        <v>1406</v>
      </c>
      <c r="AF178" s="402">
        <f t="shared" si="104"/>
        <v>1006</v>
      </c>
      <c r="AG178" s="402">
        <f t="shared" si="104"/>
        <v>235</v>
      </c>
      <c r="AH178" s="402">
        <f t="shared" si="104"/>
        <v>1241</v>
      </c>
      <c r="AI178" s="402">
        <f t="shared" si="104"/>
        <v>1326</v>
      </c>
      <c r="AJ178" s="402">
        <f t="shared" si="104"/>
        <v>580</v>
      </c>
      <c r="AK178" s="402">
        <f t="shared" si="104"/>
        <v>99</v>
      </c>
      <c r="AL178" s="402">
        <f t="shared" si="104"/>
        <v>2005</v>
      </c>
      <c r="AM178" s="402">
        <f t="shared" si="104"/>
        <v>340</v>
      </c>
      <c r="AN178" s="402">
        <f t="shared" si="104"/>
        <v>174</v>
      </c>
      <c r="AO178" s="402">
        <f t="shared" si="104"/>
        <v>172</v>
      </c>
      <c r="AP178" s="402">
        <f t="shared" si="104"/>
        <v>2</v>
      </c>
      <c r="AQ178" s="403"/>
      <c r="AR178" s="403"/>
      <c r="AS178" s="403"/>
      <c r="AT178" s="403"/>
      <c r="AU178" s="403"/>
      <c r="AV178" s="403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  <c r="BI178" s="212"/>
      <c r="BJ178" s="212"/>
      <c r="BK178" s="212"/>
      <c r="BL178" s="212"/>
      <c r="BM178" s="212"/>
      <c r="BN178" s="212"/>
      <c r="BO178" s="212"/>
      <c r="BP178" s="212"/>
      <c r="BQ178" s="212"/>
      <c r="BR178" s="212"/>
      <c r="BS178" s="212"/>
      <c r="BT178" s="212"/>
      <c r="BU178" s="212"/>
      <c r="BV178" s="212"/>
      <c r="BW178" s="212"/>
      <c r="BX178" s="212"/>
      <c r="BY178" s="212"/>
      <c r="BZ178" s="212"/>
      <c r="CA178" s="212"/>
      <c r="CB178" s="212"/>
      <c r="CC178" s="212"/>
      <c r="CD178" s="212"/>
      <c r="CE178" s="212"/>
      <c r="CF178" s="212"/>
      <c r="CG178" s="212"/>
      <c r="CH178" s="212"/>
      <c r="CI178" s="212"/>
      <c r="CJ178" s="212"/>
      <c r="CK178" s="212"/>
      <c r="CL178" s="212"/>
      <c r="CM178" s="212"/>
      <c r="CN178" s="212"/>
      <c r="CO178" s="212"/>
      <c r="CP178" s="212"/>
      <c r="CQ178" s="212"/>
      <c r="CR178" s="212"/>
      <c r="CS178" s="212"/>
      <c r="CT178" s="212"/>
      <c r="CU178" s="212"/>
      <c r="CV178" s="212"/>
      <c r="CW178" s="212"/>
      <c r="CX178" s="212"/>
      <c r="CY178" s="212"/>
      <c r="CZ178" s="212"/>
      <c r="DA178" s="212"/>
      <c r="DB178" s="212"/>
      <c r="DC178" s="212"/>
      <c r="DD178" s="212"/>
      <c r="DE178" s="212"/>
      <c r="DF178" s="212"/>
      <c r="DG178" s="212"/>
      <c r="DH178" s="212"/>
      <c r="DI178" s="212"/>
    </row>
    <row r="179" spans="1:113" s="251" customFormat="1">
      <c r="A179" s="157"/>
      <c r="B179" s="401"/>
      <c r="C179" s="402"/>
      <c r="D179" s="402"/>
      <c r="E179" s="402"/>
      <c r="F179" s="402"/>
      <c r="G179" s="402"/>
      <c r="H179" s="402"/>
      <c r="I179" s="402"/>
      <c r="J179" s="402"/>
      <c r="K179" s="402"/>
      <c r="L179" s="402"/>
      <c r="M179" s="402"/>
      <c r="N179" s="401"/>
      <c r="O179" s="318"/>
      <c r="P179" s="402"/>
      <c r="Q179" s="402"/>
      <c r="R179" s="402"/>
      <c r="S179" s="402"/>
      <c r="T179" s="402"/>
      <c r="U179" s="402"/>
      <c r="V179" s="402"/>
      <c r="W179" s="402"/>
      <c r="X179" s="402"/>
      <c r="Y179" s="402"/>
      <c r="Z179" s="401"/>
      <c r="AA179" s="402"/>
      <c r="AB179" s="402"/>
      <c r="AC179" s="157"/>
      <c r="AD179" s="402"/>
      <c r="AE179" s="402"/>
      <c r="AF179" s="402"/>
      <c r="AG179" s="402"/>
      <c r="AH179" s="402"/>
      <c r="AI179" s="402"/>
      <c r="AJ179" s="402"/>
      <c r="AK179" s="402"/>
      <c r="AL179" s="402"/>
      <c r="AM179" s="402"/>
      <c r="AN179" s="402"/>
      <c r="AO179" s="402"/>
      <c r="AP179" s="402"/>
      <c r="AQ179" s="403"/>
      <c r="AR179" s="403"/>
      <c r="AS179" s="403"/>
      <c r="AT179" s="403"/>
      <c r="AU179" s="403"/>
      <c r="AV179" s="403"/>
      <c r="AW179" s="212"/>
      <c r="AX179" s="212"/>
      <c r="AY179" s="212"/>
      <c r="AZ179" s="212"/>
      <c r="BA179" s="212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  <c r="BP179" s="45"/>
      <c r="BQ179" s="45"/>
      <c r="BR179" s="45"/>
      <c r="BS179" s="45"/>
      <c r="BT179" s="45"/>
      <c r="BU179" s="45"/>
      <c r="BV179" s="45"/>
      <c r="BW179" s="45"/>
      <c r="BX179" s="45"/>
      <c r="BY179" s="45"/>
      <c r="BZ179" s="45"/>
      <c r="CA179" s="45"/>
      <c r="CB179" s="45"/>
      <c r="CC179" s="45"/>
      <c r="CD179" s="45"/>
      <c r="CE179" s="45"/>
      <c r="CF179" s="212"/>
      <c r="CG179" s="212"/>
      <c r="CH179" s="212"/>
      <c r="CI179" s="212"/>
      <c r="CJ179" s="212"/>
      <c r="CK179" s="212"/>
      <c r="CL179" s="212"/>
      <c r="CM179" s="212"/>
      <c r="CN179" s="212"/>
      <c r="CO179" s="212"/>
      <c r="CP179" s="212"/>
      <c r="CQ179" s="212"/>
      <c r="CR179" s="212"/>
      <c r="CS179" s="212"/>
      <c r="CT179" s="212"/>
      <c r="CU179" s="212"/>
      <c r="CV179" s="212"/>
      <c r="CW179" s="212"/>
      <c r="CX179" s="212"/>
      <c r="CY179" s="212"/>
      <c r="CZ179" s="212"/>
      <c r="DA179" s="212"/>
      <c r="DB179" s="212"/>
      <c r="DC179" s="212"/>
      <c r="DD179" s="212"/>
      <c r="DE179" s="212"/>
      <c r="DF179" s="212"/>
      <c r="DG179" s="212"/>
      <c r="DH179" s="212"/>
      <c r="DI179" s="212"/>
    </row>
    <row r="180" spans="1:113" s="394" customFormat="1" ht="18" customHeight="1">
      <c r="A180" s="703" t="s">
        <v>201</v>
      </c>
      <c r="B180" s="703" t="s">
        <v>202</v>
      </c>
      <c r="C180" s="396">
        <v>2559</v>
      </c>
      <c r="D180" s="396">
        <v>1380</v>
      </c>
      <c r="E180" s="396">
        <v>2094</v>
      </c>
      <c r="F180" s="396">
        <v>1106</v>
      </c>
      <c r="G180" s="396">
        <v>1431</v>
      </c>
      <c r="H180" s="396">
        <v>747</v>
      </c>
      <c r="I180" s="396">
        <v>1168</v>
      </c>
      <c r="J180" s="396">
        <v>595</v>
      </c>
      <c r="K180" s="396">
        <v>7252</v>
      </c>
      <c r="L180" s="396">
        <v>3828</v>
      </c>
      <c r="M180" s="707" t="s">
        <v>201</v>
      </c>
      <c r="N180" s="707" t="s">
        <v>202</v>
      </c>
      <c r="O180" s="390">
        <v>514</v>
      </c>
      <c r="P180" s="390">
        <v>317</v>
      </c>
      <c r="Q180" s="396">
        <v>293</v>
      </c>
      <c r="R180" s="396">
        <v>160</v>
      </c>
      <c r="S180" s="396">
        <v>262</v>
      </c>
      <c r="T180" s="396">
        <v>145</v>
      </c>
      <c r="U180" s="396">
        <v>274</v>
      </c>
      <c r="V180" s="396">
        <v>157</v>
      </c>
      <c r="W180" s="396">
        <v>1343</v>
      </c>
      <c r="X180" s="396">
        <v>779</v>
      </c>
      <c r="Y180" s="396" t="s">
        <v>201</v>
      </c>
      <c r="Z180" s="396" t="s">
        <v>202</v>
      </c>
      <c r="AA180" s="396">
        <v>47</v>
      </c>
      <c r="AB180" s="396">
        <v>43</v>
      </c>
      <c r="AC180" s="390">
        <v>32</v>
      </c>
      <c r="AD180" s="390">
        <v>28</v>
      </c>
      <c r="AE180" s="390">
        <v>150</v>
      </c>
      <c r="AF180" s="390">
        <v>129</v>
      </c>
      <c r="AG180" s="390">
        <v>21</v>
      </c>
      <c r="AH180" s="390">
        <v>150</v>
      </c>
      <c r="AI180" s="390">
        <v>160</v>
      </c>
      <c r="AJ180" s="390">
        <v>65</v>
      </c>
      <c r="AK180" s="390">
        <v>4</v>
      </c>
      <c r="AL180" s="390">
        <v>229</v>
      </c>
      <c r="AM180" s="390">
        <v>40</v>
      </c>
      <c r="AN180" s="390">
        <v>15</v>
      </c>
      <c r="AO180" s="390">
        <v>15</v>
      </c>
      <c r="AP180" s="390">
        <v>0</v>
      </c>
      <c r="AQ180" s="48"/>
      <c r="AR180" s="48"/>
      <c r="AS180" s="48"/>
      <c r="AT180" s="48"/>
      <c r="AU180" s="48"/>
      <c r="AV180" s="48"/>
      <c r="AW180" s="48"/>
      <c r="AX180" s="399"/>
      <c r="AY180" s="399"/>
      <c r="AZ180" s="399"/>
      <c r="BA180" s="399"/>
      <c r="BB180" s="399"/>
      <c r="BC180" s="399"/>
      <c r="BD180" s="469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/>
      <c r="BR180" s="48"/>
      <c r="BS180" s="48"/>
      <c r="BT180" s="48"/>
      <c r="BU180" s="48"/>
      <c r="BV180" s="48"/>
      <c r="BW180" s="48"/>
      <c r="BX180" s="48"/>
      <c r="BY180" s="48"/>
      <c r="BZ180" s="48"/>
      <c r="CA180" s="48"/>
      <c r="CB180" s="48"/>
      <c r="CC180" s="48"/>
      <c r="CD180" s="48"/>
      <c r="CE180" s="48"/>
      <c r="CF180" s="48"/>
      <c r="CG180" s="48"/>
      <c r="CH180" s="48"/>
      <c r="CI180" s="48"/>
      <c r="CJ180" s="48"/>
      <c r="CK180" s="48"/>
      <c r="CL180" s="48"/>
      <c r="CM180" s="48"/>
      <c r="CN180" s="48"/>
      <c r="CO180" s="48"/>
      <c r="CP180" s="48"/>
      <c r="CQ180" s="48"/>
      <c r="CR180" s="48"/>
      <c r="CS180" s="48"/>
      <c r="CT180" s="48"/>
      <c r="CU180" s="48"/>
      <c r="CV180" s="48"/>
      <c r="CW180" s="48"/>
      <c r="CX180" s="48"/>
      <c r="CY180" s="48"/>
      <c r="CZ180" s="48"/>
      <c r="DA180" s="48"/>
      <c r="DB180" s="48"/>
      <c r="DC180" s="48"/>
      <c r="DD180" s="48"/>
      <c r="DE180" s="48"/>
      <c r="DF180" s="48"/>
      <c r="DG180" s="48"/>
      <c r="DH180" s="48"/>
      <c r="DI180" s="48"/>
    </row>
    <row r="181" spans="1:113" s="394" customFormat="1" ht="18" customHeight="1">
      <c r="A181" s="703" t="s">
        <v>201</v>
      </c>
      <c r="B181" s="703" t="s">
        <v>203</v>
      </c>
      <c r="C181" s="396">
        <v>2218</v>
      </c>
      <c r="D181" s="396">
        <v>1102</v>
      </c>
      <c r="E181" s="396">
        <v>2144</v>
      </c>
      <c r="F181" s="396">
        <v>1127</v>
      </c>
      <c r="G181" s="396">
        <v>1468</v>
      </c>
      <c r="H181" s="396">
        <v>747</v>
      </c>
      <c r="I181" s="396">
        <v>1503</v>
      </c>
      <c r="J181" s="396">
        <v>773</v>
      </c>
      <c r="K181" s="396">
        <v>7333</v>
      </c>
      <c r="L181" s="396">
        <v>3749</v>
      </c>
      <c r="M181" s="707" t="s">
        <v>201</v>
      </c>
      <c r="N181" s="707" t="s">
        <v>203</v>
      </c>
      <c r="O181" s="390">
        <v>78</v>
      </c>
      <c r="P181" s="390">
        <v>43</v>
      </c>
      <c r="Q181" s="396">
        <v>167</v>
      </c>
      <c r="R181" s="396">
        <v>84</v>
      </c>
      <c r="S181" s="396">
        <v>45</v>
      </c>
      <c r="T181" s="396">
        <v>25</v>
      </c>
      <c r="U181" s="396">
        <v>413</v>
      </c>
      <c r="V181" s="396">
        <v>232</v>
      </c>
      <c r="W181" s="396">
        <v>703</v>
      </c>
      <c r="X181" s="396">
        <v>384</v>
      </c>
      <c r="Y181" s="396" t="s">
        <v>201</v>
      </c>
      <c r="Z181" s="396" t="s">
        <v>203</v>
      </c>
      <c r="AA181" s="396">
        <v>43</v>
      </c>
      <c r="AB181" s="396">
        <v>40</v>
      </c>
      <c r="AC181" s="390">
        <v>30</v>
      </c>
      <c r="AD181" s="390">
        <v>33</v>
      </c>
      <c r="AE181" s="390">
        <v>146</v>
      </c>
      <c r="AF181" s="390">
        <v>120</v>
      </c>
      <c r="AG181" s="390">
        <v>25</v>
      </c>
      <c r="AH181" s="390">
        <v>145</v>
      </c>
      <c r="AI181" s="390">
        <v>122</v>
      </c>
      <c r="AJ181" s="390">
        <v>97</v>
      </c>
      <c r="AK181" s="390">
        <v>18</v>
      </c>
      <c r="AL181" s="390">
        <v>237</v>
      </c>
      <c r="AM181" s="390">
        <v>39</v>
      </c>
      <c r="AN181" s="390">
        <v>18</v>
      </c>
      <c r="AO181" s="390">
        <v>18</v>
      </c>
      <c r="AP181" s="390">
        <v>0</v>
      </c>
      <c r="AQ181" s="48"/>
      <c r="AR181" s="48"/>
      <c r="AS181" s="48"/>
      <c r="AT181" s="48"/>
      <c r="AU181" s="48"/>
      <c r="AV181" s="48"/>
      <c r="AW181" s="48"/>
      <c r="AX181" s="399"/>
      <c r="AY181" s="399"/>
      <c r="AZ181" s="399"/>
      <c r="BA181" s="399"/>
      <c r="BB181" s="399"/>
      <c r="BC181" s="399"/>
      <c r="BD181" s="469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  <c r="CC181" s="48"/>
      <c r="CD181" s="48"/>
      <c r="CE181" s="48"/>
      <c r="CF181" s="48"/>
      <c r="CG181" s="48"/>
      <c r="CH181" s="48"/>
      <c r="CI181" s="48"/>
      <c r="CJ181" s="48"/>
      <c r="CK181" s="48"/>
      <c r="CL181" s="48"/>
      <c r="CM181" s="48"/>
      <c r="CN181" s="48"/>
      <c r="CO181" s="48"/>
      <c r="CP181" s="48"/>
      <c r="CQ181" s="48"/>
      <c r="CR181" s="48"/>
      <c r="CS181" s="48"/>
      <c r="CT181" s="48"/>
      <c r="CU181" s="48"/>
      <c r="CV181" s="48"/>
      <c r="CW181" s="48"/>
      <c r="CX181" s="48"/>
      <c r="CY181" s="48"/>
      <c r="CZ181" s="48"/>
      <c r="DA181" s="48"/>
      <c r="DB181" s="48"/>
      <c r="DC181" s="48"/>
      <c r="DD181" s="48"/>
      <c r="DE181" s="48"/>
      <c r="DF181" s="48"/>
      <c r="DG181" s="48"/>
      <c r="DH181" s="48"/>
      <c r="DI181" s="48"/>
    </row>
    <row r="182" spans="1:113" s="394" customFormat="1" ht="18" customHeight="1">
      <c r="A182" s="703" t="s">
        <v>201</v>
      </c>
      <c r="B182" s="703" t="s">
        <v>204</v>
      </c>
      <c r="C182" s="396">
        <v>780</v>
      </c>
      <c r="D182" s="396">
        <v>369</v>
      </c>
      <c r="E182" s="396">
        <v>704</v>
      </c>
      <c r="F182" s="396">
        <v>337</v>
      </c>
      <c r="G182" s="396">
        <v>416</v>
      </c>
      <c r="H182" s="396">
        <v>187</v>
      </c>
      <c r="I182" s="396">
        <v>376</v>
      </c>
      <c r="J182" s="396">
        <v>151</v>
      </c>
      <c r="K182" s="396">
        <v>2276</v>
      </c>
      <c r="L182" s="396">
        <v>1044</v>
      </c>
      <c r="M182" s="707" t="s">
        <v>201</v>
      </c>
      <c r="N182" s="707" t="s">
        <v>204</v>
      </c>
      <c r="O182" s="390">
        <v>94</v>
      </c>
      <c r="P182" s="390">
        <v>60</v>
      </c>
      <c r="Q182" s="396">
        <v>106</v>
      </c>
      <c r="R182" s="396">
        <v>53</v>
      </c>
      <c r="S182" s="396">
        <v>50</v>
      </c>
      <c r="T182" s="396">
        <v>22</v>
      </c>
      <c r="U182" s="396">
        <v>106</v>
      </c>
      <c r="V182" s="396">
        <v>45</v>
      </c>
      <c r="W182" s="396">
        <v>356</v>
      </c>
      <c r="X182" s="396">
        <v>180</v>
      </c>
      <c r="Y182" s="396" t="s">
        <v>201</v>
      </c>
      <c r="Z182" s="396" t="s">
        <v>204</v>
      </c>
      <c r="AA182" s="396">
        <v>16</v>
      </c>
      <c r="AB182" s="396">
        <v>15</v>
      </c>
      <c r="AC182" s="390">
        <v>10</v>
      </c>
      <c r="AD182" s="390">
        <v>8</v>
      </c>
      <c r="AE182" s="390">
        <v>49</v>
      </c>
      <c r="AF182" s="390">
        <v>34</v>
      </c>
      <c r="AG182" s="390">
        <v>1</v>
      </c>
      <c r="AH182" s="390">
        <v>35</v>
      </c>
      <c r="AI182" s="390">
        <v>44</v>
      </c>
      <c r="AJ182" s="390">
        <v>16</v>
      </c>
      <c r="AK182" s="390">
        <v>0</v>
      </c>
      <c r="AL182" s="390">
        <v>60</v>
      </c>
      <c r="AM182" s="390">
        <v>15</v>
      </c>
      <c r="AN182" s="390">
        <v>4</v>
      </c>
      <c r="AO182" s="390">
        <v>3</v>
      </c>
      <c r="AP182" s="390">
        <v>1</v>
      </c>
      <c r="AQ182" s="48"/>
      <c r="AR182" s="48"/>
      <c r="AS182" s="48"/>
      <c r="AT182" s="48"/>
      <c r="AU182" s="48"/>
      <c r="AV182" s="48"/>
      <c r="AW182" s="48"/>
      <c r="AX182" s="399"/>
      <c r="AY182" s="399"/>
      <c r="AZ182" s="399"/>
      <c r="BA182" s="399"/>
      <c r="BB182" s="399"/>
      <c r="BC182" s="399"/>
      <c r="BD182" s="469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8"/>
      <c r="CO182" s="48"/>
      <c r="CP182" s="48"/>
      <c r="CQ182" s="48"/>
      <c r="CR182" s="48"/>
      <c r="CS182" s="48"/>
      <c r="CT182" s="48"/>
      <c r="CU182" s="48"/>
      <c r="CV182" s="48"/>
      <c r="CW182" s="48"/>
      <c r="CX182" s="48"/>
      <c r="CY182" s="48"/>
      <c r="CZ182" s="48"/>
      <c r="DA182" s="48"/>
      <c r="DB182" s="48"/>
      <c r="DC182" s="48"/>
      <c r="DD182" s="48"/>
      <c r="DE182" s="48"/>
      <c r="DF182" s="48"/>
      <c r="DG182" s="48"/>
      <c r="DH182" s="48"/>
      <c r="DI182" s="48"/>
    </row>
    <row r="183" spans="1:113" s="394" customFormat="1" ht="18" customHeight="1">
      <c r="A183" s="703" t="s">
        <v>201</v>
      </c>
      <c r="B183" s="703" t="s">
        <v>205</v>
      </c>
      <c r="C183" s="396">
        <v>630</v>
      </c>
      <c r="D183" s="396">
        <v>293</v>
      </c>
      <c r="E183" s="396">
        <v>451</v>
      </c>
      <c r="F183" s="396">
        <v>230</v>
      </c>
      <c r="G183" s="396">
        <v>246</v>
      </c>
      <c r="H183" s="396">
        <v>103</v>
      </c>
      <c r="I183" s="396">
        <v>198</v>
      </c>
      <c r="J183" s="396">
        <v>91</v>
      </c>
      <c r="K183" s="396">
        <v>1525</v>
      </c>
      <c r="L183" s="396">
        <v>717</v>
      </c>
      <c r="M183" s="707" t="s">
        <v>201</v>
      </c>
      <c r="N183" s="707" t="s">
        <v>205</v>
      </c>
      <c r="O183" s="390">
        <v>101</v>
      </c>
      <c r="P183" s="390">
        <v>51</v>
      </c>
      <c r="Q183" s="396">
        <v>8</v>
      </c>
      <c r="R183" s="396">
        <v>5</v>
      </c>
      <c r="S183" s="396">
        <v>18</v>
      </c>
      <c r="T183" s="396">
        <v>10</v>
      </c>
      <c r="U183" s="396">
        <v>61</v>
      </c>
      <c r="V183" s="396">
        <v>28</v>
      </c>
      <c r="W183" s="396">
        <v>188</v>
      </c>
      <c r="X183" s="396">
        <v>94</v>
      </c>
      <c r="Y183" s="396" t="s">
        <v>201</v>
      </c>
      <c r="Z183" s="396" t="s">
        <v>205</v>
      </c>
      <c r="AA183" s="396">
        <v>16</v>
      </c>
      <c r="AB183" s="396">
        <v>13</v>
      </c>
      <c r="AC183" s="390">
        <v>8</v>
      </c>
      <c r="AD183" s="390">
        <v>5</v>
      </c>
      <c r="AE183" s="390">
        <v>42</v>
      </c>
      <c r="AF183" s="390">
        <v>29</v>
      </c>
      <c r="AG183" s="390">
        <v>13</v>
      </c>
      <c r="AH183" s="390">
        <v>42</v>
      </c>
      <c r="AI183" s="390">
        <v>40</v>
      </c>
      <c r="AJ183" s="390">
        <v>28</v>
      </c>
      <c r="AK183" s="390">
        <v>6</v>
      </c>
      <c r="AL183" s="390">
        <v>74</v>
      </c>
      <c r="AM183" s="390">
        <v>8</v>
      </c>
      <c r="AN183" s="390">
        <v>10</v>
      </c>
      <c r="AO183" s="390">
        <v>10</v>
      </c>
      <c r="AP183" s="390">
        <v>0</v>
      </c>
      <c r="AQ183" s="48"/>
      <c r="AR183" s="48"/>
      <c r="AS183" s="48"/>
      <c r="AT183" s="48"/>
      <c r="AU183" s="48"/>
      <c r="AV183" s="48"/>
      <c r="AW183" s="48"/>
      <c r="AX183" s="399"/>
      <c r="AY183" s="399"/>
      <c r="AZ183" s="399"/>
      <c r="BA183" s="399"/>
      <c r="BB183" s="399"/>
      <c r="BC183" s="399"/>
      <c r="BD183" s="469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/>
      <c r="BR183" s="48"/>
      <c r="BS183" s="48"/>
      <c r="BT183" s="48"/>
      <c r="BU183" s="48"/>
      <c r="BV183" s="48"/>
      <c r="BW183" s="48"/>
      <c r="BX183" s="48"/>
      <c r="BY183" s="48"/>
      <c r="BZ183" s="48"/>
      <c r="CA183" s="48"/>
      <c r="CB183" s="48"/>
      <c r="CC183" s="48"/>
      <c r="CD183" s="48"/>
      <c r="CE183" s="48"/>
      <c r="CF183" s="48"/>
      <c r="CG183" s="48"/>
      <c r="CH183" s="48"/>
      <c r="CI183" s="48"/>
      <c r="CJ183" s="48"/>
      <c r="CK183" s="48"/>
      <c r="CL183" s="48"/>
      <c r="CM183" s="48"/>
      <c r="CN183" s="48"/>
      <c r="CO183" s="48"/>
      <c r="CP183" s="48"/>
      <c r="CQ183" s="48"/>
      <c r="CR183" s="48"/>
      <c r="CS183" s="48"/>
      <c r="CT183" s="48"/>
      <c r="CU183" s="48"/>
      <c r="CV183" s="48"/>
      <c r="CW183" s="48"/>
      <c r="CX183" s="48"/>
      <c r="CY183" s="48"/>
      <c r="CZ183" s="48"/>
      <c r="DA183" s="48"/>
      <c r="DB183" s="48"/>
      <c r="DC183" s="48"/>
      <c r="DD183" s="48"/>
      <c r="DE183" s="48"/>
      <c r="DF183" s="48"/>
      <c r="DG183" s="48"/>
      <c r="DH183" s="48"/>
      <c r="DI183" s="48"/>
    </row>
    <row r="184" spans="1:113" s="394" customFormat="1" ht="18" customHeight="1">
      <c r="A184" s="703" t="s">
        <v>201</v>
      </c>
      <c r="B184" s="703" t="s">
        <v>206</v>
      </c>
      <c r="C184" s="396">
        <v>1757</v>
      </c>
      <c r="D184" s="396">
        <v>846</v>
      </c>
      <c r="E184" s="396">
        <v>1609</v>
      </c>
      <c r="F184" s="396">
        <v>880</v>
      </c>
      <c r="G184" s="396">
        <v>1188</v>
      </c>
      <c r="H184" s="396">
        <v>635</v>
      </c>
      <c r="I184" s="396">
        <v>1139</v>
      </c>
      <c r="J184" s="396">
        <v>594</v>
      </c>
      <c r="K184" s="396">
        <v>5693</v>
      </c>
      <c r="L184" s="396">
        <v>2955</v>
      </c>
      <c r="M184" s="707" t="s">
        <v>201</v>
      </c>
      <c r="N184" s="707" t="s">
        <v>206</v>
      </c>
      <c r="O184" s="390">
        <v>331</v>
      </c>
      <c r="P184" s="390">
        <v>169</v>
      </c>
      <c r="Q184" s="396">
        <v>166</v>
      </c>
      <c r="R184" s="396">
        <v>99</v>
      </c>
      <c r="S184" s="396">
        <v>142</v>
      </c>
      <c r="T184" s="396">
        <v>72</v>
      </c>
      <c r="U184" s="396">
        <v>282</v>
      </c>
      <c r="V184" s="396">
        <v>155</v>
      </c>
      <c r="W184" s="396">
        <v>921</v>
      </c>
      <c r="X184" s="396">
        <v>495</v>
      </c>
      <c r="Y184" s="396" t="s">
        <v>201</v>
      </c>
      <c r="Z184" s="396" t="s">
        <v>206</v>
      </c>
      <c r="AA184" s="396">
        <v>41</v>
      </c>
      <c r="AB184" s="396">
        <v>36</v>
      </c>
      <c r="AC184" s="390">
        <v>30</v>
      </c>
      <c r="AD184" s="390">
        <v>31</v>
      </c>
      <c r="AE184" s="390">
        <v>138</v>
      </c>
      <c r="AF184" s="390">
        <v>125</v>
      </c>
      <c r="AG184" s="390">
        <v>9</v>
      </c>
      <c r="AH184" s="390">
        <v>134</v>
      </c>
      <c r="AI184" s="390">
        <v>146</v>
      </c>
      <c r="AJ184" s="390">
        <v>41</v>
      </c>
      <c r="AK184" s="390">
        <v>14</v>
      </c>
      <c r="AL184" s="390">
        <v>201</v>
      </c>
      <c r="AM184" s="390">
        <v>23</v>
      </c>
      <c r="AN184" s="390">
        <v>21</v>
      </c>
      <c r="AO184" s="390">
        <v>21</v>
      </c>
      <c r="AP184" s="390">
        <v>0</v>
      </c>
      <c r="AQ184" s="48"/>
      <c r="AR184" s="48"/>
      <c r="AS184" s="48"/>
      <c r="AT184" s="48"/>
      <c r="AU184" s="48"/>
      <c r="AV184" s="48"/>
      <c r="AW184" s="48"/>
      <c r="AX184" s="399"/>
      <c r="AY184" s="399"/>
      <c r="AZ184" s="399"/>
      <c r="BA184" s="399"/>
      <c r="BB184" s="399"/>
      <c r="BC184" s="399"/>
      <c r="BD184" s="469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  <c r="CC184" s="48"/>
      <c r="CD184" s="48"/>
      <c r="CE184" s="48"/>
      <c r="CF184" s="48"/>
      <c r="CG184" s="48"/>
      <c r="CH184" s="48"/>
      <c r="CI184" s="48"/>
      <c r="CJ184" s="48"/>
      <c r="CK184" s="48"/>
      <c r="CL184" s="48"/>
      <c r="CM184" s="48"/>
      <c r="CN184" s="48"/>
      <c r="CO184" s="48"/>
      <c r="CP184" s="48"/>
      <c r="CQ184" s="48"/>
      <c r="CR184" s="48"/>
      <c r="CS184" s="48"/>
      <c r="CT184" s="48"/>
      <c r="CU184" s="48"/>
      <c r="CV184" s="48"/>
      <c r="CW184" s="48"/>
      <c r="CX184" s="48"/>
      <c r="CY184" s="48"/>
      <c r="CZ184" s="48"/>
      <c r="DA184" s="48"/>
      <c r="DB184" s="48"/>
      <c r="DC184" s="48"/>
      <c r="DD184" s="48"/>
      <c r="DE184" s="48"/>
      <c r="DF184" s="48"/>
      <c r="DG184" s="48"/>
      <c r="DH184" s="48"/>
      <c r="DI184" s="48"/>
    </row>
    <row r="185" spans="1:113" s="394" customFormat="1" ht="18" customHeight="1">
      <c r="A185" s="703" t="s">
        <v>207</v>
      </c>
      <c r="B185" s="703" t="s">
        <v>208</v>
      </c>
      <c r="C185" s="396">
        <v>2324</v>
      </c>
      <c r="D185" s="396">
        <v>1106</v>
      </c>
      <c r="E185" s="396">
        <v>1768</v>
      </c>
      <c r="F185" s="396">
        <v>838</v>
      </c>
      <c r="G185" s="396">
        <v>1027</v>
      </c>
      <c r="H185" s="396">
        <v>481</v>
      </c>
      <c r="I185" s="396">
        <v>1066</v>
      </c>
      <c r="J185" s="396">
        <v>454</v>
      </c>
      <c r="K185" s="396">
        <v>6185</v>
      </c>
      <c r="L185" s="396">
        <v>2879</v>
      </c>
      <c r="M185" s="707" t="s">
        <v>207</v>
      </c>
      <c r="N185" s="707" t="s">
        <v>208</v>
      </c>
      <c r="O185" s="390">
        <v>323</v>
      </c>
      <c r="P185" s="390">
        <v>136</v>
      </c>
      <c r="Q185" s="396">
        <v>191</v>
      </c>
      <c r="R185" s="396">
        <v>89</v>
      </c>
      <c r="S185" s="396">
        <v>141</v>
      </c>
      <c r="T185" s="396">
        <v>72</v>
      </c>
      <c r="U185" s="396">
        <v>342</v>
      </c>
      <c r="V185" s="396">
        <v>152</v>
      </c>
      <c r="W185" s="396">
        <v>997</v>
      </c>
      <c r="X185" s="396">
        <v>449</v>
      </c>
      <c r="Y185" s="396" t="s">
        <v>207</v>
      </c>
      <c r="Z185" s="396" t="s">
        <v>208</v>
      </c>
      <c r="AA185" s="396">
        <v>42</v>
      </c>
      <c r="AB185" s="396">
        <v>33</v>
      </c>
      <c r="AC185" s="390">
        <v>20</v>
      </c>
      <c r="AD185" s="390">
        <v>20</v>
      </c>
      <c r="AE185" s="390">
        <v>115</v>
      </c>
      <c r="AF185" s="390">
        <v>71</v>
      </c>
      <c r="AG185" s="390">
        <v>25</v>
      </c>
      <c r="AH185" s="390">
        <v>96</v>
      </c>
      <c r="AI185" s="390">
        <v>79</v>
      </c>
      <c r="AJ185" s="390">
        <v>57</v>
      </c>
      <c r="AK185" s="390">
        <v>10</v>
      </c>
      <c r="AL185" s="390">
        <v>146</v>
      </c>
      <c r="AM185" s="390">
        <v>22</v>
      </c>
      <c r="AN185" s="390">
        <v>10</v>
      </c>
      <c r="AO185" s="390">
        <v>10</v>
      </c>
      <c r="AP185" s="390">
        <v>0</v>
      </c>
      <c r="AQ185" s="48"/>
      <c r="AR185" s="48"/>
      <c r="AS185" s="48"/>
      <c r="AT185" s="48"/>
      <c r="AU185" s="48"/>
      <c r="AV185" s="48"/>
      <c r="AW185" s="48"/>
      <c r="AX185" s="399"/>
      <c r="AY185" s="399"/>
      <c r="AZ185" s="399"/>
      <c r="BA185" s="399"/>
      <c r="BB185" s="399"/>
      <c r="BC185" s="399"/>
      <c r="BD185" s="469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48"/>
      <c r="BP185" s="48"/>
      <c r="BQ185" s="48"/>
      <c r="BR185" s="48"/>
      <c r="BS185" s="48"/>
      <c r="BT185" s="48"/>
      <c r="BU185" s="48"/>
      <c r="BV185" s="48"/>
      <c r="BW185" s="48"/>
      <c r="BX185" s="48"/>
      <c r="BY185" s="48"/>
      <c r="BZ185" s="48"/>
      <c r="CA185" s="48"/>
      <c r="CB185" s="48"/>
      <c r="CC185" s="48"/>
      <c r="CD185" s="48"/>
      <c r="CE185" s="48"/>
      <c r="CF185" s="48"/>
      <c r="CG185" s="48"/>
      <c r="CH185" s="48"/>
      <c r="CI185" s="48"/>
      <c r="CJ185" s="48"/>
      <c r="CK185" s="48"/>
      <c r="CL185" s="48"/>
      <c r="CM185" s="48"/>
      <c r="CN185" s="48"/>
      <c r="CO185" s="48"/>
      <c r="CP185" s="48"/>
      <c r="CQ185" s="48"/>
      <c r="CR185" s="48"/>
      <c r="CS185" s="48"/>
      <c r="CT185" s="48"/>
      <c r="CU185" s="48"/>
      <c r="CV185" s="48"/>
      <c r="CW185" s="48"/>
      <c r="CX185" s="48"/>
      <c r="CY185" s="48"/>
      <c r="CZ185" s="48"/>
      <c r="DA185" s="48"/>
      <c r="DB185" s="48"/>
      <c r="DC185" s="48"/>
      <c r="DD185" s="48"/>
      <c r="DE185" s="48"/>
      <c r="DF185" s="48"/>
      <c r="DG185" s="48"/>
      <c r="DH185" s="48"/>
      <c r="DI185" s="48"/>
    </row>
    <row r="186" spans="1:113" s="394" customFormat="1" ht="18" customHeight="1">
      <c r="A186" s="703" t="s">
        <v>207</v>
      </c>
      <c r="B186" s="703" t="s">
        <v>209</v>
      </c>
      <c r="C186" s="396">
        <v>2093</v>
      </c>
      <c r="D186" s="396">
        <v>946</v>
      </c>
      <c r="E186" s="396">
        <v>1251</v>
      </c>
      <c r="F186" s="396">
        <v>576</v>
      </c>
      <c r="G186" s="396">
        <v>641</v>
      </c>
      <c r="H186" s="396">
        <v>271</v>
      </c>
      <c r="I186" s="396">
        <v>572</v>
      </c>
      <c r="J186" s="396">
        <v>255</v>
      </c>
      <c r="K186" s="396">
        <v>4557</v>
      </c>
      <c r="L186" s="396">
        <v>2048</v>
      </c>
      <c r="M186" s="707" t="s">
        <v>207</v>
      </c>
      <c r="N186" s="707" t="s">
        <v>209</v>
      </c>
      <c r="O186" s="390">
        <v>307</v>
      </c>
      <c r="P186" s="390">
        <v>148</v>
      </c>
      <c r="Q186" s="396">
        <v>76</v>
      </c>
      <c r="R186" s="396">
        <v>34</v>
      </c>
      <c r="S186" s="396">
        <v>108</v>
      </c>
      <c r="T186" s="396">
        <v>44</v>
      </c>
      <c r="U186" s="396">
        <v>194</v>
      </c>
      <c r="V186" s="396">
        <v>84</v>
      </c>
      <c r="W186" s="396">
        <v>685</v>
      </c>
      <c r="X186" s="396">
        <v>310</v>
      </c>
      <c r="Y186" s="396" t="s">
        <v>207</v>
      </c>
      <c r="Z186" s="396" t="s">
        <v>209</v>
      </c>
      <c r="AA186" s="396">
        <v>38</v>
      </c>
      <c r="AB186" s="396">
        <v>23</v>
      </c>
      <c r="AC186" s="390">
        <v>15</v>
      </c>
      <c r="AD186" s="390">
        <v>12</v>
      </c>
      <c r="AE186" s="390">
        <v>88</v>
      </c>
      <c r="AF186" s="390">
        <v>65</v>
      </c>
      <c r="AG186" s="390">
        <v>17</v>
      </c>
      <c r="AH186" s="390">
        <v>82</v>
      </c>
      <c r="AI186" s="390">
        <v>55</v>
      </c>
      <c r="AJ186" s="390">
        <v>33</v>
      </c>
      <c r="AK186" s="390">
        <v>15</v>
      </c>
      <c r="AL186" s="390">
        <v>103</v>
      </c>
      <c r="AM186" s="390">
        <v>10</v>
      </c>
      <c r="AN186" s="390">
        <v>14</v>
      </c>
      <c r="AO186" s="390">
        <v>14</v>
      </c>
      <c r="AP186" s="390">
        <v>0</v>
      </c>
      <c r="AQ186" s="48"/>
      <c r="AR186" s="48"/>
      <c r="AS186" s="48"/>
      <c r="AT186" s="48"/>
      <c r="AU186" s="48"/>
      <c r="AV186" s="48"/>
      <c r="AW186" s="48"/>
      <c r="AX186" s="399"/>
      <c r="AY186" s="399"/>
      <c r="AZ186" s="399"/>
      <c r="BA186" s="399"/>
      <c r="BB186" s="399"/>
      <c r="BC186" s="399"/>
      <c r="BD186" s="469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  <c r="CC186" s="48"/>
      <c r="CD186" s="48"/>
      <c r="CE186" s="48"/>
      <c r="CF186" s="48"/>
      <c r="CG186" s="48"/>
      <c r="CH186" s="48"/>
      <c r="CI186" s="48"/>
      <c r="CJ186" s="48"/>
      <c r="CK186" s="48"/>
      <c r="CL186" s="48"/>
      <c r="CM186" s="48"/>
      <c r="CN186" s="48"/>
      <c r="CO186" s="48"/>
      <c r="CP186" s="48"/>
      <c r="CQ186" s="48"/>
      <c r="CR186" s="48"/>
      <c r="CS186" s="48"/>
      <c r="CT186" s="48"/>
      <c r="CU186" s="48"/>
      <c r="CV186" s="48"/>
      <c r="CW186" s="48"/>
      <c r="CX186" s="48"/>
      <c r="CY186" s="48"/>
      <c r="CZ186" s="48"/>
      <c r="DA186" s="48"/>
      <c r="DB186" s="48"/>
      <c r="DC186" s="48"/>
      <c r="DD186" s="48"/>
      <c r="DE186" s="48"/>
      <c r="DF186" s="48"/>
      <c r="DG186" s="48"/>
      <c r="DH186" s="48"/>
      <c r="DI186" s="48"/>
    </row>
    <row r="187" spans="1:113" s="394" customFormat="1" ht="18" customHeight="1">
      <c r="A187" s="703" t="s">
        <v>207</v>
      </c>
      <c r="B187" s="703" t="s">
        <v>210</v>
      </c>
      <c r="C187" s="396">
        <v>1429</v>
      </c>
      <c r="D187" s="396">
        <v>664</v>
      </c>
      <c r="E187" s="396">
        <v>1239</v>
      </c>
      <c r="F187" s="396">
        <v>562</v>
      </c>
      <c r="G187" s="396">
        <v>885</v>
      </c>
      <c r="H187" s="396">
        <v>377</v>
      </c>
      <c r="I187" s="396">
        <v>847</v>
      </c>
      <c r="J187" s="396">
        <v>347</v>
      </c>
      <c r="K187" s="396">
        <v>4400</v>
      </c>
      <c r="L187" s="396">
        <v>1950</v>
      </c>
      <c r="M187" s="707" t="s">
        <v>207</v>
      </c>
      <c r="N187" s="707" t="s">
        <v>210</v>
      </c>
      <c r="O187" s="390">
        <v>237</v>
      </c>
      <c r="P187" s="390">
        <v>133</v>
      </c>
      <c r="Q187" s="396">
        <v>125</v>
      </c>
      <c r="R187" s="396">
        <v>69</v>
      </c>
      <c r="S187" s="396">
        <v>140</v>
      </c>
      <c r="T187" s="396">
        <v>70</v>
      </c>
      <c r="U187" s="396">
        <v>303</v>
      </c>
      <c r="V187" s="396">
        <v>132</v>
      </c>
      <c r="W187" s="396">
        <v>805</v>
      </c>
      <c r="X187" s="396">
        <v>404</v>
      </c>
      <c r="Y187" s="396" t="s">
        <v>207</v>
      </c>
      <c r="Z187" s="396" t="s">
        <v>210</v>
      </c>
      <c r="AA187" s="396">
        <v>22</v>
      </c>
      <c r="AB187" s="396">
        <v>20</v>
      </c>
      <c r="AC187" s="390">
        <v>16</v>
      </c>
      <c r="AD187" s="390">
        <v>14</v>
      </c>
      <c r="AE187" s="390">
        <v>72</v>
      </c>
      <c r="AF187" s="390">
        <v>60</v>
      </c>
      <c r="AG187" s="390">
        <v>10</v>
      </c>
      <c r="AH187" s="390">
        <v>70</v>
      </c>
      <c r="AI187" s="390">
        <v>79</v>
      </c>
      <c r="AJ187" s="390">
        <v>20</v>
      </c>
      <c r="AK187" s="390">
        <v>0</v>
      </c>
      <c r="AL187" s="390">
        <v>99</v>
      </c>
      <c r="AM187" s="390">
        <v>30</v>
      </c>
      <c r="AN187" s="390">
        <v>7</v>
      </c>
      <c r="AO187" s="390">
        <v>7</v>
      </c>
      <c r="AP187" s="390">
        <v>0</v>
      </c>
      <c r="AQ187" s="48"/>
      <c r="AR187" s="48"/>
      <c r="AS187" s="48"/>
      <c r="AT187" s="48"/>
      <c r="AU187" s="48"/>
      <c r="AV187" s="48"/>
      <c r="AW187" s="48"/>
      <c r="AX187" s="399"/>
      <c r="AY187" s="399"/>
      <c r="AZ187" s="399"/>
      <c r="BA187" s="399"/>
      <c r="BB187" s="399"/>
      <c r="BC187" s="399"/>
      <c r="BD187" s="469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  <c r="BO187" s="48"/>
      <c r="BP187" s="48"/>
      <c r="BQ187" s="48"/>
      <c r="BR187" s="48"/>
      <c r="BS187" s="48"/>
      <c r="BT187" s="48"/>
      <c r="BU187" s="48"/>
      <c r="BV187" s="48"/>
      <c r="BW187" s="48"/>
      <c r="BX187" s="48"/>
      <c r="BY187" s="48"/>
      <c r="BZ187" s="48"/>
      <c r="CA187" s="48"/>
      <c r="CB187" s="48"/>
      <c r="CC187" s="48"/>
      <c r="CD187" s="48"/>
      <c r="CE187" s="48"/>
      <c r="CF187" s="48"/>
      <c r="CG187" s="48"/>
      <c r="CH187" s="48"/>
      <c r="CI187" s="48"/>
      <c r="CJ187" s="48"/>
      <c r="CK187" s="48"/>
      <c r="CL187" s="48"/>
      <c r="CM187" s="48"/>
      <c r="CN187" s="48"/>
      <c r="CO187" s="48"/>
      <c r="CP187" s="48"/>
      <c r="CQ187" s="48"/>
      <c r="CR187" s="48"/>
      <c r="CS187" s="48"/>
      <c r="CT187" s="48"/>
      <c r="CU187" s="48"/>
      <c r="CV187" s="48"/>
      <c r="CW187" s="48"/>
      <c r="CX187" s="48"/>
      <c r="CY187" s="48"/>
      <c r="CZ187" s="48"/>
      <c r="DA187" s="48"/>
      <c r="DB187" s="48"/>
      <c r="DC187" s="48"/>
      <c r="DD187" s="48"/>
      <c r="DE187" s="48"/>
      <c r="DF187" s="48"/>
      <c r="DG187" s="48"/>
      <c r="DH187" s="48"/>
      <c r="DI187" s="48"/>
    </row>
    <row r="188" spans="1:113" s="394" customFormat="1" ht="18" customHeight="1">
      <c r="A188" s="703" t="s">
        <v>207</v>
      </c>
      <c r="B188" s="703" t="s">
        <v>263</v>
      </c>
      <c r="C188" s="396">
        <v>467</v>
      </c>
      <c r="D188" s="396">
        <v>265</v>
      </c>
      <c r="E188" s="396">
        <v>426</v>
      </c>
      <c r="F188" s="396">
        <v>204</v>
      </c>
      <c r="G188" s="396">
        <v>229</v>
      </c>
      <c r="H188" s="396">
        <v>121</v>
      </c>
      <c r="I188" s="396">
        <v>249</v>
      </c>
      <c r="J188" s="396">
        <v>123</v>
      </c>
      <c r="K188" s="396">
        <v>1371</v>
      </c>
      <c r="L188" s="396">
        <v>713</v>
      </c>
      <c r="M188" s="707" t="s">
        <v>207</v>
      </c>
      <c r="N188" s="707" t="s">
        <v>263</v>
      </c>
      <c r="O188" s="390">
        <v>135</v>
      </c>
      <c r="P188" s="390">
        <v>71</v>
      </c>
      <c r="Q188" s="396">
        <v>84</v>
      </c>
      <c r="R188" s="396">
        <v>46</v>
      </c>
      <c r="S188" s="396">
        <v>31</v>
      </c>
      <c r="T188" s="396">
        <v>18</v>
      </c>
      <c r="U188" s="396">
        <v>127</v>
      </c>
      <c r="V188" s="396">
        <v>66</v>
      </c>
      <c r="W188" s="396">
        <v>377</v>
      </c>
      <c r="X188" s="396">
        <v>201</v>
      </c>
      <c r="Y188" s="396" t="s">
        <v>207</v>
      </c>
      <c r="Z188" s="396" t="s">
        <v>263</v>
      </c>
      <c r="AA188" s="396">
        <v>7</v>
      </c>
      <c r="AB188" s="396">
        <v>6</v>
      </c>
      <c r="AC188" s="390">
        <v>3</v>
      </c>
      <c r="AD188" s="390">
        <v>4</v>
      </c>
      <c r="AE188" s="390">
        <v>20</v>
      </c>
      <c r="AF188" s="390">
        <v>14</v>
      </c>
      <c r="AG188" s="390">
        <v>1</v>
      </c>
      <c r="AH188" s="390">
        <v>15</v>
      </c>
      <c r="AI188" s="390">
        <v>22</v>
      </c>
      <c r="AJ188" s="390">
        <v>4</v>
      </c>
      <c r="AK188" s="390">
        <v>2</v>
      </c>
      <c r="AL188" s="390">
        <v>28</v>
      </c>
      <c r="AM188" s="390">
        <v>0</v>
      </c>
      <c r="AN188" s="390">
        <v>2</v>
      </c>
      <c r="AO188" s="390">
        <v>2</v>
      </c>
      <c r="AP188" s="390">
        <v>0</v>
      </c>
      <c r="AQ188" s="48"/>
      <c r="AR188" s="48"/>
      <c r="AS188" s="48"/>
      <c r="AT188" s="48"/>
      <c r="AU188" s="48"/>
      <c r="AV188" s="48"/>
      <c r="AW188" s="48"/>
      <c r="AX188" s="399"/>
      <c r="AY188" s="399"/>
      <c r="AZ188" s="399"/>
      <c r="BA188" s="399"/>
      <c r="BB188" s="399"/>
      <c r="BC188" s="399"/>
      <c r="BD188" s="469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48"/>
      <c r="BP188" s="48"/>
      <c r="BQ188" s="48"/>
      <c r="BR188" s="48"/>
      <c r="BS188" s="48"/>
      <c r="BT188" s="48"/>
      <c r="BU188" s="48"/>
      <c r="BV188" s="48"/>
      <c r="BW188" s="48"/>
      <c r="BX188" s="48"/>
      <c r="BY188" s="48"/>
      <c r="BZ188" s="48"/>
      <c r="CA188" s="48"/>
      <c r="CB188" s="48"/>
      <c r="CC188" s="48"/>
      <c r="CD188" s="48"/>
      <c r="CE188" s="48"/>
      <c r="CF188" s="48"/>
      <c r="CG188" s="48"/>
      <c r="CH188" s="48"/>
      <c r="CI188" s="48"/>
      <c r="CJ188" s="48"/>
      <c r="CK188" s="48"/>
      <c r="CL188" s="48"/>
      <c r="CM188" s="48"/>
      <c r="CN188" s="48"/>
      <c r="CO188" s="48"/>
      <c r="CP188" s="48"/>
      <c r="CQ188" s="48"/>
      <c r="CR188" s="48"/>
      <c r="CS188" s="48"/>
      <c r="CT188" s="48"/>
      <c r="CU188" s="48"/>
      <c r="CV188" s="48"/>
      <c r="CW188" s="48"/>
      <c r="CX188" s="48"/>
      <c r="CY188" s="48"/>
      <c r="CZ188" s="48"/>
      <c r="DA188" s="48"/>
      <c r="DB188" s="48"/>
      <c r="DC188" s="48"/>
      <c r="DD188" s="48"/>
      <c r="DE188" s="48"/>
      <c r="DF188" s="48"/>
      <c r="DG188" s="48"/>
      <c r="DH188" s="48"/>
      <c r="DI188" s="48"/>
    </row>
    <row r="189" spans="1:113" s="394" customFormat="1" ht="18" customHeight="1">
      <c r="A189" s="703" t="s">
        <v>207</v>
      </c>
      <c r="B189" s="703" t="s">
        <v>211</v>
      </c>
      <c r="C189" s="396">
        <v>1122</v>
      </c>
      <c r="D189" s="396">
        <v>426</v>
      </c>
      <c r="E189" s="396">
        <v>963</v>
      </c>
      <c r="F189" s="396">
        <v>355</v>
      </c>
      <c r="G189" s="396">
        <v>399</v>
      </c>
      <c r="H189" s="396">
        <v>132</v>
      </c>
      <c r="I189" s="396">
        <v>354</v>
      </c>
      <c r="J189" s="396">
        <v>107</v>
      </c>
      <c r="K189" s="396">
        <v>2838</v>
      </c>
      <c r="L189" s="396">
        <v>1020</v>
      </c>
      <c r="M189" s="707" t="s">
        <v>207</v>
      </c>
      <c r="N189" s="707" t="s">
        <v>211</v>
      </c>
      <c r="O189" s="390">
        <v>170</v>
      </c>
      <c r="P189" s="390">
        <v>73</v>
      </c>
      <c r="Q189" s="396">
        <v>73</v>
      </c>
      <c r="R189" s="396">
        <v>33</v>
      </c>
      <c r="S189" s="396">
        <v>27</v>
      </c>
      <c r="T189" s="396">
        <v>9</v>
      </c>
      <c r="U189" s="396">
        <v>91</v>
      </c>
      <c r="V189" s="396">
        <v>36</v>
      </c>
      <c r="W189" s="396">
        <v>361</v>
      </c>
      <c r="X189" s="396">
        <v>151</v>
      </c>
      <c r="Y189" s="396" t="s">
        <v>207</v>
      </c>
      <c r="Z189" s="396" t="s">
        <v>211</v>
      </c>
      <c r="AA189" s="396">
        <v>20</v>
      </c>
      <c r="AB189" s="396">
        <v>19</v>
      </c>
      <c r="AC189" s="390">
        <v>9</v>
      </c>
      <c r="AD189" s="390">
        <v>8</v>
      </c>
      <c r="AE189" s="390">
        <v>56</v>
      </c>
      <c r="AF189" s="390">
        <v>38</v>
      </c>
      <c r="AG189" s="390">
        <v>7</v>
      </c>
      <c r="AH189" s="390">
        <v>45</v>
      </c>
      <c r="AI189" s="390">
        <v>48</v>
      </c>
      <c r="AJ189" s="390">
        <v>28</v>
      </c>
      <c r="AK189" s="390">
        <v>2</v>
      </c>
      <c r="AL189" s="390">
        <v>78</v>
      </c>
      <c r="AM189" s="390">
        <v>10</v>
      </c>
      <c r="AN189" s="390">
        <v>8</v>
      </c>
      <c r="AO189" s="390">
        <v>8</v>
      </c>
      <c r="AP189" s="390">
        <v>0</v>
      </c>
      <c r="AQ189" s="48"/>
      <c r="AR189" s="48"/>
      <c r="AS189" s="48"/>
      <c r="AT189" s="48"/>
      <c r="AU189" s="48"/>
      <c r="AV189" s="48"/>
      <c r="AW189" s="48"/>
      <c r="AX189" s="399"/>
      <c r="AY189" s="399"/>
      <c r="AZ189" s="399"/>
      <c r="BA189" s="399"/>
      <c r="BB189" s="399"/>
      <c r="BC189" s="399"/>
      <c r="BD189" s="469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  <c r="BS189" s="48"/>
      <c r="BT189" s="48"/>
      <c r="BU189" s="48"/>
      <c r="BV189" s="48"/>
      <c r="BW189" s="48"/>
      <c r="BX189" s="48"/>
      <c r="BY189" s="48"/>
      <c r="BZ189" s="48"/>
      <c r="CA189" s="48"/>
      <c r="CB189" s="48"/>
      <c r="CC189" s="48"/>
      <c r="CD189" s="48"/>
      <c r="CE189" s="48"/>
      <c r="CF189" s="48"/>
      <c r="CG189" s="48"/>
      <c r="CH189" s="48"/>
      <c r="CI189" s="48"/>
      <c r="CJ189" s="48"/>
      <c r="CK189" s="48"/>
      <c r="CL189" s="48"/>
      <c r="CM189" s="48"/>
      <c r="CN189" s="48"/>
      <c r="CO189" s="48"/>
      <c r="CP189" s="48"/>
      <c r="CQ189" s="48"/>
      <c r="CR189" s="48"/>
      <c r="CS189" s="48"/>
      <c r="CT189" s="48"/>
      <c r="CU189" s="48"/>
      <c r="CV189" s="48"/>
      <c r="CW189" s="48"/>
      <c r="CX189" s="48"/>
      <c r="CY189" s="48"/>
      <c r="CZ189" s="48"/>
      <c r="DA189" s="48"/>
      <c r="DB189" s="48"/>
      <c r="DC189" s="48"/>
      <c r="DD189" s="48"/>
      <c r="DE189" s="48"/>
      <c r="DF189" s="48"/>
      <c r="DG189" s="48"/>
      <c r="DH189" s="48"/>
      <c r="DI189" s="48"/>
    </row>
    <row r="190" spans="1:113" s="394" customFormat="1" ht="18" customHeight="1">
      <c r="A190" s="703" t="s">
        <v>207</v>
      </c>
      <c r="B190" s="703" t="s">
        <v>212</v>
      </c>
      <c r="C190" s="396">
        <v>1709</v>
      </c>
      <c r="D190" s="396">
        <v>698</v>
      </c>
      <c r="E190" s="396">
        <v>1641</v>
      </c>
      <c r="F190" s="396">
        <v>712</v>
      </c>
      <c r="G190" s="396">
        <v>620</v>
      </c>
      <c r="H190" s="396">
        <v>299</v>
      </c>
      <c r="I190" s="396">
        <v>718</v>
      </c>
      <c r="J190" s="396">
        <v>329</v>
      </c>
      <c r="K190" s="396">
        <v>4688</v>
      </c>
      <c r="L190" s="396">
        <v>2038</v>
      </c>
      <c r="M190" s="707" t="s">
        <v>207</v>
      </c>
      <c r="N190" s="707" t="s">
        <v>212</v>
      </c>
      <c r="O190" s="390">
        <v>295</v>
      </c>
      <c r="P190" s="390">
        <v>141</v>
      </c>
      <c r="Q190" s="396">
        <v>121</v>
      </c>
      <c r="R190" s="396">
        <v>58</v>
      </c>
      <c r="S190" s="396">
        <v>63</v>
      </c>
      <c r="T190" s="396">
        <v>33</v>
      </c>
      <c r="U190" s="396">
        <v>193</v>
      </c>
      <c r="V190" s="396">
        <v>85</v>
      </c>
      <c r="W190" s="396">
        <v>672</v>
      </c>
      <c r="X190" s="396">
        <v>317</v>
      </c>
      <c r="Y190" s="396" t="s">
        <v>207</v>
      </c>
      <c r="Z190" s="396" t="s">
        <v>212</v>
      </c>
      <c r="AA190" s="396">
        <v>34</v>
      </c>
      <c r="AB190" s="396">
        <v>31</v>
      </c>
      <c r="AC190" s="390">
        <v>12</v>
      </c>
      <c r="AD190" s="390">
        <v>13</v>
      </c>
      <c r="AE190" s="390">
        <v>90</v>
      </c>
      <c r="AF190" s="390">
        <v>38</v>
      </c>
      <c r="AG190" s="390">
        <v>26</v>
      </c>
      <c r="AH190" s="390">
        <v>64</v>
      </c>
      <c r="AI190" s="390">
        <v>64</v>
      </c>
      <c r="AJ190" s="390">
        <v>53</v>
      </c>
      <c r="AK190" s="390">
        <v>2</v>
      </c>
      <c r="AL190" s="390">
        <v>119</v>
      </c>
      <c r="AM190" s="390">
        <v>18</v>
      </c>
      <c r="AN190" s="390">
        <v>10</v>
      </c>
      <c r="AO190" s="390">
        <v>10</v>
      </c>
      <c r="AP190" s="390">
        <v>0</v>
      </c>
      <c r="AQ190" s="48"/>
      <c r="AR190" s="48"/>
      <c r="AS190" s="48"/>
      <c r="AT190" s="48"/>
      <c r="AU190" s="48"/>
      <c r="AV190" s="48"/>
      <c r="AW190" s="48"/>
      <c r="AX190" s="399"/>
      <c r="AY190" s="399"/>
      <c r="AZ190" s="399"/>
      <c r="BA190" s="399"/>
      <c r="BB190" s="399"/>
      <c r="BC190" s="399"/>
      <c r="BD190" s="469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  <c r="CC190" s="48"/>
      <c r="CD190" s="48"/>
      <c r="CE190" s="48"/>
      <c r="CF190" s="48"/>
      <c r="CG190" s="48"/>
      <c r="CH190" s="48"/>
      <c r="CI190" s="48"/>
      <c r="CJ190" s="48"/>
      <c r="CK190" s="48"/>
      <c r="CL190" s="48"/>
      <c r="CM190" s="48"/>
      <c r="CN190" s="48"/>
      <c r="CO190" s="48"/>
      <c r="CP190" s="48"/>
      <c r="CQ190" s="48"/>
      <c r="CR190" s="48"/>
      <c r="CS190" s="48"/>
      <c r="CT190" s="48"/>
      <c r="CU190" s="48"/>
      <c r="CV190" s="48"/>
      <c r="CW190" s="48"/>
      <c r="CX190" s="48"/>
      <c r="CY190" s="48"/>
      <c r="CZ190" s="48"/>
      <c r="DA190" s="48"/>
      <c r="DB190" s="48"/>
      <c r="DC190" s="48"/>
      <c r="DD190" s="48"/>
      <c r="DE190" s="48"/>
      <c r="DF190" s="48"/>
      <c r="DG190" s="48"/>
      <c r="DH190" s="48"/>
      <c r="DI190" s="48"/>
    </row>
    <row r="191" spans="1:113" s="394" customFormat="1" ht="18" customHeight="1">
      <c r="A191" s="703" t="s">
        <v>214</v>
      </c>
      <c r="B191" s="703" t="s">
        <v>287</v>
      </c>
      <c r="C191" s="396">
        <v>401</v>
      </c>
      <c r="D191" s="396">
        <v>187</v>
      </c>
      <c r="E191" s="396">
        <v>197</v>
      </c>
      <c r="F191" s="396">
        <v>99</v>
      </c>
      <c r="G191" s="396">
        <v>100</v>
      </c>
      <c r="H191" s="396">
        <v>48</v>
      </c>
      <c r="I191" s="396">
        <v>89</v>
      </c>
      <c r="J191" s="396">
        <v>41</v>
      </c>
      <c r="K191" s="396">
        <v>787</v>
      </c>
      <c r="L191" s="396">
        <v>375</v>
      </c>
      <c r="M191" s="707" t="s">
        <v>214</v>
      </c>
      <c r="N191" s="707" t="s">
        <v>287</v>
      </c>
      <c r="O191" s="390">
        <v>59</v>
      </c>
      <c r="P191" s="390">
        <v>19</v>
      </c>
      <c r="Q191" s="396">
        <v>8</v>
      </c>
      <c r="R191" s="396">
        <v>6</v>
      </c>
      <c r="S191" s="396">
        <v>38</v>
      </c>
      <c r="T191" s="396">
        <v>25</v>
      </c>
      <c r="U191" s="396">
        <v>33</v>
      </c>
      <c r="V191" s="396">
        <v>19</v>
      </c>
      <c r="W191" s="396">
        <v>138</v>
      </c>
      <c r="X191" s="396">
        <v>69</v>
      </c>
      <c r="Y191" s="396" t="s">
        <v>214</v>
      </c>
      <c r="Z191" s="396" t="s">
        <v>287</v>
      </c>
      <c r="AA191" s="396">
        <v>5</v>
      </c>
      <c r="AB191" s="396">
        <v>4</v>
      </c>
      <c r="AC191" s="390">
        <v>3</v>
      </c>
      <c r="AD191" s="390">
        <v>3</v>
      </c>
      <c r="AE191" s="390">
        <v>15</v>
      </c>
      <c r="AF191" s="390">
        <v>11</v>
      </c>
      <c r="AG191" s="390">
        <v>3</v>
      </c>
      <c r="AH191" s="390">
        <v>14</v>
      </c>
      <c r="AI191" s="390">
        <v>11</v>
      </c>
      <c r="AJ191" s="390">
        <v>5</v>
      </c>
      <c r="AK191" s="390">
        <v>0</v>
      </c>
      <c r="AL191" s="390">
        <v>16</v>
      </c>
      <c r="AM191" s="390">
        <v>0</v>
      </c>
      <c r="AN191" s="390">
        <v>2</v>
      </c>
      <c r="AO191" s="390">
        <v>2</v>
      </c>
      <c r="AP191" s="390">
        <v>0</v>
      </c>
      <c r="AQ191" s="48"/>
      <c r="AR191" s="48"/>
      <c r="AS191" s="48"/>
      <c r="AT191" s="48"/>
      <c r="AU191" s="48"/>
      <c r="AV191" s="48"/>
      <c r="AW191" s="48"/>
      <c r="AX191" s="399"/>
      <c r="AY191" s="399"/>
      <c r="AZ191" s="399"/>
      <c r="BA191" s="399"/>
      <c r="BB191" s="399"/>
      <c r="BC191" s="399"/>
      <c r="BD191" s="469"/>
      <c r="BE191" s="48"/>
      <c r="BF191" s="48"/>
      <c r="BG191" s="48"/>
      <c r="BH191" s="48"/>
      <c r="BI191" s="48"/>
      <c r="BJ191" s="48"/>
      <c r="BK191" s="48"/>
      <c r="BL191" s="48"/>
      <c r="BM191" s="48"/>
      <c r="BN191" s="48"/>
      <c r="BO191" s="48"/>
      <c r="BP191" s="48"/>
      <c r="BQ191" s="48"/>
      <c r="BR191" s="48"/>
      <c r="BS191" s="48"/>
      <c r="BT191" s="48"/>
      <c r="BU191" s="48"/>
      <c r="BV191" s="48"/>
      <c r="BW191" s="48"/>
      <c r="BX191" s="48"/>
      <c r="BY191" s="48"/>
      <c r="BZ191" s="48"/>
      <c r="CA191" s="48"/>
      <c r="CB191" s="48"/>
      <c r="CC191" s="48"/>
      <c r="CD191" s="48"/>
      <c r="CE191" s="48"/>
      <c r="CF191" s="48"/>
      <c r="CG191" s="48"/>
      <c r="CH191" s="48"/>
      <c r="CI191" s="48"/>
      <c r="CJ191" s="48"/>
      <c r="CK191" s="48"/>
      <c r="CL191" s="48"/>
      <c r="CM191" s="48"/>
      <c r="CN191" s="48"/>
      <c r="CO191" s="48"/>
      <c r="CP191" s="48"/>
      <c r="CQ191" s="48"/>
      <c r="CR191" s="48"/>
      <c r="CS191" s="48"/>
      <c r="CT191" s="48"/>
      <c r="CU191" s="48"/>
      <c r="CV191" s="48"/>
      <c r="CW191" s="48"/>
      <c r="CX191" s="48"/>
      <c r="CY191" s="48"/>
      <c r="CZ191" s="48"/>
      <c r="DA191" s="48"/>
      <c r="DB191" s="48"/>
      <c r="DC191" s="48"/>
      <c r="DD191" s="48"/>
      <c r="DE191" s="48"/>
      <c r="DF191" s="48"/>
      <c r="DG191" s="48"/>
      <c r="DH191" s="48"/>
      <c r="DI191" s="48"/>
    </row>
    <row r="192" spans="1:113" s="394" customFormat="1" ht="18" customHeight="1">
      <c r="A192" s="703" t="s">
        <v>214</v>
      </c>
      <c r="B192" s="703" t="s">
        <v>264</v>
      </c>
      <c r="C192" s="396">
        <v>1050</v>
      </c>
      <c r="D192" s="396">
        <v>567</v>
      </c>
      <c r="E192" s="396">
        <v>804</v>
      </c>
      <c r="F192" s="396">
        <v>427</v>
      </c>
      <c r="G192" s="396">
        <v>583</v>
      </c>
      <c r="H192" s="396">
        <v>313</v>
      </c>
      <c r="I192" s="396">
        <v>615</v>
      </c>
      <c r="J192" s="396">
        <v>308</v>
      </c>
      <c r="K192" s="396">
        <v>3052</v>
      </c>
      <c r="L192" s="396">
        <v>1615</v>
      </c>
      <c r="M192" s="707" t="s">
        <v>214</v>
      </c>
      <c r="N192" s="707" t="s">
        <v>264</v>
      </c>
      <c r="O192" s="390">
        <v>130</v>
      </c>
      <c r="P192" s="390">
        <v>63</v>
      </c>
      <c r="Q192" s="396">
        <v>52</v>
      </c>
      <c r="R192" s="396">
        <v>20</v>
      </c>
      <c r="S192" s="396">
        <v>77</v>
      </c>
      <c r="T192" s="396">
        <v>41</v>
      </c>
      <c r="U192" s="396">
        <v>173</v>
      </c>
      <c r="V192" s="396">
        <v>91</v>
      </c>
      <c r="W192" s="396">
        <v>432</v>
      </c>
      <c r="X192" s="396">
        <v>215</v>
      </c>
      <c r="Y192" s="396" t="s">
        <v>214</v>
      </c>
      <c r="Z192" s="396" t="s">
        <v>264</v>
      </c>
      <c r="AA192" s="396">
        <v>22</v>
      </c>
      <c r="AB192" s="396">
        <v>18</v>
      </c>
      <c r="AC192" s="390">
        <v>16</v>
      </c>
      <c r="AD192" s="390">
        <v>15</v>
      </c>
      <c r="AE192" s="390">
        <v>71</v>
      </c>
      <c r="AF192" s="390">
        <v>48</v>
      </c>
      <c r="AG192" s="390">
        <v>8</v>
      </c>
      <c r="AH192" s="390">
        <v>56</v>
      </c>
      <c r="AI192" s="390">
        <v>73</v>
      </c>
      <c r="AJ192" s="390">
        <v>24</v>
      </c>
      <c r="AK192" s="390">
        <v>0</v>
      </c>
      <c r="AL192" s="390">
        <v>97</v>
      </c>
      <c r="AM192" s="390">
        <v>13</v>
      </c>
      <c r="AN192" s="390">
        <v>8</v>
      </c>
      <c r="AO192" s="390">
        <v>8</v>
      </c>
      <c r="AP192" s="390">
        <v>0</v>
      </c>
      <c r="AQ192" s="48"/>
      <c r="AR192" s="48"/>
      <c r="AS192" s="48"/>
      <c r="AT192" s="48"/>
      <c r="AU192" s="48"/>
      <c r="AV192" s="48"/>
      <c r="AW192" s="48"/>
      <c r="AX192" s="399"/>
      <c r="AY192" s="399"/>
      <c r="AZ192" s="399"/>
      <c r="BA192" s="399"/>
      <c r="BB192" s="399"/>
      <c r="BC192" s="399"/>
      <c r="BD192" s="469"/>
      <c r="BE192" s="48"/>
      <c r="BF192" s="48"/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/>
      <c r="BR192" s="48"/>
      <c r="BS192" s="48"/>
      <c r="BT192" s="48"/>
      <c r="BU192" s="48"/>
      <c r="BV192" s="48"/>
      <c r="BW192" s="48"/>
      <c r="BX192" s="48"/>
      <c r="BY192" s="48"/>
      <c r="BZ192" s="48"/>
      <c r="CA192" s="48"/>
      <c r="CB192" s="48"/>
      <c r="CC192" s="48"/>
      <c r="CD192" s="48"/>
      <c r="CE192" s="48"/>
      <c r="CF192" s="48"/>
      <c r="CG192" s="48"/>
      <c r="CH192" s="48"/>
      <c r="CI192" s="48"/>
      <c r="CJ192" s="48"/>
      <c r="CK192" s="48"/>
      <c r="CL192" s="48"/>
      <c r="CM192" s="48"/>
      <c r="CN192" s="48"/>
      <c r="CO192" s="48"/>
      <c r="CP192" s="48"/>
      <c r="CQ192" s="48"/>
      <c r="CR192" s="48"/>
      <c r="CS192" s="48"/>
      <c r="CT192" s="48"/>
      <c r="CU192" s="48"/>
      <c r="CV192" s="48"/>
      <c r="CW192" s="48"/>
      <c r="CX192" s="48"/>
      <c r="CY192" s="48"/>
      <c r="CZ192" s="48"/>
      <c r="DA192" s="48"/>
      <c r="DB192" s="48"/>
      <c r="DC192" s="48"/>
      <c r="DD192" s="48"/>
      <c r="DE192" s="48"/>
      <c r="DF192" s="48"/>
      <c r="DG192" s="48"/>
      <c r="DH192" s="48"/>
      <c r="DI192" s="48"/>
    </row>
    <row r="193" spans="1:113" s="394" customFormat="1" ht="18" customHeight="1">
      <c r="A193" s="703" t="s">
        <v>214</v>
      </c>
      <c r="B193" s="703" t="s">
        <v>215</v>
      </c>
      <c r="C193" s="396">
        <v>1553</v>
      </c>
      <c r="D193" s="396">
        <v>705</v>
      </c>
      <c r="E193" s="396">
        <v>812</v>
      </c>
      <c r="F193" s="396">
        <v>356</v>
      </c>
      <c r="G193" s="396">
        <v>419</v>
      </c>
      <c r="H193" s="396">
        <v>206</v>
      </c>
      <c r="I193" s="396">
        <v>498</v>
      </c>
      <c r="J193" s="396">
        <v>216</v>
      </c>
      <c r="K193" s="396">
        <v>3282</v>
      </c>
      <c r="L193" s="396">
        <v>1483</v>
      </c>
      <c r="M193" s="707" t="s">
        <v>214</v>
      </c>
      <c r="N193" s="707" t="s">
        <v>215</v>
      </c>
      <c r="O193" s="390">
        <v>191</v>
      </c>
      <c r="P193" s="390">
        <v>89</v>
      </c>
      <c r="Q193" s="396">
        <v>56</v>
      </c>
      <c r="R193" s="396">
        <v>24</v>
      </c>
      <c r="S193" s="396">
        <v>67</v>
      </c>
      <c r="T193" s="396">
        <v>34</v>
      </c>
      <c r="U193" s="396">
        <v>234</v>
      </c>
      <c r="V193" s="396">
        <v>109</v>
      </c>
      <c r="W193" s="396">
        <v>548</v>
      </c>
      <c r="X193" s="396">
        <v>256</v>
      </c>
      <c r="Y193" s="396" t="s">
        <v>214</v>
      </c>
      <c r="Z193" s="396" t="s">
        <v>215</v>
      </c>
      <c r="AA193" s="396">
        <v>28</v>
      </c>
      <c r="AB193" s="396">
        <v>16</v>
      </c>
      <c r="AC193" s="390">
        <v>9</v>
      </c>
      <c r="AD193" s="390">
        <v>10</v>
      </c>
      <c r="AE193" s="390">
        <v>63</v>
      </c>
      <c r="AF193" s="390">
        <v>42</v>
      </c>
      <c r="AG193" s="390">
        <v>15</v>
      </c>
      <c r="AH193" s="390">
        <v>57</v>
      </c>
      <c r="AI193" s="390">
        <v>59</v>
      </c>
      <c r="AJ193" s="390">
        <v>19</v>
      </c>
      <c r="AK193" s="390">
        <v>0</v>
      </c>
      <c r="AL193" s="390">
        <v>78</v>
      </c>
      <c r="AM193" s="390">
        <v>8</v>
      </c>
      <c r="AN193" s="390">
        <v>8</v>
      </c>
      <c r="AO193" s="390">
        <v>8</v>
      </c>
      <c r="AP193" s="390">
        <v>0</v>
      </c>
      <c r="AQ193" s="48"/>
      <c r="AR193" s="48"/>
      <c r="AS193" s="48"/>
      <c r="AT193" s="48"/>
      <c r="AU193" s="48"/>
      <c r="AV193" s="48"/>
      <c r="AW193" s="48"/>
      <c r="AX193" s="399"/>
      <c r="AY193" s="399"/>
      <c r="AZ193" s="399"/>
      <c r="BA193" s="399"/>
      <c r="BB193" s="399"/>
      <c r="BC193" s="399"/>
      <c r="BD193" s="469"/>
      <c r="BE193" s="48"/>
      <c r="BF193" s="48"/>
      <c r="BG193" s="48"/>
      <c r="BH193" s="48"/>
      <c r="BI193" s="48"/>
      <c r="BJ193" s="48"/>
      <c r="BK193" s="48"/>
      <c r="BL193" s="48"/>
      <c r="BM193" s="48"/>
      <c r="BN193" s="48"/>
      <c r="BO193" s="48"/>
      <c r="BP193" s="48"/>
      <c r="BQ193" s="48"/>
      <c r="BR193" s="48"/>
      <c r="BS193" s="48"/>
      <c r="BT193" s="48"/>
      <c r="BU193" s="48"/>
      <c r="BV193" s="48"/>
      <c r="BW193" s="48"/>
      <c r="BX193" s="48"/>
      <c r="BY193" s="48"/>
      <c r="BZ193" s="48"/>
      <c r="CA193" s="48"/>
      <c r="CB193" s="48"/>
      <c r="CC193" s="48"/>
      <c r="CD193" s="48"/>
      <c r="CE193" s="48"/>
      <c r="CF193" s="48"/>
      <c r="CG193" s="48"/>
      <c r="CH193" s="48"/>
      <c r="CI193" s="48"/>
      <c r="CJ193" s="48"/>
      <c r="CK193" s="48"/>
      <c r="CL193" s="48"/>
      <c r="CM193" s="48"/>
      <c r="CN193" s="48"/>
      <c r="CO193" s="48"/>
      <c r="CP193" s="48"/>
      <c r="CQ193" s="48"/>
      <c r="CR193" s="48"/>
      <c r="CS193" s="48"/>
      <c r="CT193" s="48"/>
      <c r="CU193" s="48"/>
      <c r="CV193" s="48"/>
      <c r="CW193" s="48"/>
      <c r="CX193" s="48"/>
      <c r="CY193" s="48"/>
      <c r="CZ193" s="48"/>
      <c r="DA193" s="48"/>
      <c r="DB193" s="48"/>
      <c r="DC193" s="48"/>
      <c r="DD193" s="48"/>
      <c r="DE193" s="48"/>
      <c r="DF193" s="48"/>
      <c r="DG193" s="48"/>
      <c r="DH193" s="48"/>
      <c r="DI193" s="48"/>
    </row>
    <row r="194" spans="1:113" s="394" customFormat="1" ht="18" customHeight="1">
      <c r="A194" s="703" t="s">
        <v>214</v>
      </c>
      <c r="B194" s="703" t="s">
        <v>216</v>
      </c>
      <c r="C194" s="396">
        <v>1141</v>
      </c>
      <c r="D194" s="396">
        <v>563</v>
      </c>
      <c r="E194" s="396">
        <v>754</v>
      </c>
      <c r="F194" s="396">
        <v>351</v>
      </c>
      <c r="G194" s="396">
        <v>397</v>
      </c>
      <c r="H194" s="396">
        <v>172</v>
      </c>
      <c r="I194" s="396">
        <v>414</v>
      </c>
      <c r="J194" s="396">
        <v>196</v>
      </c>
      <c r="K194" s="396">
        <v>2706</v>
      </c>
      <c r="L194" s="396">
        <v>1282</v>
      </c>
      <c r="M194" s="707" t="s">
        <v>214</v>
      </c>
      <c r="N194" s="707" t="s">
        <v>216</v>
      </c>
      <c r="O194" s="390">
        <v>201</v>
      </c>
      <c r="P194" s="390">
        <v>90</v>
      </c>
      <c r="Q194" s="396">
        <v>63</v>
      </c>
      <c r="R194" s="396">
        <v>32</v>
      </c>
      <c r="S194" s="396">
        <v>54</v>
      </c>
      <c r="T194" s="396">
        <v>22</v>
      </c>
      <c r="U194" s="396">
        <v>152</v>
      </c>
      <c r="V194" s="396">
        <v>66</v>
      </c>
      <c r="W194" s="396">
        <v>470</v>
      </c>
      <c r="X194" s="396">
        <v>210</v>
      </c>
      <c r="Y194" s="396" t="s">
        <v>214</v>
      </c>
      <c r="Z194" s="396" t="s">
        <v>216</v>
      </c>
      <c r="AA194" s="396">
        <v>20</v>
      </c>
      <c r="AB194" s="396">
        <v>16</v>
      </c>
      <c r="AC194" s="390">
        <v>14</v>
      </c>
      <c r="AD194" s="390">
        <v>13</v>
      </c>
      <c r="AE194" s="390">
        <v>63</v>
      </c>
      <c r="AF194" s="390">
        <v>47</v>
      </c>
      <c r="AG194" s="390">
        <v>11</v>
      </c>
      <c r="AH194" s="390">
        <v>58</v>
      </c>
      <c r="AI194" s="390">
        <v>64</v>
      </c>
      <c r="AJ194" s="390">
        <v>26</v>
      </c>
      <c r="AK194" s="390">
        <v>7</v>
      </c>
      <c r="AL194" s="390">
        <v>97</v>
      </c>
      <c r="AM194" s="390">
        <v>7</v>
      </c>
      <c r="AN194" s="390">
        <v>12</v>
      </c>
      <c r="AO194" s="390">
        <v>12</v>
      </c>
      <c r="AP194" s="390">
        <v>0</v>
      </c>
      <c r="AQ194" s="48"/>
      <c r="AR194" s="48"/>
      <c r="AS194" s="48"/>
      <c r="AT194" s="48"/>
      <c r="AU194" s="48"/>
      <c r="AV194" s="48"/>
      <c r="AW194" s="48"/>
      <c r="AX194" s="399"/>
      <c r="AY194" s="399"/>
      <c r="AZ194" s="399"/>
      <c r="BA194" s="399"/>
      <c r="BB194" s="399"/>
      <c r="BC194" s="399"/>
      <c r="BD194" s="469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/>
      <c r="BR194" s="48"/>
      <c r="BS194" s="48"/>
      <c r="BT194" s="48"/>
      <c r="BU194" s="48"/>
      <c r="BV194" s="48"/>
      <c r="BW194" s="48"/>
      <c r="BX194" s="48"/>
      <c r="BY194" s="48"/>
      <c r="BZ194" s="48"/>
      <c r="CA194" s="48"/>
      <c r="CB194" s="48"/>
      <c r="CC194" s="48"/>
      <c r="CD194" s="48"/>
      <c r="CE194" s="48"/>
      <c r="CF194" s="48"/>
      <c r="CG194" s="48"/>
      <c r="CH194" s="48"/>
      <c r="CI194" s="48"/>
      <c r="CJ194" s="48"/>
      <c r="CK194" s="48"/>
      <c r="CL194" s="48"/>
      <c r="CM194" s="48"/>
      <c r="CN194" s="48"/>
      <c r="CO194" s="48"/>
      <c r="CP194" s="48"/>
      <c r="CQ194" s="48"/>
      <c r="CR194" s="48"/>
      <c r="CS194" s="48"/>
      <c r="CT194" s="48"/>
      <c r="CU194" s="48"/>
      <c r="CV194" s="48"/>
      <c r="CW194" s="48"/>
      <c r="CX194" s="48"/>
      <c r="CY194" s="48"/>
      <c r="CZ194" s="48"/>
      <c r="DA194" s="48"/>
      <c r="DB194" s="48"/>
      <c r="DC194" s="48"/>
      <c r="DD194" s="48"/>
      <c r="DE194" s="48"/>
      <c r="DF194" s="48"/>
      <c r="DG194" s="48"/>
      <c r="DH194" s="48"/>
      <c r="DI194" s="48"/>
    </row>
    <row r="195" spans="1:113" s="394" customFormat="1" ht="18" customHeight="1">
      <c r="A195" s="703" t="s">
        <v>214</v>
      </c>
      <c r="B195" s="703" t="s">
        <v>217</v>
      </c>
      <c r="C195" s="396">
        <v>2734</v>
      </c>
      <c r="D195" s="396">
        <v>1379</v>
      </c>
      <c r="E195" s="396">
        <v>2434</v>
      </c>
      <c r="F195" s="396">
        <v>1254</v>
      </c>
      <c r="G195" s="396">
        <v>1953</v>
      </c>
      <c r="H195" s="396">
        <v>1048</v>
      </c>
      <c r="I195" s="396">
        <v>2100</v>
      </c>
      <c r="J195" s="396">
        <v>1081</v>
      </c>
      <c r="K195" s="396">
        <v>9221</v>
      </c>
      <c r="L195" s="396">
        <v>4762</v>
      </c>
      <c r="M195" s="707" t="s">
        <v>214</v>
      </c>
      <c r="N195" s="707" t="s">
        <v>217</v>
      </c>
      <c r="O195" s="390">
        <v>359</v>
      </c>
      <c r="P195" s="390">
        <v>189</v>
      </c>
      <c r="Q195" s="396">
        <v>229</v>
      </c>
      <c r="R195" s="396">
        <v>104</v>
      </c>
      <c r="S195" s="396">
        <v>158</v>
      </c>
      <c r="T195" s="396">
        <v>89</v>
      </c>
      <c r="U195" s="396">
        <v>378</v>
      </c>
      <c r="V195" s="396">
        <v>202</v>
      </c>
      <c r="W195" s="396">
        <v>1124</v>
      </c>
      <c r="X195" s="396">
        <v>584</v>
      </c>
      <c r="Y195" s="396" t="s">
        <v>214</v>
      </c>
      <c r="Z195" s="396" t="s">
        <v>217</v>
      </c>
      <c r="AA195" s="396">
        <v>36</v>
      </c>
      <c r="AB195" s="396">
        <v>26</v>
      </c>
      <c r="AC195" s="390">
        <v>25</v>
      </c>
      <c r="AD195" s="390">
        <v>28</v>
      </c>
      <c r="AE195" s="390">
        <v>115</v>
      </c>
      <c r="AF195" s="390">
        <v>65</v>
      </c>
      <c r="AG195" s="390">
        <v>9</v>
      </c>
      <c r="AH195" s="390">
        <v>74</v>
      </c>
      <c r="AI195" s="390">
        <v>167</v>
      </c>
      <c r="AJ195" s="390">
        <v>26</v>
      </c>
      <c r="AK195" s="390">
        <v>2</v>
      </c>
      <c r="AL195" s="390">
        <v>195</v>
      </c>
      <c r="AM195" s="390">
        <v>78</v>
      </c>
      <c r="AN195" s="390">
        <v>5</v>
      </c>
      <c r="AO195" s="390">
        <v>5</v>
      </c>
      <c r="AP195" s="390">
        <v>0</v>
      </c>
      <c r="AQ195" s="48"/>
      <c r="AR195" s="48"/>
      <c r="AS195" s="48"/>
      <c r="AT195" s="48"/>
      <c r="AU195" s="48"/>
      <c r="AV195" s="48"/>
      <c r="AW195" s="48"/>
      <c r="AX195" s="399"/>
      <c r="AY195" s="399"/>
      <c r="AZ195" s="399"/>
      <c r="BA195" s="399"/>
      <c r="BB195" s="399"/>
      <c r="BC195" s="399"/>
      <c r="BD195" s="469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/>
      <c r="BR195" s="48"/>
      <c r="BS195" s="48"/>
      <c r="BT195" s="48"/>
      <c r="BU195" s="48"/>
      <c r="BV195" s="48"/>
      <c r="BW195" s="48"/>
      <c r="BX195" s="48"/>
      <c r="BY195" s="48"/>
      <c r="BZ195" s="48"/>
      <c r="CA195" s="48"/>
      <c r="CB195" s="48"/>
      <c r="CC195" s="48"/>
      <c r="CD195" s="48"/>
      <c r="CE195" s="48"/>
      <c r="CF195" s="48"/>
      <c r="CG195" s="48"/>
      <c r="CH195" s="48"/>
      <c r="CI195" s="48"/>
      <c r="CJ195" s="48"/>
      <c r="CK195" s="48"/>
      <c r="CL195" s="48"/>
      <c r="CM195" s="48"/>
      <c r="CN195" s="48"/>
      <c r="CO195" s="48"/>
      <c r="CP195" s="48"/>
      <c r="CQ195" s="48"/>
      <c r="CR195" s="48"/>
      <c r="CS195" s="48"/>
      <c r="CT195" s="48"/>
      <c r="CU195" s="48"/>
      <c r="CV195" s="48"/>
      <c r="CW195" s="48"/>
      <c r="CX195" s="48"/>
      <c r="CY195" s="48"/>
      <c r="CZ195" s="48"/>
      <c r="DA195" s="48"/>
      <c r="DB195" s="48"/>
      <c r="DC195" s="48"/>
      <c r="DD195" s="48"/>
      <c r="DE195" s="48"/>
      <c r="DF195" s="48"/>
      <c r="DG195" s="48"/>
      <c r="DH195" s="48"/>
      <c r="DI195" s="48"/>
    </row>
    <row r="196" spans="1:113" s="394" customFormat="1" ht="18" customHeight="1">
      <c r="A196" s="703" t="s">
        <v>214</v>
      </c>
      <c r="B196" s="703" t="s">
        <v>218</v>
      </c>
      <c r="C196" s="396">
        <v>1193</v>
      </c>
      <c r="D196" s="396">
        <v>621</v>
      </c>
      <c r="E196" s="396">
        <v>686</v>
      </c>
      <c r="F196" s="396">
        <v>349</v>
      </c>
      <c r="G196" s="396">
        <v>385</v>
      </c>
      <c r="H196" s="396">
        <v>162</v>
      </c>
      <c r="I196" s="396">
        <v>315</v>
      </c>
      <c r="J196" s="396">
        <v>138</v>
      </c>
      <c r="K196" s="396">
        <v>2579</v>
      </c>
      <c r="L196" s="396">
        <v>1270</v>
      </c>
      <c r="M196" s="707" t="s">
        <v>214</v>
      </c>
      <c r="N196" s="707" t="s">
        <v>218</v>
      </c>
      <c r="O196" s="390">
        <v>161</v>
      </c>
      <c r="P196" s="390">
        <v>84</v>
      </c>
      <c r="Q196" s="396">
        <v>38</v>
      </c>
      <c r="R196" s="396">
        <v>15</v>
      </c>
      <c r="S196" s="396">
        <v>64</v>
      </c>
      <c r="T196" s="396">
        <v>30</v>
      </c>
      <c r="U196" s="396">
        <v>110</v>
      </c>
      <c r="V196" s="396">
        <v>47</v>
      </c>
      <c r="W196" s="396">
        <v>373</v>
      </c>
      <c r="X196" s="396">
        <v>176</v>
      </c>
      <c r="Y196" s="396" t="s">
        <v>214</v>
      </c>
      <c r="Z196" s="396" t="s">
        <v>218</v>
      </c>
      <c r="AA196" s="396">
        <v>22</v>
      </c>
      <c r="AB196" s="396">
        <v>13</v>
      </c>
      <c r="AC196" s="390">
        <v>10</v>
      </c>
      <c r="AD196" s="390">
        <v>8</v>
      </c>
      <c r="AE196" s="390">
        <v>53</v>
      </c>
      <c r="AF196" s="390">
        <v>36</v>
      </c>
      <c r="AG196" s="390">
        <v>14</v>
      </c>
      <c r="AH196" s="390">
        <v>50</v>
      </c>
      <c r="AI196" s="390">
        <v>44</v>
      </c>
      <c r="AJ196" s="390">
        <v>21</v>
      </c>
      <c r="AK196" s="390">
        <v>5</v>
      </c>
      <c r="AL196" s="390">
        <v>70</v>
      </c>
      <c r="AM196" s="390">
        <v>5</v>
      </c>
      <c r="AN196" s="390">
        <v>13</v>
      </c>
      <c r="AO196" s="390">
        <v>13</v>
      </c>
      <c r="AP196" s="390">
        <v>0</v>
      </c>
      <c r="AQ196" s="48"/>
      <c r="AR196" s="48"/>
      <c r="AS196" s="48"/>
      <c r="AT196" s="48"/>
      <c r="AU196" s="48"/>
      <c r="AV196" s="48"/>
      <c r="AW196" s="48"/>
      <c r="AX196" s="399"/>
      <c r="AY196" s="399"/>
      <c r="AZ196" s="399"/>
      <c r="BA196" s="399"/>
      <c r="BB196" s="399"/>
      <c r="BC196" s="399"/>
      <c r="BD196" s="469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/>
      <c r="BR196" s="48"/>
      <c r="BS196" s="48"/>
      <c r="BT196" s="48"/>
      <c r="BU196" s="48"/>
      <c r="BV196" s="48"/>
      <c r="BW196" s="48"/>
      <c r="BX196" s="48"/>
      <c r="BY196" s="48"/>
      <c r="BZ196" s="48"/>
      <c r="CA196" s="48"/>
      <c r="CB196" s="48"/>
      <c r="CC196" s="48"/>
      <c r="CD196" s="48"/>
      <c r="CE196" s="48"/>
      <c r="CF196" s="48"/>
      <c r="CG196" s="48"/>
      <c r="CH196" s="48"/>
      <c r="CI196" s="48"/>
      <c r="CJ196" s="48"/>
      <c r="CK196" s="48"/>
      <c r="CL196" s="48"/>
      <c r="CM196" s="48"/>
      <c r="CN196" s="48"/>
      <c r="CO196" s="48"/>
      <c r="CP196" s="48"/>
      <c r="CQ196" s="48"/>
      <c r="CR196" s="48"/>
      <c r="CS196" s="48"/>
      <c r="CT196" s="48"/>
      <c r="CU196" s="48"/>
      <c r="CV196" s="48"/>
      <c r="CW196" s="48"/>
      <c r="CX196" s="48"/>
      <c r="CY196" s="48"/>
      <c r="CZ196" s="48"/>
      <c r="DA196" s="48"/>
      <c r="DB196" s="48"/>
      <c r="DC196" s="48"/>
      <c r="DD196" s="48"/>
      <c r="DE196" s="48"/>
      <c r="DF196" s="48"/>
      <c r="DG196" s="48"/>
      <c r="DH196" s="48"/>
      <c r="DI196" s="48"/>
    </row>
    <row r="197" spans="1:113" s="394" customFormat="1" ht="18" customHeight="1">
      <c r="A197" s="703" t="s">
        <v>214</v>
      </c>
      <c r="B197" s="707" t="s">
        <v>219</v>
      </c>
      <c r="C197" s="396">
        <v>1202</v>
      </c>
      <c r="D197" s="396">
        <v>615</v>
      </c>
      <c r="E197" s="396">
        <v>665</v>
      </c>
      <c r="F197" s="396">
        <v>349</v>
      </c>
      <c r="G197" s="396">
        <v>420</v>
      </c>
      <c r="H197" s="396">
        <v>217</v>
      </c>
      <c r="I197" s="396">
        <v>261</v>
      </c>
      <c r="J197" s="396">
        <v>126</v>
      </c>
      <c r="K197" s="396">
        <v>2548</v>
      </c>
      <c r="L197" s="396">
        <v>1307</v>
      </c>
      <c r="M197" s="703" t="s">
        <v>214</v>
      </c>
      <c r="N197" s="703" t="s">
        <v>219</v>
      </c>
      <c r="O197" s="390">
        <v>372</v>
      </c>
      <c r="P197" s="390">
        <v>200</v>
      </c>
      <c r="Q197" s="390">
        <v>152</v>
      </c>
      <c r="R197" s="390">
        <v>90</v>
      </c>
      <c r="S197" s="390">
        <v>107</v>
      </c>
      <c r="T197" s="390">
        <v>55</v>
      </c>
      <c r="U197" s="390">
        <v>75</v>
      </c>
      <c r="V197" s="390">
        <v>34</v>
      </c>
      <c r="W197" s="390">
        <v>706</v>
      </c>
      <c r="X197" s="390">
        <v>379</v>
      </c>
      <c r="Y197" s="390" t="s">
        <v>214</v>
      </c>
      <c r="Z197" s="390" t="s">
        <v>219</v>
      </c>
      <c r="AA197" s="390">
        <v>27</v>
      </c>
      <c r="AB197" s="390">
        <v>16</v>
      </c>
      <c r="AC197" s="390">
        <v>10</v>
      </c>
      <c r="AD197" s="390">
        <v>7</v>
      </c>
      <c r="AE197" s="390">
        <v>60</v>
      </c>
      <c r="AF197" s="390">
        <v>34</v>
      </c>
      <c r="AG197" s="390">
        <v>20</v>
      </c>
      <c r="AH197" s="390">
        <v>54</v>
      </c>
      <c r="AI197" s="390">
        <v>49</v>
      </c>
      <c r="AJ197" s="390">
        <v>17</v>
      </c>
      <c r="AK197" s="390">
        <v>12</v>
      </c>
      <c r="AL197" s="390">
        <v>78</v>
      </c>
      <c r="AM197" s="390">
        <v>14</v>
      </c>
      <c r="AN197" s="390">
        <v>7</v>
      </c>
      <c r="AO197" s="390">
        <v>6</v>
      </c>
      <c r="AP197" s="390">
        <v>1</v>
      </c>
      <c r="AQ197" s="48"/>
      <c r="AR197" s="48"/>
      <c r="AS197" s="48"/>
      <c r="AT197" s="48"/>
      <c r="AU197" s="48"/>
      <c r="AV197" s="48"/>
      <c r="AW197" s="48"/>
      <c r="AX197" s="399"/>
      <c r="AY197" s="399"/>
      <c r="AZ197" s="399"/>
      <c r="BA197" s="399"/>
      <c r="BB197" s="399"/>
      <c r="BC197" s="399"/>
      <c r="BD197" s="469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  <c r="CC197" s="48"/>
      <c r="CD197" s="48"/>
      <c r="CE197" s="48"/>
      <c r="CF197" s="48"/>
      <c r="CG197" s="48"/>
      <c r="CH197" s="48"/>
      <c r="CI197" s="48"/>
      <c r="CJ197" s="48"/>
      <c r="CK197" s="48"/>
      <c r="CL197" s="48"/>
      <c r="CM197" s="48"/>
      <c r="CN197" s="48"/>
      <c r="CO197" s="48"/>
      <c r="CP197" s="48"/>
      <c r="CQ197" s="48"/>
      <c r="CR197" s="48"/>
      <c r="CS197" s="48"/>
      <c r="CT197" s="48"/>
      <c r="CU197" s="48"/>
      <c r="CV197" s="48"/>
      <c r="CW197" s="48"/>
      <c r="CX197" s="48"/>
      <c r="CY197" s="48"/>
      <c r="CZ197" s="48"/>
      <c r="DA197" s="48"/>
      <c r="DB197" s="48"/>
      <c r="DC197" s="48"/>
      <c r="DD197" s="48"/>
      <c r="DE197" s="48"/>
      <c r="DF197" s="48"/>
      <c r="DG197" s="48"/>
      <c r="DH197" s="48"/>
      <c r="DI197" s="48"/>
    </row>
    <row r="198" spans="1:113" s="394" customFormat="1" ht="14.25" customHeight="1">
      <c r="A198" s="465"/>
      <c r="B198" s="257"/>
      <c r="C198" s="395"/>
      <c r="D198" s="395"/>
      <c r="E198" s="395"/>
      <c r="F198" s="395"/>
      <c r="G198" s="395"/>
      <c r="H198" s="395"/>
      <c r="I198" s="395"/>
      <c r="J198" s="395"/>
      <c r="K198" s="432"/>
      <c r="L198" s="432"/>
      <c r="M198" s="395"/>
      <c r="N198" s="392"/>
      <c r="O198" s="392"/>
      <c r="P198" s="392"/>
      <c r="Q198" s="392"/>
      <c r="R198" s="392"/>
      <c r="S198" s="392"/>
      <c r="T198" s="392"/>
      <c r="U198" s="392"/>
      <c r="V198" s="392"/>
      <c r="W198" s="432"/>
      <c r="X198" s="432"/>
      <c r="Y198" s="395"/>
      <c r="Z198" s="392"/>
      <c r="AA198" s="395"/>
      <c r="AB198" s="395"/>
      <c r="AC198" s="395"/>
      <c r="AD198" s="395"/>
      <c r="AE198" s="395"/>
      <c r="AF198" s="395"/>
      <c r="AG198" s="395"/>
      <c r="AH198" s="395"/>
      <c r="AI198" s="395"/>
      <c r="AJ198" s="395"/>
      <c r="AK198" s="395"/>
      <c r="AL198" s="395"/>
      <c r="AM198" s="395"/>
      <c r="AN198" s="395"/>
      <c r="AO198" s="395"/>
      <c r="AP198" s="395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  <c r="CC198" s="48"/>
      <c r="CD198" s="48"/>
      <c r="CE198" s="48"/>
      <c r="CF198" s="48"/>
      <c r="CG198" s="48"/>
      <c r="CH198" s="48"/>
      <c r="CI198" s="48"/>
      <c r="CJ198" s="48"/>
      <c r="CK198" s="48"/>
      <c r="CL198" s="48"/>
      <c r="CM198" s="48"/>
      <c r="CN198" s="48"/>
      <c r="CO198" s="48"/>
      <c r="CP198" s="48"/>
      <c r="CQ198" s="48"/>
      <c r="CR198" s="48"/>
      <c r="CS198" s="48"/>
      <c r="CT198" s="48"/>
      <c r="CU198" s="48"/>
      <c r="CV198" s="48"/>
      <c r="CW198" s="48"/>
      <c r="CX198" s="48"/>
      <c r="CY198" s="48"/>
      <c r="CZ198" s="48"/>
      <c r="DA198" s="48"/>
      <c r="DB198" s="48"/>
      <c r="DC198" s="48"/>
      <c r="DD198" s="48"/>
      <c r="DE198" s="48"/>
      <c r="DF198" s="48"/>
      <c r="DG198" s="48"/>
      <c r="DH198" s="48"/>
      <c r="DI198" s="48"/>
    </row>
    <row r="199" spans="1:113">
      <c r="A199" s="43" t="s">
        <v>468</v>
      </c>
      <c r="B199" s="43"/>
      <c r="C199" s="43"/>
      <c r="D199" s="43"/>
      <c r="E199" s="43"/>
      <c r="F199" s="43"/>
      <c r="G199" s="43"/>
      <c r="H199" s="43"/>
      <c r="I199" s="43"/>
      <c r="J199" s="210"/>
      <c r="K199" s="210"/>
      <c r="L199" s="43"/>
      <c r="M199" s="43" t="s">
        <v>475</v>
      </c>
      <c r="N199" s="43"/>
      <c r="O199" s="43"/>
      <c r="P199" s="43"/>
      <c r="Q199" s="43"/>
      <c r="R199" s="43"/>
      <c r="S199" s="43"/>
      <c r="T199" s="43"/>
      <c r="U199" s="86"/>
      <c r="V199" s="210"/>
      <c r="W199" s="210"/>
      <c r="X199" s="43"/>
      <c r="Y199" s="43" t="s">
        <v>482</v>
      </c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43"/>
      <c r="DI199" s="88"/>
    </row>
    <row r="200" spans="1:113">
      <c r="A200" s="43" t="s">
        <v>111</v>
      </c>
      <c r="B200" s="43"/>
      <c r="C200" s="43"/>
      <c r="D200" s="43"/>
      <c r="E200" s="43"/>
      <c r="F200" s="43"/>
      <c r="G200" s="43"/>
      <c r="H200" s="43"/>
      <c r="I200" s="43"/>
      <c r="J200" s="210"/>
      <c r="K200" s="210"/>
      <c r="L200" s="43"/>
      <c r="M200" s="43" t="s">
        <v>111</v>
      </c>
      <c r="N200" s="43"/>
      <c r="O200" s="43"/>
      <c r="P200" s="43"/>
      <c r="Q200" s="43"/>
      <c r="R200" s="43"/>
      <c r="S200" s="43"/>
      <c r="T200" s="43"/>
      <c r="U200" s="86"/>
      <c r="V200" s="210"/>
      <c r="W200" s="210"/>
      <c r="X200" s="43"/>
      <c r="Y200" s="43" t="s">
        <v>437</v>
      </c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43"/>
      <c r="DI200" s="88"/>
    </row>
    <row r="201" spans="1:113">
      <c r="A201" s="43" t="s">
        <v>281</v>
      </c>
      <c r="B201" s="86"/>
      <c r="C201" s="86"/>
      <c r="D201" s="86"/>
      <c r="E201" s="86"/>
      <c r="F201" s="86"/>
      <c r="G201" s="86"/>
      <c r="H201" s="86"/>
      <c r="I201" s="86"/>
      <c r="J201" s="200"/>
      <c r="K201" s="200"/>
      <c r="L201" s="86"/>
      <c r="M201" s="43" t="s">
        <v>281</v>
      </c>
      <c r="N201" s="86"/>
      <c r="O201" s="86"/>
      <c r="P201" s="86"/>
      <c r="Q201" s="86"/>
      <c r="R201" s="86"/>
      <c r="S201" s="86"/>
      <c r="T201" s="86"/>
      <c r="U201" s="86"/>
      <c r="V201" s="200"/>
      <c r="W201" s="200"/>
      <c r="X201" s="86"/>
      <c r="Y201" s="43" t="s">
        <v>281</v>
      </c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43"/>
      <c r="DI201" s="88"/>
    </row>
    <row r="202" spans="1:113">
      <c r="A202" s="86"/>
      <c r="B202" s="43"/>
      <c r="C202" s="86"/>
      <c r="D202" s="86"/>
      <c r="E202" s="86"/>
      <c r="F202" s="86"/>
      <c r="G202" s="86"/>
      <c r="H202" s="86"/>
      <c r="I202" s="86"/>
      <c r="J202" s="86"/>
      <c r="K202" s="200"/>
      <c r="L202" s="200"/>
      <c r="M202" s="86"/>
      <c r="N202" s="43"/>
      <c r="O202" s="86"/>
      <c r="P202" s="86"/>
      <c r="Q202" s="86"/>
      <c r="R202" s="86"/>
      <c r="S202" s="86"/>
      <c r="T202" s="86"/>
      <c r="U202" s="86"/>
      <c r="V202" s="86"/>
      <c r="W202" s="200"/>
      <c r="X202" s="200"/>
      <c r="Y202" s="86"/>
      <c r="Z202" s="43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</row>
    <row r="203" spans="1:113">
      <c r="A203" s="92" t="s">
        <v>220</v>
      </c>
      <c r="B203" s="88"/>
      <c r="K203" s="88"/>
      <c r="M203" s="92" t="s">
        <v>220</v>
      </c>
      <c r="N203" s="88"/>
      <c r="W203" s="88"/>
      <c r="Y203" s="92" t="s">
        <v>220</v>
      </c>
      <c r="Z203" s="88"/>
    </row>
    <row r="204" spans="1:113">
      <c r="BB204" s="57"/>
      <c r="BC204" s="57"/>
      <c r="BD204" s="57"/>
      <c r="BE204" s="57"/>
      <c r="BF204" s="57"/>
      <c r="BG204" s="57"/>
      <c r="BH204" s="57"/>
      <c r="BI204" s="57"/>
      <c r="BJ204" s="57"/>
      <c r="BK204" s="57"/>
      <c r="BL204" s="57"/>
      <c r="BM204" s="57"/>
      <c r="BN204" s="57"/>
      <c r="BO204" s="57"/>
      <c r="BP204" s="57"/>
      <c r="BQ204" s="57"/>
      <c r="BR204" s="57"/>
      <c r="BS204" s="57"/>
      <c r="BT204" s="57"/>
      <c r="BU204" s="57"/>
      <c r="BV204" s="57"/>
      <c r="BW204" s="57"/>
      <c r="BX204" s="57"/>
      <c r="BY204" s="57"/>
      <c r="BZ204" s="57"/>
      <c r="CA204" s="57"/>
      <c r="CB204" s="57"/>
      <c r="CC204" s="57"/>
      <c r="CD204" s="57"/>
      <c r="CE204" s="57"/>
    </row>
    <row r="205" spans="1:113" s="103" customFormat="1" ht="19.5" customHeight="1">
      <c r="A205" s="93"/>
      <c r="B205" s="50"/>
      <c r="C205" s="51" t="s">
        <v>84</v>
      </c>
      <c r="D205" s="52"/>
      <c r="E205" s="51" t="s">
        <v>85</v>
      </c>
      <c r="F205" s="52"/>
      <c r="G205" s="51" t="s">
        <v>86</v>
      </c>
      <c r="H205" s="52"/>
      <c r="I205" s="51" t="s">
        <v>87</v>
      </c>
      <c r="J205" s="52"/>
      <c r="K205" s="144" t="s">
        <v>57</v>
      </c>
      <c r="L205" s="146"/>
      <c r="M205" s="50"/>
      <c r="N205" s="50"/>
      <c r="O205" s="51" t="s">
        <v>84</v>
      </c>
      <c r="P205" s="52"/>
      <c r="Q205" s="51" t="s">
        <v>85</v>
      </c>
      <c r="R205" s="52"/>
      <c r="S205" s="51" t="s">
        <v>86</v>
      </c>
      <c r="T205" s="52"/>
      <c r="U205" s="51" t="s">
        <v>87</v>
      </c>
      <c r="V205" s="52"/>
      <c r="W205" s="144" t="s">
        <v>57</v>
      </c>
      <c r="X205" s="146"/>
      <c r="Y205" s="50"/>
      <c r="Z205" s="190"/>
      <c r="AA205" s="939" t="s">
        <v>88</v>
      </c>
      <c r="AB205" s="940"/>
      <c r="AC205" s="940"/>
      <c r="AD205" s="940"/>
      <c r="AE205" s="941"/>
      <c r="AF205" s="13" t="s">
        <v>70</v>
      </c>
      <c r="AG205" s="14"/>
      <c r="AH205" s="13"/>
      <c r="AI205" s="13" t="s">
        <v>71</v>
      </c>
      <c r="AJ205" s="39"/>
      <c r="AK205" s="40"/>
      <c r="AL205" s="15"/>
      <c r="AM205" s="42"/>
      <c r="AN205" s="13" t="s">
        <v>72</v>
      </c>
      <c r="AO205" s="14"/>
      <c r="AP205" s="15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198"/>
      <c r="BC205" s="198"/>
      <c r="BD205" s="198"/>
      <c r="BE205" s="198"/>
      <c r="BF205" s="198"/>
      <c r="BG205" s="198"/>
      <c r="BH205" s="198"/>
      <c r="BI205" s="198"/>
      <c r="BJ205" s="198"/>
      <c r="BK205" s="198"/>
      <c r="BL205" s="198"/>
      <c r="BM205" s="198"/>
      <c r="BN205" s="198"/>
      <c r="BO205" s="198"/>
      <c r="BP205" s="198"/>
      <c r="BQ205" s="198"/>
      <c r="BR205" s="198"/>
      <c r="BS205" s="198"/>
      <c r="BT205" s="198"/>
      <c r="BU205" s="198"/>
      <c r="BV205" s="198"/>
      <c r="BW205" s="198"/>
      <c r="BX205" s="198"/>
      <c r="BY205" s="198"/>
      <c r="BZ205" s="198"/>
      <c r="CA205" s="198"/>
      <c r="CB205" s="198"/>
      <c r="CC205" s="198"/>
      <c r="CD205" s="198"/>
      <c r="CE205" s="198"/>
      <c r="CF205" s="57"/>
      <c r="CG205" s="57"/>
      <c r="CH205" s="57"/>
      <c r="CI205" s="57"/>
      <c r="CJ205" s="57"/>
      <c r="CK205" s="57"/>
      <c r="CL205" s="57"/>
      <c r="CM205" s="57"/>
      <c r="CN205" s="57"/>
      <c r="CO205" s="57"/>
      <c r="CP205" s="57"/>
      <c r="CQ205" s="57"/>
      <c r="CR205" s="57"/>
      <c r="CS205" s="57"/>
      <c r="CT205" s="57"/>
      <c r="CU205" s="57"/>
      <c r="CV205" s="57"/>
      <c r="CW205" s="57"/>
      <c r="CX205" s="57"/>
      <c r="CY205" s="57"/>
      <c r="CZ205" s="57"/>
      <c r="DA205" s="57"/>
      <c r="DB205" s="57"/>
      <c r="DC205" s="57"/>
      <c r="DD205" s="57"/>
      <c r="DE205" s="57"/>
      <c r="DF205" s="57"/>
      <c r="DG205" s="57"/>
      <c r="DH205" s="57"/>
      <c r="DI205" s="57"/>
    </row>
    <row r="206" spans="1:113" s="109" customFormat="1" ht="25.5" customHeight="1">
      <c r="A206" s="104" t="s">
        <v>113</v>
      </c>
      <c r="B206" s="60" t="s">
        <v>114</v>
      </c>
      <c r="C206" s="182" t="s">
        <v>282</v>
      </c>
      <c r="D206" s="182" t="s">
        <v>269</v>
      </c>
      <c r="E206" s="182" t="s">
        <v>282</v>
      </c>
      <c r="F206" s="182" t="s">
        <v>269</v>
      </c>
      <c r="G206" s="182" t="s">
        <v>282</v>
      </c>
      <c r="H206" s="182" t="s">
        <v>269</v>
      </c>
      <c r="I206" s="182" t="s">
        <v>282</v>
      </c>
      <c r="J206" s="182" t="s">
        <v>269</v>
      </c>
      <c r="K206" s="182" t="s">
        <v>282</v>
      </c>
      <c r="L206" s="182" t="s">
        <v>269</v>
      </c>
      <c r="M206" s="104" t="s">
        <v>113</v>
      </c>
      <c r="N206" s="60" t="s">
        <v>114</v>
      </c>
      <c r="O206" s="182" t="s">
        <v>282</v>
      </c>
      <c r="P206" s="182" t="s">
        <v>269</v>
      </c>
      <c r="Q206" s="182" t="s">
        <v>282</v>
      </c>
      <c r="R206" s="182" t="s">
        <v>269</v>
      </c>
      <c r="S206" s="182" t="s">
        <v>282</v>
      </c>
      <c r="T206" s="182" t="s">
        <v>269</v>
      </c>
      <c r="U206" s="182" t="s">
        <v>282</v>
      </c>
      <c r="V206" s="182" t="s">
        <v>269</v>
      </c>
      <c r="W206" s="182" t="s">
        <v>282</v>
      </c>
      <c r="X206" s="182" t="s">
        <v>269</v>
      </c>
      <c r="Y206" s="104" t="s">
        <v>113</v>
      </c>
      <c r="Z206" s="315" t="s">
        <v>114</v>
      </c>
      <c r="AA206" s="16" t="s">
        <v>90</v>
      </c>
      <c r="AB206" s="16" t="s">
        <v>91</v>
      </c>
      <c r="AC206" s="16" t="s">
        <v>92</v>
      </c>
      <c r="AD206" s="16" t="s">
        <v>93</v>
      </c>
      <c r="AE206" s="17" t="s">
        <v>57</v>
      </c>
      <c r="AF206" s="31" t="s">
        <v>73</v>
      </c>
      <c r="AG206" s="31" t="s">
        <v>74</v>
      </c>
      <c r="AH206" s="30" t="s">
        <v>75</v>
      </c>
      <c r="AI206" s="31" t="s">
        <v>76</v>
      </c>
      <c r="AJ206" s="30" t="s">
        <v>77</v>
      </c>
      <c r="AK206" s="30" t="s">
        <v>78</v>
      </c>
      <c r="AL206" s="33" t="s">
        <v>246</v>
      </c>
      <c r="AM206" s="42" t="s">
        <v>80</v>
      </c>
      <c r="AN206" s="34" t="s">
        <v>81</v>
      </c>
      <c r="AO206" s="35" t="s">
        <v>82</v>
      </c>
      <c r="AP206" s="34" t="s">
        <v>83</v>
      </c>
      <c r="AQ206" s="198"/>
      <c r="AR206" s="198"/>
      <c r="AS206" s="198"/>
      <c r="AT206" s="198"/>
      <c r="AU206" s="198"/>
      <c r="AV206" s="198"/>
      <c r="AW206" s="198"/>
      <c r="AX206" s="198"/>
      <c r="AY206" s="198"/>
      <c r="AZ206" s="198"/>
      <c r="BA206" s="198"/>
      <c r="BB206" s="198"/>
      <c r="BC206" s="198"/>
      <c r="BD206" s="198"/>
      <c r="BE206" s="198"/>
      <c r="BF206" s="198"/>
      <c r="BG206" s="198"/>
      <c r="BH206" s="198"/>
      <c r="BI206" s="198"/>
      <c r="BJ206" s="198"/>
      <c r="BK206" s="198"/>
      <c r="BL206" s="198"/>
      <c r="BM206" s="198"/>
      <c r="BN206" s="198"/>
      <c r="BO206" s="198"/>
      <c r="BP206" s="198"/>
      <c r="BQ206" s="198"/>
      <c r="BR206" s="198"/>
      <c r="BS206" s="198"/>
      <c r="BT206" s="198"/>
      <c r="BU206" s="198"/>
      <c r="BV206" s="198"/>
      <c r="BW206" s="198"/>
      <c r="BX206" s="198"/>
      <c r="BY206" s="198"/>
      <c r="BZ206" s="198"/>
      <c r="CA206" s="198"/>
      <c r="CB206" s="198"/>
      <c r="CC206" s="198"/>
      <c r="CD206" s="198"/>
      <c r="CE206" s="198"/>
      <c r="CF206" s="198"/>
      <c r="CG206" s="198"/>
      <c r="CH206" s="198"/>
      <c r="CI206" s="198"/>
      <c r="CJ206" s="198"/>
      <c r="CK206" s="198"/>
      <c r="CL206" s="198"/>
      <c r="CM206" s="198"/>
      <c r="CN206" s="198"/>
      <c r="CO206" s="198"/>
      <c r="CP206" s="198"/>
      <c r="CQ206" s="198"/>
      <c r="CR206" s="198"/>
      <c r="CS206" s="198"/>
      <c r="CT206" s="198"/>
      <c r="CU206" s="198"/>
      <c r="CV206" s="198"/>
      <c r="CW206" s="198"/>
      <c r="CX206" s="198"/>
      <c r="CY206" s="198"/>
      <c r="CZ206" s="198"/>
      <c r="DA206" s="198"/>
      <c r="DB206" s="198"/>
      <c r="DC206" s="198"/>
      <c r="DD206" s="198"/>
      <c r="DE206" s="198"/>
      <c r="DF206" s="198"/>
      <c r="DG206" s="198"/>
      <c r="DH206" s="198"/>
      <c r="DI206" s="198"/>
    </row>
    <row r="207" spans="1:113">
      <c r="A207" s="73"/>
      <c r="B207" s="72"/>
      <c r="C207" s="73"/>
      <c r="D207" s="73"/>
      <c r="E207" s="73"/>
      <c r="F207" s="73"/>
      <c r="G207" s="73"/>
      <c r="H207" s="73"/>
      <c r="I207" s="73"/>
      <c r="J207" s="73"/>
      <c r="K207" s="261"/>
      <c r="L207" s="261"/>
      <c r="M207" s="73"/>
      <c r="N207" s="72"/>
      <c r="O207" s="73"/>
      <c r="P207" s="73"/>
      <c r="Q207" s="73"/>
      <c r="R207" s="73"/>
      <c r="S207" s="73"/>
      <c r="T207" s="73"/>
      <c r="U207" s="73"/>
      <c r="V207" s="73"/>
      <c r="W207" s="261"/>
      <c r="X207" s="261"/>
      <c r="Y207" s="73"/>
      <c r="Z207" s="218"/>
      <c r="AA207" s="320"/>
      <c r="AB207" s="320"/>
      <c r="AC207" s="320"/>
      <c r="AD207" s="320"/>
      <c r="AE207" s="320"/>
      <c r="AF207" s="321"/>
      <c r="AG207" s="321"/>
      <c r="AH207" s="321"/>
      <c r="AI207" s="322"/>
      <c r="AJ207" s="322"/>
      <c r="AK207" s="322"/>
      <c r="AL207" s="322"/>
      <c r="AM207" s="321"/>
      <c r="AN207" s="322"/>
      <c r="AO207" s="218"/>
      <c r="AP207" s="73"/>
      <c r="BB207" s="212"/>
      <c r="BC207" s="212"/>
      <c r="BD207" s="212"/>
      <c r="BE207" s="212"/>
      <c r="BF207" s="212"/>
      <c r="BG207" s="212"/>
      <c r="BH207" s="212"/>
      <c r="BI207" s="212"/>
      <c r="BJ207" s="212"/>
      <c r="BK207" s="212"/>
      <c r="BL207" s="212"/>
      <c r="BM207" s="212"/>
      <c r="BN207" s="212"/>
      <c r="BO207" s="212"/>
      <c r="BP207" s="212"/>
      <c r="BQ207" s="212"/>
      <c r="BR207" s="212"/>
      <c r="BS207" s="212"/>
      <c r="BT207" s="212"/>
      <c r="BU207" s="212"/>
      <c r="BV207" s="212"/>
      <c r="BW207" s="212"/>
      <c r="BX207" s="212"/>
      <c r="BY207" s="212"/>
      <c r="BZ207" s="212"/>
      <c r="CA207" s="212"/>
      <c r="CB207" s="212"/>
      <c r="CC207" s="212"/>
      <c r="CD207" s="212"/>
      <c r="CE207" s="212"/>
    </row>
    <row r="208" spans="1:113" s="251" customFormat="1">
      <c r="A208" s="157"/>
      <c r="B208" s="401" t="s">
        <v>58</v>
      </c>
      <c r="C208" s="402">
        <f t="shared" ref="C208:L208" si="105">SUM(C210:C230)</f>
        <v>15229</v>
      </c>
      <c r="D208" s="402">
        <f t="shared" si="105"/>
        <v>7505</v>
      </c>
      <c r="E208" s="402">
        <f t="shared" si="105"/>
        <v>9300</v>
      </c>
      <c r="F208" s="402">
        <f t="shared" si="105"/>
        <v>4292</v>
      </c>
      <c r="G208" s="402">
        <f t="shared" si="105"/>
        <v>6569</v>
      </c>
      <c r="H208" s="402">
        <f t="shared" si="105"/>
        <v>2980</v>
      </c>
      <c r="I208" s="402">
        <f t="shared" si="105"/>
        <v>6193</v>
      </c>
      <c r="J208" s="402">
        <f t="shared" si="105"/>
        <v>2771</v>
      </c>
      <c r="K208" s="402">
        <f t="shared" si="105"/>
        <v>37291</v>
      </c>
      <c r="L208" s="402">
        <f t="shared" si="105"/>
        <v>17548</v>
      </c>
      <c r="M208" s="467"/>
      <c r="N208" s="401" t="s">
        <v>58</v>
      </c>
      <c r="O208" s="157">
        <f t="shared" ref="O208:X208" si="106">SUM(O210:O230)</f>
        <v>2145</v>
      </c>
      <c r="P208" s="402">
        <f t="shared" si="106"/>
        <v>1099</v>
      </c>
      <c r="Q208" s="402">
        <f t="shared" si="106"/>
        <v>1120</v>
      </c>
      <c r="R208" s="402">
        <f t="shared" si="106"/>
        <v>521</v>
      </c>
      <c r="S208" s="402">
        <f t="shared" si="106"/>
        <v>757</v>
      </c>
      <c r="T208" s="402">
        <f t="shared" si="106"/>
        <v>343</v>
      </c>
      <c r="U208" s="402">
        <f t="shared" si="106"/>
        <v>1915</v>
      </c>
      <c r="V208" s="402">
        <f t="shared" si="106"/>
        <v>807</v>
      </c>
      <c r="W208" s="402">
        <f t="shared" si="106"/>
        <v>5937</v>
      </c>
      <c r="X208" s="402">
        <f t="shared" si="106"/>
        <v>2770</v>
      </c>
      <c r="Y208" s="402"/>
      <c r="Z208" s="401" t="s">
        <v>58</v>
      </c>
      <c r="AA208" s="402">
        <f t="shared" ref="AA208:AP208" si="107">SUM(AA210:AA230)</f>
        <v>270</v>
      </c>
      <c r="AB208" s="402">
        <f t="shared" si="107"/>
        <v>184</v>
      </c>
      <c r="AC208" s="157">
        <f t="shared" si="107"/>
        <v>154</v>
      </c>
      <c r="AD208" s="402">
        <f t="shared" si="107"/>
        <v>140</v>
      </c>
      <c r="AE208" s="402">
        <f t="shared" si="107"/>
        <v>748</v>
      </c>
      <c r="AF208" s="402">
        <f t="shared" si="107"/>
        <v>511</v>
      </c>
      <c r="AG208" s="402">
        <f t="shared" si="107"/>
        <v>108</v>
      </c>
      <c r="AH208" s="402">
        <f t="shared" si="107"/>
        <v>619</v>
      </c>
      <c r="AI208" s="402">
        <f t="shared" si="107"/>
        <v>984</v>
      </c>
      <c r="AJ208" s="402">
        <f t="shared" si="107"/>
        <v>47</v>
      </c>
      <c r="AK208" s="402">
        <f t="shared" si="107"/>
        <v>57</v>
      </c>
      <c r="AL208" s="402">
        <f t="shared" si="107"/>
        <v>1088</v>
      </c>
      <c r="AM208" s="402">
        <f t="shared" si="107"/>
        <v>365</v>
      </c>
      <c r="AN208" s="402">
        <f t="shared" si="107"/>
        <v>123</v>
      </c>
      <c r="AO208" s="402">
        <f t="shared" si="107"/>
        <v>117</v>
      </c>
      <c r="AP208" s="402">
        <f t="shared" si="107"/>
        <v>6</v>
      </c>
      <c r="AQ208" s="403"/>
      <c r="AR208" s="403"/>
      <c r="AS208" s="403"/>
      <c r="AT208" s="403"/>
      <c r="AU208" s="403"/>
      <c r="AV208" s="403"/>
      <c r="AW208" s="212"/>
      <c r="AX208" s="212"/>
      <c r="AY208" s="212"/>
      <c r="AZ208" s="212"/>
      <c r="BA208" s="212"/>
      <c r="BB208" s="212"/>
      <c r="BC208" s="212"/>
      <c r="BD208" s="212"/>
      <c r="BE208" s="212"/>
      <c r="BF208" s="212"/>
      <c r="BG208" s="212"/>
      <c r="BH208" s="212"/>
      <c r="BI208" s="212"/>
      <c r="BJ208" s="212"/>
      <c r="BK208" s="212"/>
      <c r="BL208" s="212"/>
      <c r="BM208" s="212"/>
      <c r="BN208" s="212"/>
      <c r="BO208" s="212"/>
      <c r="BP208" s="212"/>
      <c r="BQ208" s="212"/>
      <c r="BR208" s="212"/>
      <c r="BS208" s="212"/>
      <c r="BT208" s="212"/>
      <c r="BU208" s="212"/>
      <c r="BV208" s="212"/>
      <c r="BW208" s="212"/>
      <c r="BX208" s="212"/>
      <c r="BY208" s="212"/>
      <c r="BZ208" s="212"/>
      <c r="CA208" s="212"/>
      <c r="CB208" s="212"/>
      <c r="CC208" s="212"/>
      <c r="CD208" s="212"/>
      <c r="CE208" s="212"/>
      <c r="CF208" s="212"/>
      <c r="CG208" s="212"/>
      <c r="CH208" s="212"/>
      <c r="CI208" s="212"/>
      <c r="CJ208" s="212"/>
      <c r="CK208" s="212"/>
      <c r="CL208" s="212"/>
      <c r="CM208" s="212"/>
      <c r="CN208" s="212"/>
      <c r="CO208" s="212"/>
      <c r="CP208" s="212"/>
      <c r="CQ208" s="212"/>
      <c r="CR208" s="212"/>
      <c r="CS208" s="212"/>
      <c r="CT208" s="212"/>
      <c r="CU208" s="212"/>
      <c r="CV208" s="212"/>
      <c r="CW208" s="212"/>
      <c r="CX208" s="212"/>
      <c r="CY208" s="212"/>
      <c r="CZ208" s="212"/>
      <c r="DA208" s="212"/>
      <c r="DB208" s="212"/>
      <c r="DC208" s="212"/>
      <c r="DD208" s="212"/>
      <c r="DE208" s="212"/>
      <c r="DF208" s="212"/>
      <c r="DG208" s="212"/>
      <c r="DH208" s="212"/>
      <c r="DI208" s="212"/>
    </row>
    <row r="209" spans="1:113" s="251" customFormat="1">
      <c r="A209" s="157"/>
      <c r="B209" s="401"/>
      <c r="C209" s="402"/>
      <c r="D209" s="402"/>
      <c r="E209" s="402"/>
      <c r="F209" s="402"/>
      <c r="G209" s="402"/>
      <c r="H209" s="402"/>
      <c r="I209" s="402"/>
      <c r="J209" s="402"/>
      <c r="K209" s="402"/>
      <c r="L209" s="402"/>
      <c r="M209" s="467"/>
      <c r="N209" s="401"/>
      <c r="O209" s="157"/>
      <c r="P209" s="402"/>
      <c r="Q209" s="402"/>
      <c r="R209" s="402"/>
      <c r="S209" s="402"/>
      <c r="T209" s="402"/>
      <c r="U209" s="402"/>
      <c r="V209" s="402"/>
      <c r="W209" s="402"/>
      <c r="X209" s="402"/>
      <c r="Y209" s="402"/>
      <c r="Z209" s="401"/>
      <c r="AA209" s="402"/>
      <c r="AB209" s="402"/>
      <c r="AC209" s="157"/>
      <c r="AD209" s="402"/>
      <c r="AE209" s="402"/>
      <c r="AF209" s="402"/>
      <c r="AG209" s="402"/>
      <c r="AH209" s="402"/>
      <c r="AI209" s="402"/>
      <c r="AJ209" s="402"/>
      <c r="AK209" s="402"/>
      <c r="AL209" s="402"/>
      <c r="AM209" s="402"/>
      <c r="AN209" s="402"/>
      <c r="AO209" s="402"/>
      <c r="AP209" s="402"/>
      <c r="AQ209" s="403"/>
      <c r="AR209" s="403"/>
      <c r="AS209" s="403"/>
      <c r="AT209" s="403"/>
      <c r="AU209" s="403"/>
      <c r="AV209" s="403"/>
      <c r="AW209" s="212"/>
      <c r="AX209" s="212"/>
      <c r="AY209" s="212"/>
      <c r="AZ209" s="212"/>
      <c r="BA209" s="212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  <c r="BP209" s="45"/>
      <c r="BQ209" s="45"/>
      <c r="BR209" s="45"/>
      <c r="BS209" s="45"/>
      <c r="BT209" s="45"/>
      <c r="BU209" s="45"/>
      <c r="BV209" s="45"/>
      <c r="BW209" s="45"/>
      <c r="BX209" s="45"/>
      <c r="BY209" s="45"/>
      <c r="BZ209" s="45"/>
      <c r="CA209" s="45"/>
      <c r="CB209" s="45"/>
      <c r="CC209" s="45"/>
      <c r="CD209" s="45"/>
      <c r="CE209" s="45"/>
      <c r="CF209" s="212"/>
      <c r="CG209" s="212"/>
      <c r="CH209" s="212"/>
      <c r="CI209" s="212"/>
      <c r="CJ209" s="212"/>
      <c r="CK209" s="212"/>
      <c r="CL209" s="212"/>
      <c r="CM209" s="212"/>
      <c r="CN209" s="212"/>
      <c r="CO209" s="212"/>
      <c r="CP209" s="212"/>
      <c r="CQ209" s="212"/>
      <c r="CR209" s="212"/>
      <c r="CS209" s="212"/>
      <c r="CT209" s="212"/>
      <c r="CU209" s="212"/>
      <c r="CV209" s="212"/>
      <c r="CW209" s="212"/>
      <c r="CX209" s="212"/>
      <c r="CY209" s="212"/>
      <c r="CZ209" s="212"/>
      <c r="DA209" s="212"/>
      <c r="DB209" s="212"/>
      <c r="DC209" s="212"/>
      <c r="DD209" s="212"/>
      <c r="DE209" s="212"/>
      <c r="DF209" s="212"/>
      <c r="DG209" s="212"/>
      <c r="DH209" s="212"/>
      <c r="DI209" s="212"/>
    </row>
    <row r="210" spans="1:113" s="394" customFormat="1" ht="18" customHeight="1">
      <c r="A210" s="703" t="s">
        <v>221</v>
      </c>
      <c r="B210" s="707" t="s">
        <v>222</v>
      </c>
      <c r="C210" s="396">
        <v>742</v>
      </c>
      <c r="D210" s="396">
        <v>383</v>
      </c>
      <c r="E210" s="396">
        <v>505</v>
      </c>
      <c r="F210" s="396">
        <v>248</v>
      </c>
      <c r="G210" s="396">
        <v>453</v>
      </c>
      <c r="H210" s="396">
        <v>222</v>
      </c>
      <c r="I210" s="396">
        <v>399</v>
      </c>
      <c r="J210" s="396">
        <v>172</v>
      </c>
      <c r="K210" s="396">
        <v>2099</v>
      </c>
      <c r="L210" s="396">
        <v>1025</v>
      </c>
      <c r="M210" s="707" t="s">
        <v>221</v>
      </c>
      <c r="N210" s="707" t="s">
        <v>222</v>
      </c>
      <c r="O210" s="390">
        <v>76</v>
      </c>
      <c r="P210" s="390">
        <v>40</v>
      </c>
      <c r="Q210" s="396">
        <v>105</v>
      </c>
      <c r="R210" s="396">
        <v>54</v>
      </c>
      <c r="S210" s="396">
        <v>14</v>
      </c>
      <c r="T210" s="396">
        <v>8</v>
      </c>
      <c r="U210" s="396">
        <v>112</v>
      </c>
      <c r="V210" s="396">
        <v>46</v>
      </c>
      <c r="W210" s="396">
        <v>307</v>
      </c>
      <c r="X210" s="396">
        <v>148</v>
      </c>
      <c r="Y210" s="396" t="s">
        <v>221</v>
      </c>
      <c r="Z210" s="396" t="s">
        <v>222</v>
      </c>
      <c r="AA210" s="396">
        <v>13</v>
      </c>
      <c r="AB210" s="396">
        <v>9</v>
      </c>
      <c r="AC210" s="390">
        <v>5</v>
      </c>
      <c r="AD210" s="390">
        <v>6</v>
      </c>
      <c r="AE210" s="390">
        <v>33</v>
      </c>
      <c r="AF210" s="390">
        <v>22</v>
      </c>
      <c r="AG210" s="390">
        <v>4</v>
      </c>
      <c r="AH210" s="390">
        <v>26</v>
      </c>
      <c r="AI210" s="390">
        <v>28</v>
      </c>
      <c r="AJ210" s="390">
        <v>3</v>
      </c>
      <c r="AK210" s="390">
        <v>8</v>
      </c>
      <c r="AL210" s="390">
        <v>39</v>
      </c>
      <c r="AM210" s="390">
        <v>4</v>
      </c>
      <c r="AN210" s="390">
        <v>6</v>
      </c>
      <c r="AO210" s="390">
        <v>6</v>
      </c>
      <c r="AP210" s="390">
        <v>0</v>
      </c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  <c r="CC210" s="48"/>
      <c r="CD210" s="48"/>
      <c r="CE210" s="48"/>
      <c r="CF210" s="48"/>
      <c r="CG210" s="48"/>
      <c r="CH210" s="48"/>
      <c r="CI210" s="48"/>
      <c r="CJ210" s="48"/>
      <c r="CK210" s="48"/>
      <c r="CL210" s="48"/>
      <c r="CM210" s="48"/>
      <c r="CN210" s="48"/>
      <c r="CO210" s="48"/>
      <c r="CP210" s="48"/>
      <c r="CQ210" s="48"/>
      <c r="CR210" s="48"/>
      <c r="CS210" s="48"/>
      <c r="CT210" s="48"/>
      <c r="CU210" s="48"/>
      <c r="CV210" s="48"/>
      <c r="CW210" s="48"/>
      <c r="CX210" s="48"/>
      <c r="CY210" s="48"/>
      <c r="CZ210" s="48"/>
      <c r="DA210" s="48"/>
      <c r="DB210" s="48"/>
      <c r="DC210" s="48"/>
      <c r="DD210" s="48"/>
      <c r="DE210" s="48"/>
      <c r="DF210" s="48"/>
      <c r="DG210" s="48"/>
      <c r="DH210" s="48"/>
      <c r="DI210" s="48"/>
    </row>
    <row r="211" spans="1:113" s="394" customFormat="1" ht="18" customHeight="1">
      <c r="A211" s="703" t="s">
        <v>221</v>
      </c>
      <c r="B211" s="707" t="s">
        <v>223</v>
      </c>
      <c r="C211" s="396">
        <v>327</v>
      </c>
      <c r="D211" s="396">
        <v>133</v>
      </c>
      <c r="E211" s="396">
        <v>277</v>
      </c>
      <c r="F211" s="396">
        <v>122</v>
      </c>
      <c r="G211" s="396">
        <v>168</v>
      </c>
      <c r="H211" s="396">
        <v>83</v>
      </c>
      <c r="I211" s="396">
        <v>177</v>
      </c>
      <c r="J211" s="396">
        <v>77</v>
      </c>
      <c r="K211" s="396">
        <v>949</v>
      </c>
      <c r="L211" s="396">
        <v>415</v>
      </c>
      <c r="M211" s="707" t="s">
        <v>221</v>
      </c>
      <c r="N211" s="707" t="s">
        <v>223</v>
      </c>
      <c r="O211" s="390">
        <v>48</v>
      </c>
      <c r="P211" s="390">
        <v>26</v>
      </c>
      <c r="Q211" s="396">
        <v>21</v>
      </c>
      <c r="R211" s="396">
        <v>14</v>
      </c>
      <c r="S211" s="396">
        <v>18</v>
      </c>
      <c r="T211" s="396">
        <v>8</v>
      </c>
      <c r="U211" s="396">
        <v>40</v>
      </c>
      <c r="V211" s="396">
        <v>21</v>
      </c>
      <c r="W211" s="396">
        <v>127</v>
      </c>
      <c r="X211" s="396">
        <v>69</v>
      </c>
      <c r="Y211" s="396" t="s">
        <v>221</v>
      </c>
      <c r="Z211" s="396" t="s">
        <v>223</v>
      </c>
      <c r="AA211" s="396">
        <v>6</v>
      </c>
      <c r="AB211" s="396">
        <v>6</v>
      </c>
      <c r="AC211" s="390">
        <v>5</v>
      </c>
      <c r="AD211" s="390">
        <v>5</v>
      </c>
      <c r="AE211" s="390">
        <v>22</v>
      </c>
      <c r="AF211" s="390">
        <v>19</v>
      </c>
      <c r="AG211" s="390">
        <v>2</v>
      </c>
      <c r="AH211" s="390">
        <v>21</v>
      </c>
      <c r="AI211" s="390">
        <v>26</v>
      </c>
      <c r="AJ211" s="390">
        <v>1</v>
      </c>
      <c r="AK211" s="390">
        <v>1</v>
      </c>
      <c r="AL211" s="390">
        <v>28</v>
      </c>
      <c r="AM211" s="390">
        <v>18</v>
      </c>
      <c r="AN211" s="390">
        <v>3</v>
      </c>
      <c r="AO211" s="390">
        <v>3</v>
      </c>
      <c r="AP211" s="390">
        <v>0</v>
      </c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  <c r="CC211" s="48"/>
      <c r="CD211" s="48"/>
      <c r="CE211" s="48"/>
      <c r="CF211" s="48"/>
      <c r="CG211" s="48"/>
      <c r="CH211" s="48"/>
      <c r="CI211" s="48"/>
      <c r="CJ211" s="48"/>
      <c r="CK211" s="48"/>
      <c r="CL211" s="48"/>
      <c r="CM211" s="48"/>
      <c r="CN211" s="48"/>
      <c r="CO211" s="48"/>
      <c r="CP211" s="48"/>
      <c r="CQ211" s="48"/>
      <c r="CR211" s="48"/>
      <c r="CS211" s="48"/>
      <c r="CT211" s="48"/>
      <c r="CU211" s="48"/>
      <c r="CV211" s="48"/>
      <c r="CW211" s="48"/>
      <c r="CX211" s="48"/>
      <c r="CY211" s="48"/>
      <c r="CZ211" s="48"/>
      <c r="DA211" s="48"/>
      <c r="DB211" s="48"/>
      <c r="DC211" s="48"/>
      <c r="DD211" s="48"/>
      <c r="DE211" s="48"/>
      <c r="DF211" s="48"/>
      <c r="DG211" s="48"/>
      <c r="DH211" s="48"/>
      <c r="DI211" s="48"/>
    </row>
    <row r="212" spans="1:113" s="394" customFormat="1" ht="18" customHeight="1">
      <c r="A212" s="703" t="s">
        <v>221</v>
      </c>
      <c r="B212" s="707" t="s">
        <v>224</v>
      </c>
      <c r="C212" s="396">
        <v>332</v>
      </c>
      <c r="D212" s="396">
        <v>209</v>
      </c>
      <c r="E212" s="396">
        <v>147</v>
      </c>
      <c r="F212" s="396">
        <v>76</v>
      </c>
      <c r="G212" s="396">
        <v>150</v>
      </c>
      <c r="H212" s="396">
        <v>84</v>
      </c>
      <c r="I212" s="396">
        <v>149</v>
      </c>
      <c r="J212" s="396">
        <v>86</v>
      </c>
      <c r="K212" s="396">
        <v>778</v>
      </c>
      <c r="L212" s="396">
        <v>455</v>
      </c>
      <c r="M212" s="707" t="s">
        <v>221</v>
      </c>
      <c r="N212" s="707" t="s">
        <v>224</v>
      </c>
      <c r="O212" s="390">
        <v>20</v>
      </c>
      <c r="P212" s="390">
        <v>16</v>
      </c>
      <c r="Q212" s="396">
        <v>16</v>
      </c>
      <c r="R212" s="396">
        <v>8</v>
      </c>
      <c r="S212" s="396">
        <v>7</v>
      </c>
      <c r="T212" s="396">
        <v>5</v>
      </c>
      <c r="U212" s="396">
        <v>51</v>
      </c>
      <c r="V212" s="396">
        <v>30</v>
      </c>
      <c r="W212" s="396">
        <v>94</v>
      </c>
      <c r="X212" s="396">
        <v>59</v>
      </c>
      <c r="Y212" s="396" t="s">
        <v>221</v>
      </c>
      <c r="Z212" s="396" t="s">
        <v>224</v>
      </c>
      <c r="AA212" s="396">
        <v>5</v>
      </c>
      <c r="AB212" s="396">
        <v>3</v>
      </c>
      <c r="AC212" s="390">
        <v>3</v>
      </c>
      <c r="AD212" s="390">
        <v>4</v>
      </c>
      <c r="AE212" s="390">
        <v>15</v>
      </c>
      <c r="AF212" s="390">
        <v>10</v>
      </c>
      <c r="AG212" s="390">
        <v>3</v>
      </c>
      <c r="AH212" s="390">
        <v>13</v>
      </c>
      <c r="AI212" s="390">
        <v>14</v>
      </c>
      <c r="AJ212" s="390">
        <v>6</v>
      </c>
      <c r="AK212" s="390">
        <v>2</v>
      </c>
      <c r="AL212" s="390">
        <v>22</v>
      </c>
      <c r="AM212" s="390">
        <v>3</v>
      </c>
      <c r="AN212" s="390">
        <v>2</v>
      </c>
      <c r="AO212" s="390">
        <v>2</v>
      </c>
      <c r="AP212" s="390">
        <v>0</v>
      </c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/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  <c r="CC212" s="48"/>
      <c r="CD212" s="48"/>
      <c r="CE212" s="48"/>
      <c r="CF212" s="48"/>
      <c r="CG212" s="48"/>
      <c r="CH212" s="48"/>
      <c r="CI212" s="48"/>
      <c r="CJ212" s="48"/>
      <c r="CK212" s="48"/>
      <c r="CL212" s="48"/>
      <c r="CM212" s="48"/>
      <c r="CN212" s="48"/>
      <c r="CO212" s="48"/>
      <c r="CP212" s="48"/>
      <c r="CQ212" s="48"/>
      <c r="CR212" s="48"/>
      <c r="CS212" s="48"/>
      <c r="CT212" s="48"/>
      <c r="CU212" s="48"/>
      <c r="CV212" s="48"/>
      <c r="CW212" s="48"/>
      <c r="CX212" s="48"/>
      <c r="CY212" s="48"/>
      <c r="CZ212" s="48"/>
      <c r="DA212" s="48"/>
      <c r="DB212" s="48"/>
      <c r="DC212" s="48"/>
      <c r="DD212" s="48"/>
      <c r="DE212" s="48"/>
      <c r="DF212" s="48"/>
      <c r="DG212" s="48"/>
      <c r="DH212" s="48"/>
      <c r="DI212" s="48"/>
    </row>
    <row r="213" spans="1:113" s="394" customFormat="1" ht="18" customHeight="1">
      <c r="A213" s="703" t="s">
        <v>221</v>
      </c>
      <c r="B213" s="707" t="s">
        <v>225</v>
      </c>
      <c r="C213" s="396">
        <v>803</v>
      </c>
      <c r="D213" s="396">
        <v>436</v>
      </c>
      <c r="E213" s="396">
        <v>400</v>
      </c>
      <c r="F213" s="396">
        <v>222</v>
      </c>
      <c r="G213" s="396">
        <v>235</v>
      </c>
      <c r="H213" s="396">
        <v>115</v>
      </c>
      <c r="I213" s="396">
        <v>176</v>
      </c>
      <c r="J213" s="396">
        <v>97</v>
      </c>
      <c r="K213" s="396">
        <v>1614</v>
      </c>
      <c r="L213" s="396">
        <v>870</v>
      </c>
      <c r="M213" s="707" t="s">
        <v>221</v>
      </c>
      <c r="N213" s="707" t="s">
        <v>225</v>
      </c>
      <c r="O213" s="390">
        <v>187</v>
      </c>
      <c r="P213" s="390">
        <v>122</v>
      </c>
      <c r="Q213" s="396">
        <v>46</v>
      </c>
      <c r="R213" s="396">
        <v>24</v>
      </c>
      <c r="S213" s="396">
        <v>49</v>
      </c>
      <c r="T213" s="396">
        <v>19</v>
      </c>
      <c r="U213" s="396">
        <v>71</v>
      </c>
      <c r="V213" s="396">
        <v>33</v>
      </c>
      <c r="W213" s="396">
        <v>353</v>
      </c>
      <c r="X213" s="396">
        <v>198</v>
      </c>
      <c r="Y213" s="396" t="s">
        <v>221</v>
      </c>
      <c r="Z213" s="396" t="s">
        <v>225</v>
      </c>
      <c r="AA213" s="396">
        <v>14</v>
      </c>
      <c r="AB213" s="396">
        <v>8</v>
      </c>
      <c r="AC213" s="390">
        <v>5</v>
      </c>
      <c r="AD213" s="390">
        <v>5</v>
      </c>
      <c r="AE213" s="390">
        <v>32</v>
      </c>
      <c r="AF213" s="390">
        <v>12</v>
      </c>
      <c r="AG213" s="390">
        <v>5</v>
      </c>
      <c r="AH213" s="390">
        <v>17</v>
      </c>
      <c r="AI213" s="390">
        <v>17</v>
      </c>
      <c r="AJ213" s="390">
        <v>0</v>
      </c>
      <c r="AK213" s="390">
        <v>0</v>
      </c>
      <c r="AL213" s="390">
        <v>17</v>
      </c>
      <c r="AM213" s="390">
        <v>0</v>
      </c>
      <c r="AN213" s="390">
        <v>4</v>
      </c>
      <c r="AO213" s="390">
        <v>4</v>
      </c>
      <c r="AP213" s="390">
        <v>0</v>
      </c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  <c r="CC213" s="48"/>
      <c r="CD213" s="48"/>
      <c r="CE213" s="48"/>
      <c r="CF213" s="48"/>
      <c r="CG213" s="48"/>
      <c r="CH213" s="48"/>
      <c r="CI213" s="48"/>
      <c r="CJ213" s="48"/>
      <c r="CK213" s="48"/>
      <c r="CL213" s="48"/>
      <c r="CM213" s="48"/>
      <c r="CN213" s="48"/>
      <c r="CO213" s="48"/>
      <c r="CP213" s="48"/>
      <c r="CQ213" s="48"/>
      <c r="CR213" s="48"/>
      <c r="CS213" s="48"/>
      <c r="CT213" s="48"/>
      <c r="CU213" s="48"/>
      <c r="CV213" s="48"/>
      <c r="CW213" s="48"/>
      <c r="CX213" s="48"/>
      <c r="CY213" s="48"/>
      <c r="CZ213" s="48"/>
      <c r="DA213" s="48"/>
      <c r="DB213" s="48"/>
      <c r="DC213" s="48"/>
      <c r="DD213" s="48"/>
      <c r="DE213" s="48"/>
      <c r="DF213" s="48"/>
      <c r="DG213" s="48"/>
      <c r="DH213" s="48"/>
      <c r="DI213" s="48"/>
    </row>
    <row r="214" spans="1:113" s="394" customFormat="1" ht="18" customHeight="1">
      <c r="A214" s="703" t="s">
        <v>226</v>
      </c>
      <c r="B214" s="707" t="s">
        <v>227</v>
      </c>
      <c r="C214" s="396">
        <v>649</v>
      </c>
      <c r="D214" s="396">
        <v>327</v>
      </c>
      <c r="E214" s="396">
        <v>339</v>
      </c>
      <c r="F214" s="396">
        <v>160</v>
      </c>
      <c r="G214" s="396">
        <v>225</v>
      </c>
      <c r="H214" s="396">
        <v>94</v>
      </c>
      <c r="I214" s="396">
        <v>152</v>
      </c>
      <c r="J214" s="396">
        <v>59</v>
      </c>
      <c r="K214" s="396">
        <v>1365</v>
      </c>
      <c r="L214" s="396">
        <v>640</v>
      </c>
      <c r="M214" s="707" t="s">
        <v>226</v>
      </c>
      <c r="N214" s="707" t="s">
        <v>227</v>
      </c>
      <c r="O214" s="390">
        <v>88</v>
      </c>
      <c r="P214" s="390">
        <v>44</v>
      </c>
      <c r="Q214" s="396">
        <v>69</v>
      </c>
      <c r="R214" s="396">
        <v>28</v>
      </c>
      <c r="S214" s="396">
        <v>29</v>
      </c>
      <c r="T214" s="396">
        <v>8</v>
      </c>
      <c r="U214" s="396">
        <v>44</v>
      </c>
      <c r="V214" s="396">
        <v>14</v>
      </c>
      <c r="W214" s="396">
        <v>230</v>
      </c>
      <c r="X214" s="396">
        <v>94</v>
      </c>
      <c r="Y214" s="396" t="s">
        <v>226</v>
      </c>
      <c r="Z214" s="396" t="s">
        <v>227</v>
      </c>
      <c r="AA214" s="396">
        <v>14</v>
      </c>
      <c r="AB214" s="396">
        <v>10</v>
      </c>
      <c r="AC214" s="390">
        <v>9</v>
      </c>
      <c r="AD214" s="390">
        <v>6</v>
      </c>
      <c r="AE214" s="390">
        <v>39</v>
      </c>
      <c r="AF214" s="390">
        <v>33</v>
      </c>
      <c r="AG214" s="390">
        <v>4</v>
      </c>
      <c r="AH214" s="390">
        <v>37</v>
      </c>
      <c r="AI214" s="390">
        <v>43</v>
      </c>
      <c r="AJ214" s="390">
        <v>1</v>
      </c>
      <c r="AK214" s="390">
        <v>8</v>
      </c>
      <c r="AL214" s="390">
        <v>52</v>
      </c>
      <c r="AM214" s="390">
        <v>11</v>
      </c>
      <c r="AN214" s="390">
        <v>9</v>
      </c>
      <c r="AO214" s="390">
        <v>8</v>
      </c>
      <c r="AP214" s="390">
        <v>1</v>
      </c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  <c r="CG214" s="48"/>
      <c r="CH214" s="48"/>
      <c r="CI214" s="48"/>
      <c r="CJ214" s="48"/>
      <c r="CK214" s="48"/>
      <c r="CL214" s="48"/>
      <c r="CM214" s="48"/>
      <c r="CN214" s="48"/>
      <c r="CO214" s="48"/>
      <c r="CP214" s="48"/>
      <c r="CQ214" s="48"/>
      <c r="CR214" s="48"/>
      <c r="CS214" s="48"/>
      <c r="CT214" s="48"/>
      <c r="CU214" s="48"/>
      <c r="CV214" s="48"/>
      <c r="CW214" s="48"/>
      <c r="CX214" s="48"/>
      <c r="CY214" s="48"/>
      <c r="CZ214" s="48"/>
      <c r="DA214" s="48"/>
      <c r="DB214" s="48"/>
      <c r="DC214" s="48"/>
      <c r="DD214" s="48"/>
      <c r="DE214" s="48"/>
      <c r="DF214" s="48"/>
      <c r="DG214" s="48"/>
      <c r="DH214" s="48"/>
      <c r="DI214" s="48"/>
    </row>
    <row r="215" spans="1:113" s="394" customFormat="1" ht="18" customHeight="1">
      <c r="A215" s="703" t="s">
        <v>226</v>
      </c>
      <c r="B215" s="707" t="s">
        <v>228</v>
      </c>
      <c r="C215" s="396">
        <v>660</v>
      </c>
      <c r="D215" s="396">
        <v>312</v>
      </c>
      <c r="E215" s="396">
        <v>349</v>
      </c>
      <c r="F215" s="396">
        <v>173</v>
      </c>
      <c r="G215" s="396">
        <v>226</v>
      </c>
      <c r="H215" s="396">
        <v>94</v>
      </c>
      <c r="I215" s="396">
        <v>225</v>
      </c>
      <c r="J215" s="396">
        <v>102</v>
      </c>
      <c r="K215" s="396">
        <v>1460</v>
      </c>
      <c r="L215" s="396">
        <v>681</v>
      </c>
      <c r="M215" s="707" t="s">
        <v>226</v>
      </c>
      <c r="N215" s="707" t="s">
        <v>228</v>
      </c>
      <c r="O215" s="390">
        <v>144</v>
      </c>
      <c r="P215" s="390">
        <v>69</v>
      </c>
      <c r="Q215" s="396">
        <v>88</v>
      </c>
      <c r="R215" s="396">
        <v>33</v>
      </c>
      <c r="S215" s="396">
        <v>19</v>
      </c>
      <c r="T215" s="396">
        <v>12</v>
      </c>
      <c r="U215" s="396">
        <v>32</v>
      </c>
      <c r="V215" s="396">
        <v>7</v>
      </c>
      <c r="W215" s="396">
        <v>283</v>
      </c>
      <c r="X215" s="396">
        <v>121</v>
      </c>
      <c r="Y215" s="396" t="s">
        <v>226</v>
      </c>
      <c r="Z215" s="396" t="s">
        <v>228</v>
      </c>
      <c r="AA215" s="396">
        <v>15</v>
      </c>
      <c r="AB215" s="396">
        <v>6</v>
      </c>
      <c r="AC215" s="390">
        <v>6</v>
      </c>
      <c r="AD215" s="390">
        <v>6</v>
      </c>
      <c r="AE215" s="390">
        <v>33</v>
      </c>
      <c r="AF215" s="390">
        <v>28</v>
      </c>
      <c r="AG215" s="390">
        <v>5</v>
      </c>
      <c r="AH215" s="390">
        <v>33</v>
      </c>
      <c r="AI215" s="390">
        <v>41</v>
      </c>
      <c r="AJ215" s="390">
        <v>7</v>
      </c>
      <c r="AK215" s="390">
        <v>2</v>
      </c>
      <c r="AL215" s="390">
        <v>50</v>
      </c>
      <c r="AM215" s="390">
        <v>4</v>
      </c>
      <c r="AN215" s="390">
        <v>6</v>
      </c>
      <c r="AO215" s="390">
        <v>5</v>
      </c>
      <c r="AP215" s="390">
        <v>1</v>
      </c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  <c r="CG215" s="48"/>
      <c r="CH215" s="48"/>
      <c r="CI215" s="48"/>
      <c r="CJ215" s="48"/>
      <c r="CK215" s="48"/>
      <c r="CL215" s="48"/>
      <c r="CM215" s="48"/>
      <c r="CN215" s="48"/>
      <c r="CO215" s="48"/>
      <c r="CP215" s="48"/>
      <c r="CQ215" s="48"/>
      <c r="CR215" s="48"/>
      <c r="CS215" s="48"/>
      <c r="CT215" s="48"/>
      <c r="CU215" s="48"/>
      <c r="CV215" s="48"/>
      <c r="CW215" s="48"/>
      <c r="CX215" s="48"/>
      <c r="CY215" s="48"/>
      <c r="CZ215" s="48"/>
      <c r="DA215" s="48"/>
      <c r="DB215" s="48"/>
      <c r="DC215" s="48"/>
      <c r="DD215" s="48"/>
      <c r="DE215" s="48"/>
      <c r="DF215" s="48"/>
      <c r="DG215" s="48"/>
      <c r="DH215" s="48"/>
      <c r="DI215" s="48"/>
    </row>
    <row r="216" spans="1:113" s="394" customFormat="1" ht="18" customHeight="1">
      <c r="A216" s="703" t="s">
        <v>226</v>
      </c>
      <c r="B216" s="707" t="s">
        <v>229</v>
      </c>
      <c r="C216" s="396">
        <v>1145</v>
      </c>
      <c r="D216" s="396">
        <v>510</v>
      </c>
      <c r="E216" s="396">
        <v>718</v>
      </c>
      <c r="F216" s="396">
        <v>347</v>
      </c>
      <c r="G216" s="396">
        <v>616</v>
      </c>
      <c r="H216" s="396">
        <v>281</v>
      </c>
      <c r="I216" s="396">
        <v>628</v>
      </c>
      <c r="J216" s="396">
        <v>269</v>
      </c>
      <c r="K216" s="396">
        <v>3107</v>
      </c>
      <c r="L216" s="396">
        <v>1407</v>
      </c>
      <c r="M216" s="707" t="s">
        <v>226</v>
      </c>
      <c r="N216" s="707" t="s">
        <v>229</v>
      </c>
      <c r="O216" s="390">
        <v>52</v>
      </c>
      <c r="P216" s="390">
        <v>27</v>
      </c>
      <c r="Q216" s="396">
        <v>12</v>
      </c>
      <c r="R216" s="396">
        <v>5</v>
      </c>
      <c r="S216" s="396">
        <v>47</v>
      </c>
      <c r="T216" s="396">
        <v>31</v>
      </c>
      <c r="U216" s="396">
        <v>186</v>
      </c>
      <c r="V216" s="396">
        <v>69</v>
      </c>
      <c r="W216" s="396">
        <v>297</v>
      </c>
      <c r="X216" s="396">
        <v>132</v>
      </c>
      <c r="Y216" s="396" t="s">
        <v>226</v>
      </c>
      <c r="Z216" s="396" t="s">
        <v>229</v>
      </c>
      <c r="AA216" s="396">
        <v>16</v>
      </c>
      <c r="AB216" s="396">
        <v>12</v>
      </c>
      <c r="AC216" s="390">
        <v>10</v>
      </c>
      <c r="AD216" s="390">
        <v>9</v>
      </c>
      <c r="AE216" s="390">
        <v>47</v>
      </c>
      <c r="AF216" s="390">
        <v>36</v>
      </c>
      <c r="AG216" s="390">
        <v>7</v>
      </c>
      <c r="AH216" s="390">
        <v>43</v>
      </c>
      <c r="AI216" s="390">
        <v>63</v>
      </c>
      <c r="AJ216" s="390">
        <v>0</v>
      </c>
      <c r="AK216" s="390">
        <v>0</v>
      </c>
      <c r="AL216" s="390">
        <v>63</v>
      </c>
      <c r="AM216" s="390">
        <v>22</v>
      </c>
      <c r="AN216" s="390">
        <v>7</v>
      </c>
      <c r="AO216" s="390">
        <v>7</v>
      </c>
      <c r="AP216" s="390">
        <v>0</v>
      </c>
      <c r="AQ216" s="48"/>
      <c r="AR216" s="48"/>
      <c r="AS216" s="48"/>
      <c r="AT216" s="48"/>
      <c r="AU216" s="48"/>
      <c r="AV216" s="48"/>
      <c r="AW216" s="399"/>
      <c r="AX216" s="399"/>
      <c r="AY216" s="399"/>
      <c r="AZ216" s="399"/>
      <c r="BA216" s="399"/>
      <c r="BB216" s="399"/>
      <c r="BC216" s="399"/>
      <c r="BD216" s="399"/>
      <c r="BE216" s="399"/>
      <c r="BF216" s="399"/>
      <c r="BG216" s="399"/>
      <c r="BH216" s="399"/>
      <c r="BI216" s="399"/>
      <c r="BJ216" s="399"/>
      <c r="BK216" s="399"/>
      <c r="BL216" s="399"/>
      <c r="BM216" s="399"/>
      <c r="BN216" s="399"/>
      <c r="BO216" s="399"/>
      <c r="BP216" s="399"/>
      <c r="BQ216" s="399"/>
      <c r="BR216" s="399"/>
      <c r="BS216" s="399"/>
      <c r="BT216" s="399"/>
      <c r="BU216" s="399"/>
      <c r="BV216" s="399"/>
      <c r="BW216" s="399"/>
      <c r="BX216" s="399"/>
      <c r="BY216" s="399"/>
      <c r="BZ216" s="399"/>
      <c r="CA216" s="399"/>
      <c r="CB216" s="399"/>
      <c r="CC216" s="399"/>
      <c r="CD216" s="399"/>
      <c r="CE216" s="399"/>
      <c r="CF216" s="48"/>
      <c r="CG216" s="48"/>
      <c r="CH216" s="48"/>
      <c r="CI216" s="48"/>
      <c r="CJ216" s="48"/>
      <c r="CK216" s="48"/>
      <c r="CL216" s="48"/>
      <c r="CM216" s="48"/>
      <c r="CN216" s="48"/>
      <c r="CO216" s="48"/>
      <c r="CP216" s="48"/>
      <c r="CQ216" s="48"/>
      <c r="CR216" s="48"/>
      <c r="CS216" s="48"/>
      <c r="CT216" s="48"/>
      <c r="CU216" s="48"/>
      <c r="CV216" s="48"/>
      <c r="CW216" s="48"/>
      <c r="CX216" s="48"/>
      <c r="CY216" s="48"/>
      <c r="CZ216" s="48"/>
      <c r="DA216" s="48"/>
      <c r="DB216" s="48"/>
      <c r="DC216" s="48"/>
      <c r="DD216" s="48"/>
      <c r="DE216" s="48"/>
      <c r="DF216" s="48"/>
      <c r="DG216" s="48"/>
      <c r="DH216" s="48"/>
      <c r="DI216" s="48"/>
    </row>
    <row r="217" spans="1:113" s="394" customFormat="1" ht="18" customHeight="1">
      <c r="A217" s="703" t="s">
        <v>230</v>
      </c>
      <c r="B217" s="707" t="s">
        <v>231</v>
      </c>
      <c r="C217" s="396">
        <v>693</v>
      </c>
      <c r="D217" s="396">
        <v>344</v>
      </c>
      <c r="E217" s="396">
        <v>363</v>
      </c>
      <c r="F217" s="396">
        <v>172</v>
      </c>
      <c r="G217" s="396">
        <v>246</v>
      </c>
      <c r="H217" s="396">
        <v>133</v>
      </c>
      <c r="I217" s="396">
        <v>187</v>
      </c>
      <c r="J217" s="396">
        <v>82</v>
      </c>
      <c r="K217" s="396">
        <v>1489</v>
      </c>
      <c r="L217" s="396">
        <v>731</v>
      </c>
      <c r="M217" s="707" t="s">
        <v>230</v>
      </c>
      <c r="N217" s="707" t="s">
        <v>231</v>
      </c>
      <c r="O217" s="390">
        <v>83</v>
      </c>
      <c r="P217" s="390">
        <v>43</v>
      </c>
      <c r="Q217" s="396">
        <v>56</v>
      </c>
      <c r="R217" s="396">
        <v>27</v>
      </c>
      <c r="S217" s="396">
        <v>14</v>
      </c>
      <c r="T217" s="396">
        <v>5</v>
      </c>
      <c r="U217" s="396">
        <v>20</v>
      </c>
      <c r="V217" s="396">
        <v>6</v>
      </c>
      <c r="W217" s="396">
        <v>173</v>
      </c>
      <c r="X217" s="396">
        <v>81</v>
      </c>
      <c r="Y217" s="396" t="s">
        <v>230</v>
      </c>
      <c r="Z217" s="396" t="s">
        <v>231</v>
      </c>
      <c r="AA217" s="396">
        <v>12</v>
      </c>
      <c r="AB217" s="396">
        <v>7</v>
      </c>
      <c r="AC217" s="390">
        <v>6</v>
      </c>
      <c r="AD217" s="390">
        <v>6</v>
      </c>
      <c r="AE217" s="390">
        <v>31</v>
      </c>
      <c r="AF217" s="390">
        <v>23</v>
      </c>
      <c r="AG217" s="390">
        <v>9</v>
      </c>
      <c r="AH217" s="390">
        <v>32</v>
      </c>
      <c r="AI217" s="390">
        <v>39</v>
      </c>
      <c r="AJ217" s="390">
        <v>1</v>
      </c>
      <c r="AK217" s="390">
        <v>1</v>
      </c>
      <c r="AL217" s="390">
        <v>41</v>
      </c>
      <c r="AM217" s="390">
        <v>12</v>
      </c>
      <c r="AN217" s="390">
        <v>5</v>
      </c>
      <c r="AO217" s="390">
        <v>5</v>
      </c>
      <c r="AP217" s="390">
        <v>0</v>
      </c>
      <c r="AQ217" s="48"/>
      <c r="AR217" s="48"/>
      <c r="AS217" s="48"/>
      <c r="AT217" s="48"/>
      <c r="AU217" s="48"/>
      <c r="AV217" s="48"/>
      <c r="AW217" s="399"/>
      <c r="AX217" s="399"/>
      <c r="AY217" s="399"/>
      <c r="AZ217" s="399"/>
      <c r="BA217" s="399"/>
      <c r="BB217" s="399"/>
      <c r="BC217" s="399"/>
      <c r="BD217" s="399"/>
      <c r="BE217" s="399"/>
      <c r="BF217" s="399"/>
      <c r="BG217" s="399"/>
      <c r="BH217" s="399"/>
      <c r="BI217" s="399"/>
      <c r="BJ217" s="399"/>
      <c r="BK217" s="399"/>
      <c r="BL217" s="399"/>
      <c r="BM217" s="399"/>
      <c r="BN217" s="399"/>
      <c r="BO217" s="399"/>
      <c r="BP217" s="399"/>
      <c r="BQ217" s="399"/>
      <c r="BR217" s="399"/>
      <c r="BS217" s="399"/>
      <c r="BT217" s="399"/>
      <c r="BU217" s="399"/>
      <c r="BV217" s="399"/>
      <c r="BW217" s="399"/>
      <c r="BX217" s="399"/>
      <c r="BY217" s="399"/>
      <c r="BZ217" s="399"/>
      <c r="CA217" s="399"/>
      <c r="CB217" s="399"/>
      <c r="CC217" s="399"/>
      <c r="CD217" s="399"/>
      <c r="CE217" s="399"/>
      <c r="CF217" s="48"/>
      <c r="CG217" s="48"/>
      <c r="CH217" s="48"/>
      <c r="CI217" s="48"/>
      <c r="CJ217" s="48"/>
      <c r="CK217" s="48"/>
      <c r="CL217" s="48"/>
      <c r="CM217" s="48"/>
      <c r="CN217" s="48"/>
      <c r="CO217" s="48"/>
      <c r="CP217" s="48"/>
      <c r="CQ217" s="48"/>
      <c r="CR217" s="48"/>
      <c r="CS217" s="48"/>
      <c r="CT217" s="48"/>
      <c r="CU217" s="48"/>
      <c r="CV217" s="48"/>
      <c r="CW217" s="48"/>
      <c r="CX217" s="48"/>
      <c r="CY217" s="48"/>
      <c r="CZ217" s="48"/>
      <c r="DA217" s="48"/>
      <c r="DB217" s="48"/>
      <c r="DC217" s="48"/>
      <c r="DD217" s="48"/>
      <c r="DE217" s="48"/>
      <c r="DF217" s="48"/>
      <c r="DG217" s="48"/>
      <c r="DH217" s="48"/>
      <c r="DI217" s="48"/>
    </row>
    <row r="218" spans="1:113" s="394" customFormat="1" ht="18" customHeight="1">
      <c r="A218" s="703" t="s">
        <v>230</v>
      </c>
      <c r="B218" s="707" t="s">
        <v>232</v>
      </c>
      <c r="C218" s="396">
        <v>416</v>
      </c>
      <c r="D218" s="396">
        <v>205</v>
      </c>
      <c r="E218" s="396">
        <v>179</v>
      </c>
      <c r="F218" s="396">
        <v>82</v>
      </c>
      <c r="G218" s="396">
        <v>149</v>
      </c>
      <c r="H218" s="396">
        <v>58</v>
      </c>
      <c r="I218" s="396">
        <v>126</v>
      </c>
      <c r="J218" s="396">
        <v>53</v>
      </c>
      <c r="K218" s="396">
        <v>870</v>
      </c>
      <c r="L218" s="396">
        <v>398</v>
      </c>
      <c r="M218" s="707" t="s">
        <v>230</v>
      </c>
      <c r="N218" s="707" t="s">
        <v>232</v>
      </c>
      <c r="O218" s="390">
        <v>79</v>
      </c>
      <c r="P218" s="390">
        <v>40</v>
      </c>
      <c r="Q218" s="396">
        <v>12</v>
      </c>
      <c r="R218" s="396">
        <v>6</v>
      </c>
      <c r="S218" s="396">
        <v>30</v>
      </c>
      <c r="T218" s="396">
        <v>15</v>
      </c>
      <c r="U218" s="396">
        <v>44</v>
      </c>
      <c r="V218" s="396">
        <v>20</v>
      </c>
      <c r="W218" s="396">
        <v>165</v>
      </c>
      <c r="X218" s="396">
        <v>81</v>
      </c>
      <c r="Y218" s="396" t="s">
        <v>230</v>
      </c>
      <c r="Z218" s="396" t="s">
        <v>232</v>
      </c>
      <c r="AA218" s="396">
        <v>8</v>
      </c>
      <c r="AB218" s="396">
        <v>3</v>
      </c>
      <c r="AC218" s="390">
        <v>3</v>
      </c>
      <c r="AD218" s="390">
        <v>3</v>
      </c>
      <c r="AE218" s="390">
        <v>17</v>
      </c>
      <c r="AF218" s="390">
        <v>8</v>
      </c>
      <c r="AG218" s="390">
        <v>7</v>
      </c>
      <c r="AH218" s="390">
        <v>15</v>
      </c>
      <c r="AI218" s="390">
        <v>23</v>
      </c>
      <c r="AJ218" s="390">
        <v>0</v>
      </c>
      <c r="AK218" s="390">
        <v>0</v>
      </c>
      <c r="AL218" s="390">
        <v>23</v>
      </c>
      <c r="AM218" s="390">
        <v>3</v>
      </c>
      <c r="AN218" s="390">
        <v>2</v>
      </c>
      <c r="AO218" s="390">
        <v>2</v>
      </c>
      <c r="AP218" s="390">
        <v>0</v>
      </c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399"/>
      <c r="BU218" s="399"/>
      <c r="BV218" s="399"/>
      <c r="BW218" s="399"/>
      <c r="BX218" s="399"/>
      <c r="BY218" s="399"/>
      <c r="BZ218" s="399"/>
      <c r="CA218" s="399"/>
      <c r="CB218" s="399"/>
      <c r="CC218" s="399"/>
      <c r="CD218" s="399"/>
      <c r="CE218" s="399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  <c r="CP218" s="48"/>
      <c r="CQ218" s="48"/>
      <c r="CR218" s="48"/>
      <c r="CS218" s="48"/>
      <c r="CT218" s="48"/>
      <c r="CU218" s="48"/>
      <c r="CV218" s="48"/>
      <c r="CW218" s="48"/>
      <c r="CX218" s="48"/>
      <c r="CY218" s="48"/>
      <c r="CZ218" s="48"/>
      <c r="DA218" s="48"/>
      <c r="DB218" s="48"/>
      <c r="DC218" s="48"/>
      <c r="DD218" s="48"/>
      <c r="DE218" s="48"/>
      <c r="DF218" s="48"/>
      <c r="DG218" s="48"/>
      <c r="DH218" s="48"/>
      <c r="DI218" s="48"/>
    </row>
    <row r="219" spans="1:113" s="394" customFormat="1" ht="18" customHeight="1">
      <c r="A219" s="703" t="s">
        <v>230</v>
      </c>
      <c r="B219" s="707" t="s">
        <v>233</v>
      </c>
      <c r="C219" s="396">
        <v>108</v>
      </c>
      <c r="D219" s="396">
        <v>33</v>
      </c>
      <c r="E219" s="396">
        <v>47</v>
      </c>
      <c r="F219" s="396">
        <v>15</v>
      </c>
      <c r="G219" s="396">
        <v>26</v>
      </c>
      <c r="H219" s="396">
        <v>10</v>
      </c>
      <c r="I219" s="396">
        <v>11</v>
      </c>
      <c r="J219" s="396">
        <v>2</v>
      </c>
      <c r="K219" s="396">
        <v>192</v>
      </c>
      <c r="L219" s="396">
        <v>60</v>
      </c>
      <c r="M219" s="707" t="s">
        <v>230</v>
      </c>
      <c r="N219" s="707" t="s">
        <v>233</v>
      </c>
      <c r="O219" s="390">
        <v>2</v>
      </c>
      <c r="P219" s="390">
        <v>0</v>
      </c>
      <c r="Q219" s="396">
        <v>0</v>
      </c>
      <c r="R219" s="396">
        <v>0</v>
      </c>
      <c r="S219" s="396">
        <v>0</v>
      </c>
      <c r="T219" s="396">
        <v>0</v>
      </c>
      <c r="U219" s="396">
        <v>1</v>
      </c>
      <c r="V219" s="396">
        <v>1</v>
      </c>
      <c r="W219" s="396">
        <v>3</v>
      </c>
      <c r="X219" s="396">
        <v>1</v>
      </c>
      <c r="Y219" s="396" t="s">
        <v>230</v>
      </c>
      <c r="Z219" s="396" t="s">
        <v>233</v>
      </c>
      <c r="AA219" s="396">
        <v>3</v>
      </c>
      <c r="AB219" s="396">
        <v>2</v>
      </c>
      <c r="AC219" s="390">
        <v>1</v>
      </c>
      <c r="AD219" s="390">
        <v>1</v>
      </c>
      <c r="AE219" s="390">
        <v>7</v>
      </c>
      <c r="AF219" s="390">
        <v>3</v>
      </c>
      <c r="AG219" s="390">
        <v>1</v>
      </c>
      <c r="AH219" s="390">
        <v>4</v>
      </c>
      <c r="AI219" s="390">
        <v>8</v>
      </c>
      <c r="AJ219" s="390">
        <v>1</v>
      </c>
      <c r="AK219" s="390">
        <v>0</v>
      </c>
      <c r="AL219" s="390">
        <v>9</v>
      </c>
      <c r="AM219" s="390">
        <v>5</v>
      </c>
      <c r="AN219" s="390">
        <v>1</v>
      </c>
      <c r="AO219" s="390">
        <v>1</v>
      </c>
      <c r="AP219" s="390">
        <v>0</v>
      </c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  <c r="CG219" s="48"/>
      <c r="CH219" s="48"/>
      <c r="CI219" s="48"/>
      <c r="CJ219" s="48"/>
      <c r="CK219" s="48"/>
      <c r="CL219" s="48"/>
      <c r="CM219" s="48"/>
      <c r="CN219" s="48"/>
      <c r="CO219" s="48"/>
      <c r="CP219" s="48"/>
      <c r="CQ219" s="48"/>
      <c r="CR219" s="48"/>
      <c r="CS219" s="48"/>
      <c r="CT219" s="48"/>
      <c r="CU219" s="48"/>
      <c r="CV219" s="48"/>
      <c r="CW219" s="48"/>
      <c r="CX219" s="48"/>
      <c r="CY219" s="48"/>
      <c r="CZ219" s="48"/>
      <c r="DA219" s="48"/>
      <c r="DB219" s="48"/>
      <c r="DC219" s="48"/>
      <c r="DD219" s="48"/>
      <c r="DE219" s="48"/>
      <c r="DF219" s="48"/>
      <c r="DG219" s="48"/>
      <c r="DH219" s="48"/>
      <c r="DI219" s="48"/>
    </row>
    <row r="220" spans="1:113" s="394" customFormat="1" ht="18" customHeight="1">
      <c r="A220" s="703" t="s">
        <v>230</v>
      </c>
      <c r="B220" s="707" t="s">
        <v>234</v>
      </c>
      <c r="C220" s="396">
        <v>137</v>
      </c>
      <c r="D220" s="396">
        <v>70</v>
      </c>
      <c r="E220" s="396">
        <v>82</v>
      </c>
      <c r="F220" s="396">
        <v>33</v>
      </c>
      <c r="G220" s="396">
        <v>65</v>
      </c>
      <c r="H220" s="396">
        <v>26</v>
      </c>
      <c r="I220" s="396">
        <v>71</v>
      </c>
      <c r="J220" s="396">
        <v>33</v>
      </c>
      <c r="K220" s="396">
        <v>355</v>
      </c>
      <c r="L220" s="396">
        <v>162</v>
      </c>
      <c r="M220" s="707" t="s">
        <v>230</v>
      </c>
      <c r="N220" s="707" t="s">
        <v>234</v>
      </c>
      <c r="O220" s="390">
        <v>19</v>
      </c>
      <c r="P220" s="390">
        <v>12</v>
      </c>
      <c r="Q220" s="396">
        <v>9</v>
      </c>
      <c r="R220" s="396">
        <v>3</v>
      </c>
      <c r="S220" s="396">
        <v>7</v>
      </c>
      <c r="T220" s="396">
        <v>4</v>
      </c>
      <c r="U220" s="396">
        <v>7</v>
      </c>
      <c r="V220" s="396">
        <v>4</v>
      </c>
      <c r="W220" s="396">
        <v>42</v>
      </c>
      <c r="X220" s="396">
        <v>23</v>
      </c>
      <c r="Y220" s="396" t="s">
        <v>230</v>
      </c>
      <c r="Z220" s="396" t="s">
        <v>234</v>
      </c>
      <c r="AA220" s="396">
        <v>5</v>
      </c>
      <c r="AB220" s="396">
        <v>3</v>
      </c>
      <c r="AC220" s="390">
        <v>3</v>
      </c>
      <c r="AD220" s="390">
        <v>3</v>
      </c>
      <c r="AE220" s="390">
        <v>14</v>
      </c>
      <c r="AF220" s="390">
        <v>11</v>
      </c>
      <c r="AG220" s="390">
        <v>1</v>
      </c>
      <c r="AH220" s="390">
        <v>12</v>
      </c>
      <c r="AI220" s="390">
        <v>24</v>
      </c>
      <c r="AJ220" s="390">
        <v>0</v>
      </c>
      <c r="AK220" s="390">
        <v>2</v>
      </c>
      <c r="AL220" s="390">
        <v>26</v>
      </c>
      <c r="AM220" s="390">
        <v>9</v>
      </c>
      <c r="AN220" s="390">
        <v>4</v>
      </c>
      <c r="AO220" s="390">
        <v>4</v>
      </c>
      <c r="AP220" s="390">
        <v>0</v>
      </c>
      <c r="AQ220" s="48"/>
      <c r="AR220" s="48"/>
      <c r="AS220" s="48"/>
      <c r="AT220" s="48"/>
      <c r="AU220" s="48"/>
      <c r="AV220" s="48"/>
      <c r="AW220" s="399"/>
      <c r="AX220" s="399"/>
      <c r="AY220" s="399"/>
      <c r="AZ220" s="399"/>
      <c r="BA220" s="399"/>
      <c r="BB220" s="399"/>
      <c r="BC220" s="399"/>
      <c r="BD220" s="399"/>
      <c r="BE220" s="399"/>
      <c r="BF220" s="399"/>
      <c r="BG220" s="399"/>
      <c r="BH220" s="399"/>
      <c r="BI220" s="399"/>
      <c r="BJ220" s="399"/>
      <c r="BK220" s="399"/>
      <c r="BL220" s="399"/>
      <c r="BM220" s="399"/>
      <c r="BN220" s="399"/>
      <c r="BO220" s="399"/>
      <c r="BP220" s="399"/>
      <c r="BQ220" s="399"/>
      <c r="BR220" s="399"/>
      <c r="BS220" s="399"/>
      <c r="BT220" s="399"/>
      <c r="BU220" s="399"/>
      <c r="BV220" s="399"/>
      <c r="BW220" s="399"/>
      <c r="BX220" s="399"/>
      <c r="BY220" s="399"/>
      <c r="BZ220" s="399"/>
      <c r="CA220" s="399"/>
      <c r="CB220" s="399"/>
      <c r="CC220" s="399"/>
      <c r="CD220" s="399"/>
      <c r="CE220" s="399"/>
      <c r="CF220" s="48"/>
      <c r="CG220" s="48"/>
      <c r="CH220" s="48"/>
      <c r="CI220" s="48"/>
      <c r="CJ220" s="48"/>
      <c r="CK220" s="48"/>
      <c r="CL220" s="48"/>
      <c r="CM220" s="48"/>
      <c r="CN220" s="48"/>
      <c r="CO220" s="48"/>
      <c r="CP220" s="48"/>
      <c r="CQ220" s="48"/>
      <c r="CR220" s="48"/>
      <c r="CS220" s="48"/>
      <c r="CT220" s="48"/>
      <c r="CU220" s="48"/>
      <c r="CV220" s="48"/>
      <c r="CW220" s="48"/>
      <c r="CX220" s="48"/>
      <c r="CY220" s="48"/>
      <c r="CZ220" s="48"/>
      <c r="DA220" s="48"/>
      <c r="DB220" s="48"/>
      <c r="DC220" s="48"/>
      <c r="DD220" s="48"/>
      <c r="DE220" s="48"/>
      <c r="DF220" s="48"/>
      <c r="DG220" s="48"/>
      <c r="DH220" s="48"/>
      <c r="DI220" s="48"/>
    </row>
    <row r="221" spans="1:113" s="394" customFormat="1" ht="18" customHeight="1">
      <c r="A221" s="703" t="s">
        <v>230</v>
      </c>
      <c r="B221" s="707" t="s">
        <v>235</v>
      </c>
      <c r="C221" s="396">
        <v>957</v>
      </c>
      <c r="D221" s="396">
        <v>401</v>
      </c>
      <c r="E221" s="396">
        <v>595</v>
      </c>
      <c r="F221" s="396">
        <v>205</v>
      </c>
      <c r="G221" s="396">
        <v>439</v>
      </c>
      <c r="H221" s="396">
        <v>177</v>
      </c>
      <c r="I221" s="396">
        <v>379</v>
      </c>
      <c r="J221" s="396">
        <v>163</v>
      </c>
      <c r="K221" s="396">
        <v>2370</v>
      </c>
      <c r="L221" s="396">
        <v>946</v>
      </c>
      <c r="M221" s="707" t="s">
        <v>230</v>
      </c>
      <c r="N221" s="707" t="s">
        <v>235</v>
      </c>
      <c r="O221" s="390">
        <v>96</v>
      </c>
      <c r="P221" s="390">
        <v>51</v>
      </c>
      <c r="Q221" s="396">
        <v>47</v>
      </c>
      <c r="R221" s="396">
        <v>28</v>
      </c>
      <c r="S221" s="396">
        <v>12</v>
      </c>
      <c r="T221" s="396">
        <v>5</v>
      </c>
      <c r="U221" s="396">
        <v>99</v>
      </c>
      <c r="V221" s="396">
        <v>52</v>
      </c>
      <c r="W221" s="396">
        <v>254</v>
      </c>
      <c r="X221" s="396">
        <v>136</v>
      </c>
      <c r="Y221" s="396" t="s">
        <v>230</v>
      </c>
      <c r="Z221" s="396" t="s">
        <v>235</v>
      </c>
      <c r="AA221" s="396">
        <v>17</v>
      </c>
      <c r="AB221" s="396">
        <v>12</v>
      </c>
      <c r="AC221" s="390">
        <v>9</v>
      </c>
      <c r="AD221" s="390">
        <v>9</v>
      </c>
      <c r="AE221" s="390">
        <v>47</v>
      </c>
      <c r="AF221" s="390">
        <v>25</v>
      </c>
      <c r="AG221" s="390">
        <v>10</v>
      </c>
      <c r="AH221" s="390">
        <v>35</v>
      </c>
      <c r="AI221" s="390">
        <v>54</v>
      </c>
      <c r="AJ221" s="390">
        <v>8</v>
      </c>
      <c r="AK221" s="390">
        <v>1</v>
      </c>
      <c r="AL221" s="390">
        <v>63</v>
      </c>
      <c r="AM221" s="390">
        <v>23</v>
      </c>
      <c r="AN221" s="390">
        <v>8</v>
      </c>
      <c r="AO221" s="390">
        <v>8</v>
      </c>
      <c r="AP221" s="390">
        <v>0</v>
      </c>
      <c r="AQ221" s="48"/>
      <c r="AR221" s="48"/>
      <c r="AS221" s="48"/>
      <c r="AT221" s="48"/>
      <c r="AU221" s="48"/>
      <c r="AV221" s="48"/>
      <c r="AW221" s="399"/>
      <c r="AX221" s="399"/>
      <c r="AY221" s="399"/>
      <c r="AZ221" s="399"/>
      <c r="BA221" s="399"/>
      <c r="BB221" s="399"/>
      <c r="BC221" s="399"/>
      <c r="BD221" s="399"/>
      <c r="BE221" s="399"/>
      <c r="BF221" s="399"/>
      <c r="BG221" s="399"/>
      <c r="BH221" s="399"/>
      <c r="BI221" s="399"/>
      <c r="BJ221" s="399"/>
      <c r="BK221" s="399"/>
      <c r="BL221" s="399"/>
      <c r="BM221" s="399"/>
      <c r="BN221" s="399"/>
      <c r="BO221" s="399"/>
      <c r="BP221" s="399"/>
      <c r="BQ221" s="399"/>
      <c r="BR221" s="399"/>
      <c r="BS221" s="399"/>
      <c r="BT221" s="399"/>
      <c r="BU221" s="399"/>
      <c r="BV221" s="399"/>
      <c r="BW221" s="399"/>
      <c r="BX221" s="399"/>
      <c r="BY221" s="399"/>
      <c r="BZ221" s="399"/>
      <c r="CA221" s="399"/>
      <c r="CB221" s="399"/>
      <c r="CC221" s="399"/>
      <c r="CD221" s="399"/>
      <c r="CE221" s="399"/>
      <c r="CF221" s="48"/>
      <c r="CG221" s="48"/>
      <c r="CH221" s="48"/>
      <c r="CI221" s="48"/>
      <c r="CJ221" s="48"/>
      <c r="CK221" s="48"/>
      <c r="CL221" s="48"/>
      <c r="CM221" s="48"/>
      <c r="CN221" s="48"/>
      <c r="CO221" s="48"/>
      <c r="CP221" s="48"/>
      <c r="CQ221" s="48"/>
      <c r="CR221" s="48"/>
      <c r="CS221" s="48"/>
      <c r="CT221" s="48"/>
      <c r="CU221" s="48"/>
      <c r="CV221" s="48"/>
      <c r="CW221" s="48"/>
      <c r="CX221" s="48"/>
      <c r="CY221" s="48"/>
      <c r="CZ221" s="48"/>
      <c r="DA221" s="48"/>
      <c r="DB221" s="48"/>
      <c r="DC221" s="48"/>
      <c r="DD221" s="48"/>
      <c r="DE221" s="48"/>
      <c r="DF221" s="48"/>
      <c r="DG221" s="48"/>
      <c r="DH221" s="48"/>
      <c r="DI221" s="48"/>
    </row>
    <row r="222" spans="1:113" s="394" customFormat="1" ht="18" customHeight="1">
      <c r="A222" s="703" t="s">
        <v>230</v>
      </c>
      <c r="B222" s="707" t="s">
        <v>236</v>
      </c>
      <c r="C222" s="396">
        <v>492</v>
      </c>
      <c r="D222" s="396">
        <v>248</v>
      </c>
      <c r="E222" s="396">
        <v>310</v>
      </c>
      <c r="F222" s="396">
        <v>154</v>
      </c>
      <c r="G222" s="396">
        <v>195</v>
      </c>
      <c r="H222" s="396">
        <v>84</v>
      </c>
      <c r="I222" s="396">
        <v>239</v>
      </c>
      <c r="J222" s="396">
        <v>87</v>
      </c>
      <c r="K222" s="396">
        <v>1236</v>
      </c>
      <c r="L222" s="396">
        <v>573</v>
      </c>
      <c r="M222" s="707" t="s">
        <v>230</v>
      </c>
      <c r="N222" s="707" t="s">
        <v>236</v>
      </c>
      <c r="O222" s="390">
        <v>57</v>
      </c>
      <c r="P222" s="390">
        <v>29</v>
      </c>
      <c r="Q222" s="396">
        <v>24</v>
      </c>
      <c r="R222" s="396">
        <v>9</v>
      </c>
      <c r="S222" s="396">
        <v>15</v>
      </c>
      <c r="T222" s="396">
        <v>7</v>
      </c>
      <c r="U222" s="396">
        <v>73</v>
      </c>
      <c r="V222" s="396">
        <v>25</v>
      </c>
      <c r="W222" s="396">
        <v>169</v>
      </c>
      <c r="X222" s="396">
        <v>70</v>
      </c>
      <c r="Y222" s="396" t="s">
        <v>230</v>
      </c>
      <c r="Z222" s="396" t="s">
        <v>236</v>
      </c>
      <c r="AA222" s="396">
        <v>9</v>
      </c>
      <c r="AB222" s="396">
        <v>6</v>
      </c>
      <c r="AC222" s="390">
        <v>5</v>
      </c>
      <c r="AD222" s="390">
        <v>6</v>
      </c>
      <c r="AE222" s="390">
        <v>26</v>
      </c>
      <c r="AF222" s="390">
        <v>19</v>
      </c>
      <c r="AG222" s="390">
        <v>6</v>
      </c>
      <c r="AH222" s="390">
        <v>25</v>
      </c>
      <c r="AI222" s="390">
        <v>42</v>
      </c>
      <c r="AJ222" s="390">
        <v>0</v>
      </c>
      <c r="AK222" s="390">
        <v>0</v>
      </c>
      <c r="AL222" s="390">
        <v>42</v>
      </c>
      <c r="AM222" s="390">
        <v>12</v>
      </c>
      <c r="AN222" s="390">
        <v>9</v>
      </c>
      <c r="AO222" s="390">
        <v>5</v>
      </c>
      <c r="AP222" s="390">
        <v>4</v>
      </c>
      <c r="AQ222" s="48"/>
      <c r="AR222" s="48"/>
      <c r="AS222" s="48"/>
      <c r="AT222" s="48"/>
      <c r="AU222" s="48"/>
      <c r="AV222" s="48"/>
      <c r="AW222" s="48"/>
      <c r="AX222" s="48"/>
      <c r="AY222" s="48"/>
      <c r="AZ222" s="403"/>
      <c r="BA222" s="403"/>
      <c r="BB222" s="403"/>
      <c r="BC222" s="403"/>
      <c r="BD222" s="403"/>
      <c r="BE222" s="403"/>
      <c r="BF222" s="403"/>
      <c r="BG222" s="403"/>
      <c r="BH222" s="403"/>
      <c r="BI222" s="403"/>
      <c r="BJ222" s="403"/>
      <c r="BK222" s="403"/>
      <c r="BL222" s="403"/>
      <c r="BM222" s="403"/>
      <c r="BN222" s="403"/>
      <c r="BO222" s="403"/>
      <c r="BP222" s="403"/>
      <c r="BQ222" s="403"/>
      <c r="BR222" s="403"/>
      <c r="BS222" s="403"/>
      <c r="BT222" s="403"/>
      <c r="BU222" s="403"/>
      <c r="BV222" s="403"/>
      <c r="BW222" s="403"/>
      <c r="BX222" s="403"/>
      <c r="BY222" s="403"/>
      <c r="BZ222" s="403"/>
      <c r="CA222" s="399"/>
      <c r="CB222" s="403"/>
      <c r="CC222" s="403"/>
      <c r="CD222" s="403"/>
      <c r="CE222" s="403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  <c r="CP222" s="48"/>
      <c r="CQ222" s="48"/>
      <c r="CR222" s="48"/>
      <c r="CS222" s="48"/>
      <c r="CT222" s="48"/>
      <c r="CU222" s="48"/>
      <c r="CV222" s="48"/>
      <c r="CW222" s="48"/>
      <c r="CX222" s="48"/>
      <c r="CY222" s="48"/>
      <c r="CZ222" s="48"/>
      <c r="DA222" s="48"/>
      <c r="DB222" s="48"/>
      <c r="DC222" s="48"/>
      <c r="DD222" s="48"/>
      <c r="DE222" s="48"/>
      <c r="DF222" s="48"/>
      <c r="DG222" s="48"/>
      <c r="DH222" s="48"/>
      <c r="DI222" s="48"/>
    </row>
    <row r="223" spans="1:113" s="394" customFormat="1" ht="18" customHeight="1">
      <c r="A223" s="703" t="s">
        <v>230</v>
      </c>
      <c r="B223" s="707" t="s">
        <v>237</v>
      </c>
      <c r="C223" s="396">
        <v>511</v>
      </c>
      <c r="D223" s="396">
        <v>252</v>
      </c>
      <c r="E223" s="396">
        <v>271</v>
      </c>
      <c r="F223" s="396">
        <v>132</v>
      </c>
      <c r="G223" s="396">
        <v>232</v>
      </c>
      <c r="H223" s="396">
        <v>98</v>
      </c>
      <c r="I223" s="396">
        <v>138</v>
      </c>
      <c r="J223" s="396">
        <v>65</v>
      </c>
      <c r="K223" s="396">
        <v>1152</v>
      </c>
      <c r="L223" s="396">
        <v>547</v>
      </c>
      <c r="M223" s="707" t="s">
        <v>230</v>
      </c>
      <c r="N223" s="707" t="s">
        <v>237</v>
      </c>
      <c r="O223" s="390">
        <v>70</v>
      </c>
      <c r="P223" s="390">
        <v>34</v>
      </c>
      <c r="Q223" s="396">
        <v>47</v>
      </c>
      <c r="R223" s="396">
        <v>17</v>
      </c>
      <c r="S223" s="396">
        <v>77</v>
      </c>
      <c r="T223" s="396">
        <v>33</v>
      </c>
      <c r="U223" s="396">
        <v>60</v>
      </c>
      <c r="V223" s="396">
        <v>21</v>
      </c>
      <c r="W223" s="396">
        <v>254</v>
      </c>
      <c r="X223" s="396">
        <v>105</v>
      </c>
      <c r="Y223" s="396" t="s">
        <v>230</v>
      </c>
      <c r="Z223" s="396" t="s">
        <v>237</v>
      </c>
      <c r="AA223" s="396">
        <v>9</v>
      </c>
      <c r="AB223" s="396">
        <v>6</v>
      </c>
      <c r="AC223" s="390">
        <v>7</v>
      </c>
      <c r="AD223" s="390">
        <v>4</v>
      </c>
      <c r="AE223" s="390">
        <v>26</v>
      </c>
      <c r="AF223" s="390">
        <v>21</v>
      </c>
      <c r="AG223" s="390">
        <v>3</v>
      </c>
      <c r="AH223" s="390">
        <v>24</v>
      </c>
      <c r="AI223" s="390">
        <v>36</v>
      </c>
      <c r="AJ223" s="390">
        <v>1</v>
      </c>
      <c r="AK223" s="390">
        <v>11</v>
      </c>
      <c r="AL223" s="390">
        <v>48</v>
      </c>
      <c r="AM223" s="390">
        <v>17</v>
      </c>
      <c r="AN223" s="390">
        <v>4</v>
      </c>
      <c r="AO223" s="390">
        <v>4</v>
      </c>
      <c r="AP223" s="390">
        <v>0</v>
      </c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  <c r="CG223" s="48"/>
      <c r="CH223" s="48"/>
      <c r="CI223" s="48"/>
      <c r="CJ223" s="48"/>
      <c r="CK223" s="48"/>
      <c r="CL223" s="48"/>
      <c r="CM223" s="48"/>
      <c r="CN223" s="48"/>
      <c r="CO223" s="48"/>
      <c r="CP223" s="48"/>
      <c r="CQ223" s="48"/>
      <c r="CR223" s="48"/>
      <c r="CS223" s="48"/>
      <c r="CT223" s="48"/>
      <c r="CU223" s="48"/>
      <c r="CV223" s="48"/>
      <c r="CW223" s="48"/>
      <c r="CX223" s="48"/>
      <c r="CY223" s="48"/>
      <c r="CZ223" s="48"/>
      <c r="DA223" s="48"/>
      <c r="DB223" s="48"/>
      <c r="DC223" s="48"/>
      <c r="DD223" s="48"/>
      <c r="DE223" s="48"/>
      <c r="DF223" s="48"/>
      <c r="DG223" s="48"/>
      <c r="DH223" s="48"/>
      <c r="DI223" s="48"/>
    </row>
    <row r="224" spans="1:113" s="394" customFormat="1" ht="18" customHeight="1">
      <c r="A224" s="703" t="s">
        <v>230</v>
      </c>
      <c r="B224" s="707" t="s">
        <v>238</v>
      </c>
      <c r="C224" s="396">
        <v>1720</v>
      </c>
      <c r="D224" s="396">
        <v>903</v>
      </c>
      <c r="E224" s="396">
        <v>1355</v>
      </c>
      <c r="F224" s="396">
        <v>662</v>
      </c>
      <c r="G224" s="396">
        <v>1023</v>
      </c>
      <c r="H224" s="396">
        <v>491</v>
      </c>
      <c r="I224" s="396">
        <v>1176</v>
      </c>
      <c r="J224" s="396">
        <v>568</v>
      </c>
      <c r="K224" s="396">
        <v>5274</v>
      </c>
      <c r="L224" s="396">
        <v>2624</v>
      </c>
      <c r="M224" s="707" t="s">
        <v>230</v>
      </c>
      <c r="N224" s="707" t="s">
        <v>238</v>
      </c>
      <c r="O224" s="390">
        <v>346</v>
      </c>
      <c r="P224" s="390">
        <v>176</v>
      </c>
      <c r="Q224" s="396">
        <v>215</v>
      </c>
      <c r="R224" s="396">
        <v>105</v>
      </c>
      <c r="S224" s="396">
        <v>145</v>
      </c>
      <c r="T224" s="396">
        <v>67</v>
      </c>
      <c r="U224" s="396">
        <v>413</v>
      </c>
      <c r="V224" s="396">
        <v>186</v>
      </c>
      <c r="W224" s="396">
        <v>1119</v>
      </c>
      <c r="X224" s="396">
        <v>534</v>
      </c>
      <c r="Y224" s="396" t="s">
        <v>230</v>
      </c>
      <c r="Z224" s="396" t="s">
        <v>238</v>
      </c>
      <c r="AA224" s="396">
        <v>24</v>
      </c>
      <c r="AB224" s="396">
        <v>22</v>
      </c>
      <c r="AC224" s="390">
        <v>20</v>
      </c>
      <c r="AD224" s="390">
        <v>19</v>
      </c>
      <c r="AE224" s="390">
        <v>85</v>
      </c>
      <c r="AF224" s="390">
        <v>58</v>
      </c>
      <c r="AG224" s="390">
        <v>0</v>
      </c>
      <c r="AH224" s="390">
        <v>58</v>
      </c>
      <c r="AI224" s="390">
        <v>141</v>
      </c>
      <c r="AJ224" s="390">
        <v>8</v>
      </c>
      <c r="AK224" s="390">
        <v>1</v>
      </c>
      <c r="AL224" s="390">
        <v>150</v>
      </c>
      <c r="AM224" s="390">
        <v>115</v>
      </c>
      <c r="AN224" s="390">
        <v>7</v>
      </c>
      <c r="AO224" s="390">
        <v>7</v>
      </c>
      <c r="AP224" s="390">
        <v>0</v>
      </c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  <c r="CG224" s="48"/>
      <c r="CH224" s="48"/>
      <c r="CI224" s="48"/>
      <c r="CJ224" s="48"/>
      <c r="CK224" s="48"/>
      <c r="CL224" s="48"/>
      <c r="CM224" s="48"/>
      <c r="CN224" s="48"/>
      <c r="CO224" s="48"/>
      <c r="CP224" s="48"/>
      <c r="CQ224" s="48"/>
      <c r="CR224" s="48"/>
      <c r="CS224" s="48"/>
      <c r="CT224" s="48"/>
      <c r="CU224" s="48"/>
      <c r="CV224" s="48"/>
      <c r="CW224" s="48"/>
      <c r="CX224" s="48"/>
      <c r="CY224" s="48"/>
      <c r="CZ224" s="48"/>
      <c r="DA224" s="48"/>
      <c r="DB224" s="48"/>
      <c r="DC224" s="48"/>
      <c r="DD224" s="48"/>
      <c r="DE224" s="48"/>
      <c r="DF224" s="48"/>
      <c r="DG224" s="48"/>
      <c r="DH224" s="48"/>
      <c r="DI224" s="48"/>
    </row>
    <row r="225" spans="1:113" s="394" customFormat="1" ht="18" customHeight="1">
      <c r="A225" s="703" t="s">
        <v>230</v>
      </c>
      <c r="B225" s="707" t="s">
        <v>239</v>
      </c>
      <c r="C225" s="396">
        <v>2686</v>
      </c>
      <c r="D225" s="396">
        <v>1346</v>
      </c>
      <c r="E225" s="396">
        <v>1678</v>
      </c>
      <c r="F225" s="396">
        <v>762</v>
      </c>
      <c r="G225" s="396">
        <v>854</v>
      </c>
      <c r="H225" s="396">
        <v>361</v>
      </c>
      <c r="I225" s="396">
        <v>857</v>
      </c>
      <c r="J225" s="396">
        <v>338</v>
      </c>
      <c r="K225" s="396">
        <v>6075</v>
      </c>
      <c r="L225" s="396">
        <v>2807</v>
      </c>
      <c r="M225" s="707" t="s">
        <v>230</v>
      </c>
      <c r="N225" s="707" t="s">
        <v>239</v>
      </c>
      <c r="O225" s="390">
        <v>322</v>
      </c>
      <c r="P225" s="390">
        <v>148</v>
      </c>
      <c r="Q225" s="396">
        <v>122</v>
      </c>
      <c r="R225" s="396">
        <v>56</v>
      </c>
      <c r="S225" s="396">
        <v>90</v>
      </c>
      <c r="T225" s="396">
        <v>33</v>
      </c>
      <c r="U225" s="396">
        <v>242</v>
      </c>
      <c r="V225" s="396">
        <v>74</v>
      </c>
      <c r="W225" s="396">
        <v>776</v>
      </c>
      <c r="X225" s="396">
        <v>311</v>
      </c>
      <c r="Y225" s="396" t="s">
        <v>230</v>
      </c>
      <c r="Z225" s="396" t="s">
        <v>239</v>
      </c>
      <c r="AA225" s="396">
        <v>38</v>
      </c>
      <c r="AB225" s="396">
        <v>30</v>
      </c>
      <c r="AC225" s="390">
        <v>21</v>
      </c>
      <c r="AD225" s="390">
        <v>20</v>
      </c>
      <c r="AE225" s="390">
        <v>109</v>
      </c>
      <c r="AF225" s="390">
        <v>61</v>
      </c>
      <c r="AG225" s="390">
        <v>24</v>
      </c>
      <c r="AH225" s="390">
        <v>85</v>
      </c>
      <c r="AI225" s="390">
        <v>174</v>
      </c>
      <c r="AJ225" s="390">
        <v>2</v>
      </c>
      <c r="AK225" s="390">
        <v>16</v>
      </c>
      <c r="AL225" s="390">
        <v>192</v>
      </c>
      <c r="AM225" s="390">
        <v>59</v>
      </c>
      <c r="AN225" s="390">
        <v>22</v>
      </c>
      <c r="AO225" s="390">
        <v>22</v>
      </c>
      <c r="AP225" s="390">
        <v>0</v>
      </c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  <c r="CC225" s="48"/>
      <c r="CD225" s="48"/>
      <c r="CE225" s="48"/>
      <c r="CF225" s="48"/>
      <c r="CG225" s="48"/>
      <c r="CH225" s="48"/>
      <c r="CI225" s="48"/>
      <c r="CJ225" s="48"/>
      <c r="CK225" s="48"/>
      <c r="CL225" s="48"/>
      <c r="CM225" s="48"/>
      <c r="CN225" s="48"/>
      <c r="CO225" s="48"/>
      <c r="CP225" s="48"/>
      <c r="CQ225" s="48"/>
      <c r="CR225" s="48"/>
      <c r="CS225" s="48"/>
      <c r="CT225" s="48"/>
      <c r="CU225" s="48"/>
      <c r="CV225" s="48"/>
      <c r="CW225" s="48"/>
      <c r="CX225" s="48"/>
      <c r="CY225" s="48"/>
      <c r="CZ225" s="48"/>
      <c r="DA225" s="48"/>
      <c r="DB225" s="48"/>
      <c r="DC225" s="48"/>
      <c r="DD225" s="48"/>
      <c r="DE225" s="48"/>
      <c r="DF225" s="48"/>
      <c r="DG225" s="48"/>
      <c r="DH225" s="48"/>
      <c r="DI225" s="48"/>
    </row>
    <row r="226" spans="1:113" s="394" customFormat="1" ht="18" customHeight="1">
      <c r="A226" s="703" t="s">
        <v>240</v>
      </c>
      <c r="B226" s="707" t="s">
        <v>241</v>
      </c>
      <c r="C226" s="396">
        <v>456</v>
      </c>
      <c r="D226" s="396">
        <v>199</v>
      </c>
      <c r="E226" s="396">
        <v>303</v>
      </c>
      <c r="F226" s="396">
        <v>134</v>
      </c>
      <c r="G226" s="396">
        <v>232</v>
      </c>
      <c r="H226" s="396">
        <v>88</v>
      </c>
      <c r="I226" s="396">
        <v>240</v>
      </c>
      <c r="J226" s="396">
        <v>96</v>
      </c>
      <c r="K226" s="396">
        <v>1231</v>
      </c>
      <c r="L226" s="396">
        <v>517</v>
      </c>
      <c r="M226" s="707" t="s">
        <v>240</v>
      </c>
      <c r="N226" s="707" t="s">
        <v>241</v>
      </c>
      <c r="O226" s="390">
        <v>39</v>
      </c>
      <c r="P226" s="390">
        <v>22</v>
      </c>
      <c r="Q226" s="396">
        <v>29</v>
      </c>
      <c r="R226" s="396">
        <v>16</v>
      </c>
      <c r="S226" s="396">
        <v>16</v>
      </c>
      <c r="T226" s="396">
        <v>8</v>
      </c>
      <c r="U226" s="396">
        <v>76</v>
      </c>
      <c r="V226" s="396">
        <v>38</v>
      </c>
      <c r="W226" s="396">
        <v>160</v>
      </c>
      <c r="X226" s="396">
        <v>84</v>
      </c>
      <c r="Y226" s="396" t="s">
        <v>240</v>
      </c>
      <c r="Z226" s="396" t="s">
        <v>241</v>
      </c>
      <c r="AA226" s="396">
        <v>11</v>
      </c>
      <c r="AB226" s="396">
        <v>6</v>
      </c>
      <c r="AC226" s="390">
        <v>6</v>
      </c>
      <c r="AD226" s="390">
        <v>4</v>
      </c>
      <c r="AE226" s="390">
        <v>27</v>
      </c>
      <c r="AF226" s="390">
        <v>16</v>
      </c>
      <c r="AG226" s="390">
        <v>3</v>
      </c>
      <c r="AH226" s="390">
        <v>19</v>
      </c>
      <c r="AI226" s="390">
        <v>39</v>
      </c>
      <c r="AJ226" s="390">
        <v>0</v>
      </c>
      <c r="AK226" s="390">
        <v>0</v>
      </c>
      <c r="AL226" s="390">
        <v>39</v>
      </c>
      <c r="AM226" s="390">
        <v>13</v>
      </c>
      <c r="AN226" s="390">
        <v>4</v>
      </c>
      <c r="AO226" s="390">
        <v>4</v>
      </c>
      <c r="AP226" s="390">
        <v>0</v>
      </c>
      <c r="AQ226" s="48"/>
      <c r="AR226" s="48"/>
      <c r="AS226" s="48"/>
      <c r="AT226" s="48"/>
      <c r="AU226" s="48"/>
      <c r="AV226" s="48"/>
      <c r="AW226" s="48"/>
      <c r="AX226" s="399"/>
      <c r="AY226" s="399"/>
      <c r="AZ226" s="399"/>
      <c r="BA226" s="399"/>
      <c r="BB226" s="399"/>
      <c r="BC226" s="399"/>
      <c r="BD226" s="469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  <c r="CP226" s="48"/>
      <c r="CQ226" s="48"/>
      <c r="CR226" s="48"/>
      <c r="CS226" s="48"/>
      <c r="CT226" s="4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</row>
    <row r="227" spans="1:113" s="394" customFormat="1" ht="18" customHeight="1">
      <c r="A227" s="703" t="s">
        <v>240</v>
      </c>
      <c r="B227" s="707" t="s">
        <v>242</v>
      </c>
      <c r="C227" s="396">
        <v>464</v>
      </c>
      <c r="D227" s="396">
        <v>230</v>
      </c>
      <c r="E227" s="396">
        <v>298</v>
      </c>
      <c r="F227" s="396">
        <v>125</v>
      </c>
      <c r="G227" s="396">
        <v>301</v>
      </c>
      <c r="H227" s="396">
        <v>131</v>
      </c>
      <c r="I227" s="396">
        <v>221</v>
      </c>
      <c r="J227" s="396">
        <v>91</v>
      </c>
      <c r="K227" s="396">
        <v>1284</v>
      </c>
      <c r="L227" s="396">
        <v>577</v>
      </c>
      <c r="M227" s="707" t="s">
        <v>240</v>
      </c>
      <c r="N227" s="707" t="s">
        <v>242</v>
      </c>
      <c r="O227" s="390">
        <v>79</v>
      </c>
      <c r="P227" s="390">
        <v>45</v>
      </c>
      <c r="Q227" s="396">
        <v>41</v>
      </c>
      <c r="R227" s="396">
        <v>17</v>
      </c>
      <c r="S227" s="396">
        <v>73</v>
      </c>
      <c r="T227" s="396">
        <v>34</v>
      </c>
      <c r="U227" s="396">
        <v>124</v>
      </c>
      <c r="V227" s="396">
        <v>54</v>
      </c>
      <c r="W227" s="396">
        <v>317</v>
      </c>
      <c r="X227" s="396">
        <v>150</v>
      </c>
      <c r="Y227" s="396" t="s">
        <v>240</v>
      </c>
      <c r="Z227" s="396" t="s">
        <v>242</v>
      </c>
      <c r="AA227" s="396">
        <v>11</v>
      </c>
      <c r="AB227" s="396">
        <v>7</v>
      </c>
      <c r="AC227" s="390">
        <v>6</v>
      </c>
      <c r="AD227" s="390">
        <v>7</v>
      </c>
      <c r="AE227" s="390">
        <v>31</v>
      </c>
      <c r="AF227" s="390">
        <v>21</v>
      </c>
      <c r="AG227" s="390">
        <v>1</v>
      </c>
      <c r="AH227" s="390">
        <v>22</v>
      </c>
      <c r="AI227" s="390">
        <v>34</v>
      </c>
      <c r="AJ227" s="390">
        <v>3</v>
      </c>
      <c r="AK227" s="390">
        <v>0</v>
      </c>
      <c r="AL227" s="390">
        <v>37</v>
      </c>
      <c r="AM227" s="390">
        <v>5</v>
      </c>
      <c r="AN227" s="390">
        <v>5</v>
      </c>
      <c r="AO227" s="390">
        <v>5</v>
      </c>
      <c r="AP227" s="390">
        <v>0</v>
      </c>
      <c r="AQ227" s="48"/>
      <c r="AR227" s="48"/>
      <c r="AS227" s="48"/>
      <c r="AT227" s="48"/>
      <c r="AU227" s="48"/>
      <c r="AV227" s="48"/>
      <c r="AW227" s="48"/>
      <c r="AX227" s="399"/>
      <c r="AY227" s="399"/>
      <c r="AZ227" s="399"/>
      <c r="BA227" s="399"/>
      <c r="BB227" s="399"/>
      <c r="BC227" s="399"/>
      <c r="BD227" s="469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  <c r="CG227" s="48"/>
      <c r="CH227" s="48"/>
      <c r="CI227" s="48"/>
      <c r="CJ227" s="48"/>
      <c r="CK227" s="48"/>
      <c r="CL227" s="48"/>
      <c r="CM227" s="48"/>
      <c r="CN227" s="48"/>
      <c r="CO227" s="48"/>
      <c r="CP227" s="48"/>
      <c r="CQ227" s="48"/>
      <c r="CR227" s="48"/>
      <c r="CS227" s="48"/>
      <c r="CT227" s="48"/>
      <c r="CU227" s="48"/>
      <c r="CV227" s="48"/>
      <c r="CW227" s="48"/>
      <c r="CX227" s="48"/>
      <c r="CY227" s="48"/>
      <c r="CZ227" s="48"/>
      <c r="DA227" s="48"/>
      <c r="DB227" s="48"/>
      <c r="DC227" s="48"/>
      <c r="DD227" s="48"/>
      <c r="DE227" s="48"/>
      <c r="DF227" s="48"/>
      <c r="DG227" s="48"/>
      <c r="DH227" s="48"/>
      <c r="DI227" s="48"/>
    </row>
    <row r="228" spans="1:113" s="394" customFormat="1" ht="18" customHeight="1">
      <c r="A228" s="703" t="s">
        <v>240</v>
      </c>
      <c r="B228" s="707" t="s">
        <v>243</v>
      </c>
      <c r="C228" s="396">
        <v>204</v>
      </c>
      <c r="D228" s="396">
        <v>110</v>
      </c>
      <c r="E228" s="396">
        <v>179</v>
      </c>
      <c r="F228" s="396">
        <v>89</v>
      </c>
      <c r="G228" s="396">
        <v>112</v>
      </c>
      <c r="H228" s="396">
        <v>49</v>
      </c>
      <c r="I228" s="396">
        <v>51</v>
      </c>
      <c r="J228" s="396">
        <v>23</v>
      </c>
      <c r="K228" s="396">
        <v>546</v>
      </c>
      <c r="L228" s="396">
        <v>271</v>
      </c>
      <c r="M228" s="707" t="s">
        <v>240</v>
      </c>
      <c r="N228" s="707" t="s">
        <v>243</v>
      </c>
      <c r="O228" s="390">
        <v>27</v>
      </c>
      <c r="P228" s="390">
        <v>11</v>
      </c>
      <c r="Q228" s="396">
        <v>33</v>
      </c>
      <c r="R228" s="396">
        <v>15</v>
      </c>
      <c r="S228" s="396">
        <v>20</v>
      </c>
      <c r="T228" s="396">
        <v>11</v>
      </c>
      <c r="U228" s="396">
        <v>11</v>
      </c>
      <c r="V228" s="396">
        <v>5</v>
      </c>
      <c r="W228" s="396">
        <v>91</v>
      </c>
      <c r="X228" s="396">
        <v>42</v>
      </c>
      <c r="Y228" s="396" t="s">
        <v>240</v>
      </c>
      <c r="Z228" s="396" t="s">
        <v>243</v>
      </c>
      <c r="AA228" s="396">
        <v>5</v>
      </c>
      <c r="AB228" s="396">
        <v>4</v>
      </c>
      <c r="AC228" s="390">
        <v>4</v>
      </c>
      <c r="AD228" s="390">
        <v>3</v>
      </c>
      <c r="AE228" s="390">
        <v>16</v>
      </c>
      <c r="AF228" s="390">
        <v>14</v>
      </c>
      <c r="AG228" s="390">
        <v>2</v>
      </c>
      <c r="AH228" s="390">
        <v>16</v>
      </c>
      <c r="AI228" s="390">
        <v>22</v>
      </c>
      <c r="AJ228" s="390">
        <v>2</v>
      </c>
      <c r="AK228" s="390">
        <v>0</v>
      </c>
      <c r="AL228" s="390">
        <v>24</v>
      </c>
      <c r="AM228" s="390">
        <v>5</v>
      </c>
      <c r="AN228" s="390">
        <v>3</v>
      </c>
      <c r="AO228" s="390">
        <v>3</v>
      </c>
      <c r="AP228" s="390">
        <v>0</v>
      </c>
      <c r="AQ228" s="48"/>
      <c r="AR228" s="48"/>
      <c r="AS228" s="48"/>
      <c r="AT228" s="48"/>
      <c r="AU228" s="48"/>
      <c r="AV228" s="48"/>
      <c r="AW228" s="48"/>
      <c r="AX228" s="399"/>
      <c r="AY228" s="399"/>
      <c r="AZ228" s="399"/>
      <c r="BA228" s="399"/>
      <c r="BB228" s="399"/>
      <c r="BC228" s="399"/>
      <c r="BD228" s="469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  <c r="CG228" s="48"/>
      <c r="CH228" s="48"/>
      <c r="CI228" s="48"/>
      <c r="CJ228" s="48"/>
      <c r="CK228" s="48"/>
      <c r="CL228" s="48"/>
      <c r="CM228" s="48"/>
      <c r="CN228" s="48"/>
      <c r="CO228" s="48"/>
      <c r="CP228" s="48"/>
      <c r="CQ228" s="48"/>
      <c r="CR228" s="48"/>
      <c r="CS228" s="48"/>
      <c r="CT228" s="48"/>
      <c r="CU228" s="48"/>
      <c r="CV228" s="48"/>
      <c r="CW228" s="48"/>
      <c r="CX228" s="48"/>
      <c r="CY228" s="48"/>
      <c r="CZ228" s="48"/>
      <c r="DA228" s="48"/>
      <c r="DB228" s="48"/>
      <c r="DC228" s="48"/>
      <c r="DD228" s="48"/>
      <c r="DE228" s="48"/>
      <c r="DF228" s="48"/>
      <c r="DG228" s="48"/>
      <c r="DH228" s="48"/>
      <c r="DI228" s="48"/>
    </row>
    <row r="229" spans="1:113" s="394" customFormat="1" ht="18" customHeight="1">
      <c r="A229" s="703" t="s">
        <v>240</v>
      </c>
      <c r="B229" s="707" t="s">
        <v>244</v>
      </c>
      <c r="C229" s="396">
        <v>533</v>
      </c>
      <c r="D229" s="396">
        <v>242</v>
      </c>
      <c r="E229" s="396">
        <v>227</v>
      </c>
      <c r="F229" s="396">
        <v>75</v>
      </c>
      <c r="G229" s="396">
        <v>162</v>
      </c>
      <c r="H229" s="396">
        <v>58</v>
      </c>
      <c r="I229" s="396">
        <v>228</v>
      </c>
      <c r="J229" s="396">
        <v>103</v>
      </c>
      <c r="K229" s="396">
        <v>1150</v>
      </c>
      <c r="L229" s="396">
        <v>478</v>
      </c>
      <c r="M229" s="707" t="s">
        <v>240</v>
      </c>
      <c r="N229" s="707" t="s">
        <v>244</v>
      </c>
      <c r="O229" s="390">
        <v>81</v>
      </c>
      <c r="P229" s="390">
        <v>31</v>
      </c>
      <c r="Q229" s="396">
        <v>33</v>
      </c>
      <c r="R229" s="396">
        <v>14</v>
      </c>
      <c r="S229" s="396">
        <v>13</v>
      </c>
      <c r="T229" s="396">
        <v>3</v>
      </c>
      <c r="U229" s="396">
        <v>71</v>
      </c>
      <c r="V229" s="396">
        <v>38</v>
      </c>
      <c r="W229" s="396">
        <v>198</v>
      </c>
      <c r="X229" s="396">
        <v>86</v>
      </c>
      <c r="Y229" s="396" t="s">
        <v>240</v>
      </c>
      <c r="Z229" s="396" t="s">
        <v>244</v>
      </c>
      <c r="AA229" s="396">
        <v>12</v>
      </c>
      <c r="AB229" s="396">
        <v>7</v>
      </c>
      <c r="AC229" s="390">
        <v>7</v>
      </c>
      <c r="AD229" s="390">
        <v>6</v>
      </c>
      <c r="AE229" s="390">
        <v>32</v>
      </c>
      <c r="AF229" s="390">
        <v>28</v>
      </c>
      <c r="AG229" s="390">
        <v>4</v>
      </c>
      <c r="AH229" s="390">
        <v>32</v>
      </c>
      <c r="AI229" s="390">
        <v>35</v>
      </c>
      <c r="AJ229" s="390">
        <v>3</v>
      </c>
      <c r="AK229" s="390">
        <v>1</v>
      </c>
      <c r="AL229" s="390">
        <v>39</v>
      </c>
      <c r="AM229" s="390">
        <v>4</v>
      </c>
      <c r="AN229" s="390">
        <v>5</v>
      </c>
      <c r="AO229" s="390">
        <v>5</v>
      </c>
      <c r="AP229" s="390">
        <v>0</v>
      </c>
      <c r="AQ229" s="48"/>
      <c r="AR229" s="48"/>
      <c r="AS229" s="48"/>
      <c r="AT229" s="48"/>
      <c r="AU229" s="48"/>
      <c r="AV229" s="48"/>
      <c r="AW229" s="48"/>
      <c r="AX229" s="399"/>
      <c r="AY229" s="399"/>
      <c r="AZ229" s="399"/>
      <c r="BA229" s="399"/>
      <c r="BB229" s="399"/>
      <c r="BC229" s="399"/>
      <c r="BD229" s="469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  <c r="CC229" s="48"/>
      <c r="CD229" s="48"/>
      <c r="CE229" s="48"/>
      <c r="CF229" s="48"/>
      <c r="CG229" s="48"/>
      <c r="CH229" s="48"/>
      <c r="CI229" s="48"/>
      <c r="CJ229" s="48"/>
      <c r="CK229" s="48"/>
      <c r="CL229" s="48"/>
      <c r="CM229" s="48"/>
      <c r="CN229" s="48"/>
      <c r="CO229" s="48"/>
      <c r="CP229" s="48"/>
      <c r="CQ229" s="48"/>
      <c r="CR229" s="48"/>
      <c r="CS229" s="48"/>
      <c r="CT229" s="48"/>
      <c r="CU229" s="48"/>
      <c r="CV229" s="48"/>
      <c r="CW229" s="48"/>
      <c r="CX229" s="48"/>
      <c r="CY229" s="48"/>
      <c r="CZ229" s="48"/>
      <c r="DA229" s="48"/>
      <c r="DB229" s="48"/>
      <c r="DC229" s="48"/>
      <c r="DD229" s="48"/>
      <c r="DE229" s="48"/>
      <c r="DF229" s="48"/>
      <c r="DG229" s="48"/>
      <c r="DH229" s="48"/>
      <c r="DI229" s="48"/>
    </row>
    <row r="230" spans="1:113" s="394" customFormat="1" ht="18" customHeight="1">
      <c r="A230" s="703" t="s">
        <v>240</v>
      </c>
      <c r="B230" s="707" t="s">
        <v>245</v>
      </c>
      <c r="C230" s="396">
        <v>1194</v>
      </c>
      <c r="D230" s="396">
        <v>612</v>
      </c>
      <c r="E230" s="396">
        <v>678</v>
      </c>
      <c r="F230" s="396">
        <v>304</v>
      </c>
      <c r="G230" s="396">
        <v>460</v>
      </c>
      <c r="H230" s="396">
        <v>243</v>
      </c>
      <c r="I230" s="396">
        <v>363</v>
      </c>
      <c r="J230" s="396">
        <v>205</v>
      </c>
      <c r="K230" s="396">
        <v>2695</v>
      </c>
      <c r="L230" s="396">
        <v>1364</v>
      </c>
      <c r="M230" s="707" t="s">
        <v>240</v>
      </c>
      <c r="N230" s="707" t="s">
        <v>245</v>
      </c>
      <c r="O230" s="390">
        <v>230</v>
      </c>
      <c r="P230" s="390">
        <v>113</v>
      </c>
      <c r="Q230" s="396">
        <v>95</v>
      </c>
      <c r="R230" s="396">
        <v>42</v>
      </c>
      <c r="S230" s="396">
        <v>62</v>
      </c>
      <c r="T230" s="396">
        <v>27</v>
      </c>
      <c r="U230" s="396">
        <v>138</v>
      </c>
      <c r="V230" s="396">
        <v>63</v>
      </c>
      <c r="W230" s="396">
        <v>525</v>
      </c>
      <c r="X230" s="396">
        <v>245</v>
      </c>
      <c r="Y230" s="396" t="s">
        <v>240</v>
      </c>
      <c r="Z230" s="396" t="s">
        <v>245</v>
      </c>
      <c r="AA230" s="396">
        <v>23</v>
      </c>
      <c r="AB230" s="396">
        <v>15</v>
      </c>
      <c r="AC230" s="390">
        <v>13</v>
      </c>
      <c r="AD230" s="390">
        <v>8</v>
      </c>
      <c r="AE230" s="390">
        <v>59</v>
      </c>
      <c r="AF230" s="390">
        <v>43</v>
      </c>
      <c r="AG230" s="390">
        <v>7</v>
      </c>
      <c r="AH230" s="390">
        <v>50</v>
      </c>
      <c r="AI230" s="390">
        <v>81</v>
      </c>
      <c r="AJ230" s="390">
        <v>0</v>
      </c>
      <c r="AK230" s="390">
        <v>3</v>
      </c>
      <c r="AL230" s="390">
        <v>84</v>
      </c>
      <c r="AM230" s="390">
        <v>21</v>
      </c>
      <c r="AN230" s="390">
        <v>7</v>
      </c>
      <c r="AO230" s="390">
        <v>7</v>
      </c>
      <c r="AP230" s="390">
        <v>0</v>
      </c>
      <c r="AQ230" s="48"/>
      <c r="AR230" s="48"/>
      <c r="AS230" s="48"/>
      <c r="AT230" s="48"/>
      <c r="AU230" s="48"/>
      <c r="AV230" s="48"/>
      <c r="AW230" s="48"/>
      <c r="AX230" s="399"/>
      <c r="AY230" s="399"/>
      <c r="AZ230" s="399"/>
      <c r="BA230" s="399"/>
      <c r="BB230" s="399"/>
      <c r="BC230" s="399"/>
      <c r="BD230" s="469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  <c r="CP230" s="48"/>
      <c r="CQ230" s="48"/>
      <c r="CR230" s="48"/>
      <c r="CS230" s="48"/>
      <c r="CT230" s="48"/>
      <c r="CU230" s="48"/>
      <c r="CV230" s="48"/>
      <c r="CW230" s="48"/>
      <c r="CX230" s="48"/>
      <c r="CY230" s="48"/>
      <c r="CZ230" s="48"/>
      <c r="DA230" s="48"/>
      <c r="DB230" s="48"/>
      <c r="DC230" s="48"/>
      <c r="DD230" s="48"/>
      <c r="DE230" s="48"/>
      <c r="DF230" s="48"/>
      <c r="DG230" s="48"/>
      <c r="DH230" s="48"/>
      <c r="DI230" s="48"/>
    </row>
    <row r="231" spans="1:113" ht="9.75" customHeight="1">
      <c r="A231" s="115"/>
      <c r="B231" s="83"/>
      <c r="C231" s="115"/>
      <c r="D231" s="115"/>
      <c r="E231" s="115"/>
      <c r="F231" s="115"/>
      <c r="G231" s="115"/>
      <c r="H231" s="115"/>
      <c r="I231" s="115"/>
      <c r="J231" s="115"/>
      <c r="K231" s="262"/>
      <c r="L231" s="262"/>
      <c r="M231" s="465"/>
      <c r="N231" s="83"/>
      <c r="O231" s="115"/>
      <c r="P231" s="115"/>
      <c r="Q231" s="115"/>
      <c r="R231" s="115"/>
      <c r="S231" s="115"/>
      <c r="T231" s="115"/>
      <c r="U231" s="115"/>
      <c r="V231" s="115"/>
      <c r="W231" s="262"/>
      <c r="X231" s="262"/>
      <c r="Y231" s="115"/>
      <c r="Z231" s="83"/>
      <c r="AA231" s="115"/>
      <c r="AB231" s="115"/>
      <c r="AC231" s="115"/>
      <c r="AD231" s="395"/>
      <c r="AE231" s="115"/>
      <c r="AF231" s="115"/>
      <c r="AG231" s="115"/>
      <c r="AH231" s="115"/>
      <c r="AI231" s="115"/>
      <c r="AJ231" s="115"/>
      <c r="AK231" s="115"/>
      <c r="AL231" s="115"/>
      <c r="AM231" s="115"/>
      <c r="AN231" s="115"/>
      <c r="AO231" s="115"/>
      <c r="AP231" s="115"/>
      <c r="AX231" s="234"/>
      <c r="AY231" s="234"/>
      <c r="AZ231" s="234"/>
      <c r="BA231" s="234"/>
      <c r="BB231" s="234"/>
      <c r="BC231" s="234"/>
      <c r="BD231" s="319"/>
      <c r="BE231" s="80"/>
      <c r="BF231" s="80"/>
      <c r="BG231" s="80"/>
      <c r="BH231" s="80"/>
      <c r="BI231" s="80"/>
      <c r="BJ231" s="80"/>
      <c r="BK231" s="80"/>
      <c r="BL231" s="80"/>
      <c r="BM231" s="80"/>
      <c r="BN231" s="80"/>
      <c r="BO231" s="80"/>
      <c r="BP231" s="80"/>
      <c r="BQ231" s="80"/>
      <c r="BR231" s="80"/>
      <c r="BS231" s="80"/>
      <c r="BT231" s="80"/>
      <c r="BU231" s="80"/>
      <c r="BV231" s="80"/>
      <c r="BW231" s="80"/>
      <c r="BX231" s="80"/>
      <c r="BY231" s="80"/>
      <c r="BZ231" s="80"/>
      <c r="CA231" s="80"/>
      <c r="CB231" s="80"/>
      <c r="CC231" s="80"/>
      <c r="CD231" s="80"/>
      <c r="CE231" s="80"/>
    </row>
    <row r="232" spans="1:113">
      <c r="AW232" s="80"/>
      <c r="AX232" s="234"/>
      <c r="AY232" s="234"/>
      <c r="AZ232" s="234"/>
      <c r="BA232" s="234"/>
      <c r="BB232" s="234"/>
      <c r="BC232" s="234"/>
      <c r="BD232" s="319"/>
      <c r="BE232" s="80"/>
      <c r="BF232" s="80"/>
      <c r="BG232" s="80"/>
      <c r="BH232" s="80"/>
      <c r="BI232" s="80"/>
      <c r="BJ232" s="80"/>
      <c r="BK232" s="80"/>
      <c r="BL232" s="80"/>
      <c r="BM232" s="80"/>
      <c r="BN232" s="80"/>
      <c r="BO232" s="80"/>
      <c r="BP232" s="80"/>
      <c r="BQ232" s="80"/>
      <c r="BR232" s="80"/>
      <c r="BS232" s="80"/>
      <c r="BT232" s="80"/>
      <c r="BU232" s="80"/>
      <c r="BV232" s="80"/>
      <c r="BW232" s="80"/>
      <c r="BX232" s="80"/>
      <c r="BY232" s="80"/>
      <c r="BZ232" s="80"/>
      <c r="CA232" s="80"/>
      <c r="CB232" s="80"/>
      <c r="CC232" s="80"/>
      <c r="CD232" s="80"/>
      <c r="CE232" s="80"/>
      <c r="CF232" s="80"/>
      <c r="CG232" s="80"/>
      <c r="CH232" s="80"/>
      <c r="CI232" s="80"/>
      <c r="CJ232" s="80"/>
      <c r="CK232" s="80"/>
      <c r="CL232" s="80"/>
      <c r="CM232" s="80"/>
      <c r="CN232" s="80"/>
      <c r="CO232" s="80"/>
      <c r="CP232" s="80"/>
      <c r="CQ232" s="80"/>
      <c r="CR232" s="80"/>
      <c r="CS232" s="80"/>
      <c r="CT232" s="80"/>
      <c r="CU232" s="80"/>
      <c r="CV232" s="80"/>
      <c r="CW232" s="80"/>
      <c r="CX232" s="80"/>
      <c r="CY232" s="80"/>
      <c r="CZ232" s="80"/>
      <c r="DA232" s="80"/>
      <c r="DB232" s="80"/>
      <c r="DC232" s="80"/>
      <c r="DD232" s="80"/>
      <c r="DE232" s="80"/>
    </row>
    <row r="233" spans="1:113" s="118" customFormat="1">
      <c r="B233" s="80"/>
      <c r="K233" s="264"/>
      <c r="L233" s="264"/>
      <c r="N233" s="80"/>
      <c r="W233" s="264"/>
      <c r="X233" s="264"/>
      <c r="Z233" s="80"/>
      <c r="AQ233" s="80"/>
      <c r="AR233" s="80"/>
      <c r="AS233" s="80"/>
      <c r="AT233" s="80"/>
      <c r="AU233" s="80"/>
      <c r="AV233" s="80"/>
      <c r="AW233" s="45"/>
      <c r="AX233" s="234"/>
      <c r="AY233" s="234"/>
      <c r="AZ233" s="234"/>
      <c r="BA233" s="234"/>
      <c r="BB233" s="234"/>
      <c r="BC233" s="234"/>
      <c r="BD233" s="319"/>
      <c r="BE233" s="45"/>
      <c r="BF233" s="45"/>
      <c r="BG233" s="234"/>
      <c r="BH233" s="234"/>
      <c r="BI233" s="234"/>
      <c r="BJ233" s="234"/>
      <c r="BK233" s="234"/>
      <c r="BL233" s="234"/>
      <c r="BM233" s="234"/>
      <c r="BN233" s="234"/>
      <c r="BO233" s="234"/>
      <c r="BP233" s="234"/>
      <c r="BQ233" s="234"/>
      <c r="BR233" s="234"/>
      <c r="BS233" s="234"/>
      <c r="BT233" s="234"/>
      <c r="BU233" s="234"/>
      <c r="BV233" s="234"/>
      <c r="BW233" s="234"/>
      <c r="BX233" s="234"/>
      <c r="BY233" s="234"/>
      <c r="BZ233" s="234"/>
      <c r="CA233" s="234"/>
      <c r="CB233" s="234"/>
      <c r="CC233" s="234"/>
      <c r="CD233" s="234"/>
      <c r="CE233" s="234"/>
      <c r="CF233" s="234"/>
      <c r="CG233" s="234"/>
      <c r="CH233" s="234"/>
      <c r="CI233" s="234"/>
      <c r="CJ233" s="234"/>
      <c r="CK233" s="234"/>
      <c r="CL233" s="234"/>
      <c r="CM233" s="234"/>
      <c r="CN233" s="234"/>
      <c r="CO233" s="234"/>
      <c r="CP233" s="234"/>
      <c r="CQ233" s="234"/>
      <c r="CR233" s="234"/>
      <c r="CS233" s="234"/>
      <c r="CT233" s="234"/>
      <c r="CU233" s="234"/>
      <c r="CV233" s="234"/>
      <c r="CW233" s="234"/>
      <c r="CX233" s="234"/>
      <c r="CY233" s="234"/>
      <c r="CZ233" s="234"/>
      <c r="DA233" s="234"/>
      <c r="DB233" s="234"/>
      <c r="DC233" s="234"/>
      <c r="DD233" s="234"/>
      <c r="DE233" s="234"/>
      <c r="DF233" s="80"/>
      <c r="DG233" s="80"/>
      <c r="DH233" s="80"/>
      <c r="DI233" s="80"/>
    </row>
    <row r="234" spans="1:113" s="317" customFormat="1">
      <c r="A234" s="88"/>
      <c r="B234" s="45"/>
      <c r="C234" s="88"/>
      <c r="D234" s="88"/>
      <c r="E234" s="88"/>
      <c r="F234" s="88"/>
      <c r="G234" s="88"/>
      <c r="H234" s="88"/>
      <c r="I234" s="88"/>
      <c r="J234" s="88"/>
      <c r="K234" s="251"/>
      <c r="L234" s="251"/>
      <c r="M234" s="88"/>
      <c r="N234" s="45"/>
      <c r="O234" s="88"/>
      <c r="P234" s="88"/>
      <c r="Q234" s="88"/>
      <c r="R234" s="88"/>
      <c r="S234" s="88"/>
      <c r="T234" s="88"/>
      <c r="U234" s="88"/>
      <c r="V234" s="88"/>
      <c r="W234" s="251"/>
      <c r="X234" s="251"/>
      <c r="Y234" s="88"/>
      <c r="Z234" s="45"/>
      <c r="AA234" s="88"/>
      <c r="AB234" s="88"/>
      <c r="AC234" s="88"/>
      <c r="AD234" s="88"/>
      <c r="AE234" s="88"/>
      <c r="AF234" s="88"/>
      <c r="AG234" s="88"/>
      <c r="AH234" s="88"/>
      <c r="AI234" s="88"/>
      <c r="AJ234" s="88"/>
      <c r="AK234" s="88"/>
      <c r="AL234" s="88"/>
      <c r="AM234" s="88"/>
      <c r="AN234" s="88"/>
      <c r="AO234" s="88"/>
      <c r="AP234" s="88"/>
      <c r="AQ234" s="45"/>
      <c r="AR234" s="45"/>
      <c r="AS234" s="45"/>
      <c r="AT234" s="45"/>
      <c r="AU234" s="45"/>
      <c r="AV234" s="45"/>
      <c r="AW234" s="234"/>
      <c r="AX234" s="234"/>
      <c r="AY234" s="234"/>
      <c r="AZ234" s="234"/>
      <c r="BA234" s="234"/>
      <c r="BB234" s="234"/>
      <c r="BC234" s="234"/>
      <c r="BD234" s="319"/>
      <c r="BE234" s="234"/>
      <c r="BF234" s="234"/>
      <c r="BG234" s="234"/>
      <c r="BH234" s="234"/>
      <c r="BI234" s="234"/>
      <c r="BJ234" s="234"/>
      <c r="BK234" s="234"/>
      <c r="BL234" s="234"/>
      <c r="BM234" s="234"/>
      <c r="BN234" s="234"/>
      <c r="BO234" s="234"/>
      <c r="BP234" s="234"/>
      <c r="BQ234" s="234"/>
      <c r="BR234" s="234"/>
      <c r="BS234" s="234"/>
      <c r="BT234" s="234"/>
      <c r="BU234" s="234"/>
      <c r="BV234" s="234"/>
      <c r="BW234" s="234"/>
      <c r="BX234" s="234"/>
      <c r="BY234" s="234"/>
      <c r="BZ234" s="234"/>
      <c r="CA234" s="234"/>
      <c r="CB234" s="234"/>
      <c r="CC234" s="234"/>
      <c r="CD234" s="234"/>
      <c r="CE234" s="234"/>
      <c r="CF234" s="234"/>
      <c r="CG234" s="234"/>
      <c r="CH234" s="234"/>
      <c r="CI234" s="234"/>
      <c r="CJ234" s="234"/>
      <c r="CK234" s="234"/>
      <c r="CL234" s="234"/>
      <c r="CM234" s="234"/>
      <c r="CN234" s="234"/>
      <c r="CO234" s="234"/>
      <c r="CP234" s="234"/>
      <c r="CQ234" s="234"/>
      <c r="CR234" s="234"/>
      <c r="CS234" s="234"/>
      <c r="CT234" s="234"/>
      <c r="CU234" s="234"/>
      <c r="CV234" s="234"/>
      <c r="CW234" s="234"/>
      <c r="CX234" s="234"/>
      <c r="CY234" s="234"/>
      <c r="CZ234" s="234"/>
      <c r="DA234" s="234"/>
      <c r="DB234" s="234"/>
      <c r="DC234" s="234"/>
      <c r="DD234" s="234"/>
      <c r="DE234" s="234"/>
      <c r="DF234" s="234"/>
      <c r="DG234" s="234"/>
      <c r="DH234" s="234"/>
      <c r="DI234" s="234"/>
    </row>
    <row r="235" spans="1:113" s="317" customFormat="1">
      <c r="AQ235" s="234"/>
      <c r="AR235" s="234"/>
      <c r="AS235" s="234"/>
      <c r="AT235" s="234"/>
      <c r="AU235" s="234"/>
      <c r="AV235" s="234"/>
      <c r="AW235" s="234"/>
      <c r="AX235" s="234"/>
      <c r="AY235" s="234"/>
      <c r="AZ235" s="234"/>
      <c r="BA235" s="234"/>
      <c r="BB235" s="234"/>
      <c r="BC235" s="234"/>
      <c r="BD235" s="319"/>
      <c r="BE235" s="234"/>
      <c r="BF235" s="234"/>
      <c r="BG235" s="234"/>
      <c r="BH235" s="234"/>
      <c r="BI235" s="234"/>
      <c r="BJ235" s="234"/>
      <c r="BK235" s="234"/>
      <c r="BL235" s="234"/>
      <c r="BM235" s="234"/>
      <c r="BN235" s="234"/>
      <c r="BO235" s="234"/>
      <c r="BP235" s="234"/>
      <c r="BQ235" s="234"/>
      <c r="BR235" s="234"/>
      <c r="BS235" s="234"/>
      <c r="BT235" s="234"/>
      <c r="BU235" s="234"/>
      <c r="BV235" s="234"/>
      <c r="BW235" s="234"/>
      <c r="BX235" s="234"/>
      <c r="BY235" s="234"/>
      <c r="BZ235" s="234"/>
      <c r="CA235" s="234"/>
      <c r="CB235" s="234"/>
      <c r="CC235" s="234"/>
      <c r="CD235" s="234"/>
      <c r="CE235" s="234"/>
      <c r="CF235" s="234"/>
      <c r="CG235" s="234"/>
      <c r="CH235" s="234"/>
      <c r="CI235" s="234"/>
      <c r="CJ235" s="234"/>
      <c r="CK235" s="234"/>
      <c r="CL235" s="234"/>
      <c r="CM235" s="234"/>
      <c r="CN235" s="234"/>
      <c r="CO235" s="234"/>
      <c r="CP235" s="234"/>
      <c r="CQ235" s="234"/>
      <c r="CR235" s="234"/>
      <c r="CS235" s="234"/>
      <c r="CT235" s="234"/>
      <c r="CU235" s="234"/>
      <c r="CV235" s="234"/>
      <c r="CW235" s="234"/>
      <c r="CX235" s="234"/>
      <c r="CY235" s="234"/>
      <c r="CZ235" s="234"/>
      <c r="DA235" s="234"/>
      <c r="DB235" s="234"/>
      <c r="DC235" s="234"/>
      <c r="DD235" s="234"/>
      <c r="DE235" s="234"/>
      <c r="DF235" s="234"/>
      <c r="DG235" s="234"/>
      <c r="DH235" s="234"/>
      <c r="DI235" s="234"/>
    </row>
    <row r="236" spans="1:113" s="317" customFormat="1">
      <c r="AQ236" s="234"/>
      <c r="AR236" s="234"/>
      <c r="AS236" s="234"/>
      <c r="AT236" s="234"/>
      <c r="AU236" s="234"/>
      <c r="AV236" s="234"/>
      <c r="AW236" s="234"/>
      <c r="AX236" s="234"/>
      <c r="AY236" s="234"/>
      <c r="AZ236" s="234"/>
      <c r="BA236" s="234"/>
      <c r="BB236" s="234"/>
      <c r="BC236" s="234"/>
      <c r="BD236" s="319"/>
      <c r="BE236" s="234"/>
      <c r="BF236" s="234"/>
      <c r="BG236" s="234"/>
      <c r="BH236" s="234"/>
      <c r="BI236" s="234"/>
      <c r="BJ236" s="234"/>
      <c r="BK236" s="234"/>
      <c r="BL236" s="234"/>
      <c r="BM236" s="234"/>
      <c r="BN236" s="234"/>
      <c r="BO236" s="234"/>
      <c r="BP236" s="234"/>
      <c r="BQ236" s="234"/>
      <c r="BR236" s="234"/>
      <c r="BS236" s="234"/>
      <c r="BT236" s="234"/>
      <c r="BU236" s="234"/>
      <c r="BV236" s="234"/>
      <c r="BW236" s="234"/>
      <c r="BX236" s="234"/>
      <c r="BY236" s="234"/>
      <c r="BZ236" s="234"/>
      <c r="CA236" s="234"/>
      <c r="CB236" s="234"/>
      <c r="CC236" s="234"/>
      <c r="CD236" s="234"/>
      <c r="CE236" s="234"/>
      <c r="CF236" s="234"/>
      <c r="CG236" s="234"/>
      <c r="CH236" s="234"/>
      <c r="CI236" s="234"/>
      <c r="CJ236" s="234"/>
      <c r="CK236" s="234"/>
      <c r="CL236" s="234"/>
      <c r="CM236" s="234"/>
      <c r="CN236" s="234"/>
      <c r="CO236" s="234"/>
      <c r="CP236" s="234"/>
      <c r="CQ236" s="234"/>
      <c r="CR236" s="234"/>
      <c r="CS236" s="234"/>
      <c r="CT236" s="234"/>
      <c r="CU236" s="234"/>
      <c r="CV236" s="234"/>
      <c r="CW236" s="234"/>
      <c r="CX236" s="234"/>
      <c r="CY236" s="234"/>
      <c r="CZ236" s="234"/>
      <c r="DA236" s="234"/>
      <c r="DB236" s="234"/>
      <c r="DC236" s="234"/>
      <c r="DD236" s="234"/>
      <c r="DE236" s="234"/>
      <c r="DF236" s="234"/>
      <c r="DG236" s="234"/>
      <c r="DH236" s="234"/>
      <c r="DI236" s="234"/>
    </row>
    <row r="237" spans="1:113" s="317" customFormat="1">
      <c r="AQ237" s="234"/>
      <c r="AR237" s="234"/>
      <c r="AS237" s="234"/>
      <c r="AT237" s="234"/>
      <c r="AU237" s="234"/>
      <c r="AV237" s="234"/>
      <c r="AW237" s="80"/>
      <c r="AX237" s="234"/>
      <c r="AY237" s="234"/>
      <c r="AZ237" s="234"/>
      <c r="BA237" s="234"/>
      <c r="BB237" s="234"/>
      <c r="BC237" s="234"/>
      <c r="BD237" s="319"/>
      <c r="BE237" s="80"/>
      <c r="BF237" s="80"/>
      <c r="BG237" s="80"/>
      <c r="BH237" s="80"/>
      <c r="BI237" s="80"/>
      <c r="BJ237" s="80"/>
      <c r="BK237" s="80"/>
      <c r="BL237" s="80"/>
      <c r="BM237" s="80"/>
      <c r="BN237" s="80"/>
      <c r="BO237" s="80"/>
      <c r="BP237" s="80"/>
      <c r="BQ237" s="80"/>
      <c r="BR237" s="80"/>
      <c r="BS237" s="80"/>
      <c r="BT237" s="80"/>
      <c r="BU237" s="80"/>
      <c r="BV237" s="80"/>
      <c r="BW237" s="80"/>
      <c r="BX237" s="80"/>
      <c r="BY237" s="80"/>
      <c r="BZ237" s="80"/>
      <c r="CA237" s="80"/>
      <c r="CB237" s="80"/>
      <c r="CC237" s="80"/>
      <c r="CD237" s="80"/>
      <c r="CE237" s="80"/>
      <c r="CF237" s="80"/>
      <c r="CG237" s="80"/>
      <c r="CH237" s="80"/>
      <c r="CI237" s="80"/>
      <c r="CJ237" s="80"/>
      <c r="CK237" s="80"/>
      <c r="CL237" s="80"/>
      <c r="CM237" s="80"/>
      <c r="CN237" s="80"/>
      <c r="CO237" s="80"/>
      <c r="CP237" s="80"/>
      <c r="CQ237" s="80"/>
      <c r="CR237" s="80"/>
      <c r="CS237" s="80"/>
      <c r="CT237" s="80"/>
      <c r="CU237" s="80"/>
      <c r="CV237" s="80"/>
      <c r="CW237" s="80"/>
      <c r="CX237" s="80"/>
      <c r="CY237" s="80"/>
      <c r="CZ237" s="80"/>
      <c r="DA237" s="80"/>
      <c r="DB237" s="80"/>
      <c r="DC237" s="80"/>
      <c r="DD237" s="80"/>
      <c r="DE237" s="80"/>
      <c r="DF237" s="234"/>
      <c r="DG237" s="234"/>
      <c r="DH237" s="234"/>
      <c r="DI237" s="234"/>
    </row>
    <row r="238" spans="1:113" s="118" customFormat="1">
      <c r="B238" s="80"/>
      <c r="K238" s="78"/>
      <c r="L238" s="264"/>
      <c r="U238" s="80"/>
      <c r="W238" s="264"/>
      <c r="X238" s="264"/>
      <c r="AQ238" s="80"/>
      <c r="AR238" s="80"/>
      <c r="AS238" s="80"/>
      <c r="AT238" s="80"/>
      <c r="AU238" s="80"/>
      <c r="AV238" s="80"/>
      <c r="AW238" s="80"/>
      <c r="AX238" s="234"/>
      <c r="AY238" s="234"/>
      <c r="AZ238" s="234"/>
      <c r="BA238" s="234"/>
      <c r="BB238" s="234"/>
      <c r="BC238" s="234"/>
      <c r="BD238" s="319"/>
      <c r="BE238" s="80"/>
      <c r="BF238" s="80"/>
      <c r="BG238" s="80"/>
      <c r="BH238" s="80"/>
      <c r="BI238" s="80"/>
      <c r="BJ238" s="80"/>
      <c r="BK238" s="80"/>
      <c r="BL238" s="80"/>
      <c r="BM238" s="80"/>
      <c r="BN238" s="80"/>
      <c r="BO238" s="80"/>
      <c r="BP238" s="80"/>
      <c r="BQ238" s="80"/>
      <c r="BR238" s="80"/>
      <c r="BS238" s="80"/>
      <c r="BT238" s="80"/>
      <c r="BU238" s="80"/>
      <c r="BV238" s="80"/>
      <c r="BW238" s="80"/>
      <c r="BX238" s="80"/>
      <c r="BY238" s="80"/>
      <c r="BZ238" s="80"/>
      <c r="CA238" s="80"/>
      <c r="CB238" s="80"/>
      <c r="CC238" s="80"/>
      <c r="CD238" s="80"/>
      <c r="CE238" s="80"/>
      <c r="CF238" s="80"/>
      <c r="CG238" s="80"/>
      <c r="CH238" s="80"/>
      <c r="CI238" s="80"/>
      <c r="CJ238" s="80"/>
      <c r="CK238" s="80"/>
      <c r="CL238" s="80"/>
      <c r="CM238" s="80"/>
      <c r="CN238" s="80"/>
      <c r="CO238" s="80"/>
      <c r="CP238" s="80"/>
      <c r="CQ238" s="80"/>
      <c r="CR238" s="80"/>
      <c r="CS238" s="80"/>
      <c r="CT238" s="80"/>
      <c r="CU238" s="80"/>
      <c r="CV238" s="80"/>
      <c r="CW238" s="80"/>
      <c r="CX238" s="80"/>
      <c r="CY238" s="80"/>
      <c r="CZ238" s="80"/>
      <c r="DA238" s="80"/>
      <c r="DB238" s="80"/>
      <c r="DC238" s="80"/>
      <c r="DD238" s="80"/>
      <c r="DE238" s="80"/>
      <c r="DF238" s="80"/>
      <c r="DG238" s="80"/>
      <c r="DH238" s="80"/>
      <c r="DI238" s="80"/>
    </row>
    <row r="239" spans="1:113" s="118" customFormat="1">
      <c r="B239" s="80"/>
      <c r="K239" s="264"/>
      <c r="L239" s="264"/>
      <c r="N239" s="80"/>
      <c r="W239" s="78"/>
      <c r="X239" s="264"/>
      <c r="AQ239" s="80"/>
      <c r="AR239" s="80"/>
      <c r="AS239" s="80"/>
      <c r="AT239" s="80"/>
      <c r="AU239" s="80"/>
      <c r="AV239" s="80"/>
      <c r="AW239" s="80"/>
      <c r="AX239" s="234"/>
      <c r="AY239" s="234"/>
      <c r="AZ239" s="234"/>
      <c r="BA239" s="234"/>
      <c r="BB239" s="234"/>
      <c r="BC239" s="234"/>
      <c r="BD239" s="319"/>
      <c r="BE239" s="80"/>
      <c r="BF239" s="80"/>
      <c r="BG239" s="80"/>
      <c r="BH239" s="80"/>
      <c r="BI239" s="80"/>
      <c r="BJ239" s="80"/>
      <c r="BK239" s="80"/>
      <c r="BL239" s="80"/>
      <c r="BM239" s="80"/>
      <c r="BN239" s="80"/>
      <c r="BO239" s="80"/>
      <c r="BP239" s="80"/>
      <c r="BQ239" s="80"/>
      <c r="BR239" s="80"/>
      <c r="BS239" s="80"/>
      <c r="BT239" s="80"/>
      <c r="BU239" s="80"/>
      <c r="BV239" s="80"/>
      <c r="BW239" s="80"/>
      <c r="BX239" s="80"/>
      <c r="BY239" s="80"/>
      <c r="BZ239" s="80"/>
      <c r="CA239" s="80"/>
      <c r="CB239" s="80"/>
      <c r="CC239" s="80"/>
      <c r="CD239" s="80"/>
      <c r="CE239" s="80"/>
      <c r="CF239" s="80"/>
      <c r="CG239" s="80"/>
      <c r="CH239" s="80"/>
      <c r="CI239" s="80"/>
      <c r="CJ239" s="80"/>
      <c r="CK239" s="80"/>
      <c r="CL239" s="80"/>
      <c r="CM239" s="80"/>
      <c r="CN239" s="80"/>
      <c r="CO239" s="80"/>
      <c r="CP239" s="80"/>
      <c r="CQ239" s="80"/>
      <c r="CR239" s="80"/>
      <c r="CS239" s="80"/>
      <c r="CT239" s="80"/>
      <c r="CU239" s="80"/>
      <c r="CV239" s="80"/>
      <c r="CW239" s="80"/>
      <c r="CX239" s="80"/>
      <c r="CY239" s="80"/>
      <c r="CZ239" s="80"/>
      <c r="DA239" s="80"/>
      <c r="DB239" s="80"/>
      <c r="DC239" s="80"/>
      <c r="DD239" s="80"/>
      <c r="DE239" s="80"/>
      <c r="DF239" s="80"/>
      <c r="DG239" s="80"/>
      <c r="DH239" s="80"/>
      <c r="DI239" s="80"/>
    </row>
    <row r="240" spans="1:113" s="118" customFormat="1">
      <c r="B240" s="80"/>
      <c r="K240" s="264"/>
      <c r="L240" s="264"/>
      <c r="N240" s="80"/>
      <c r="W240" s="78"/>
      <c r="X240" s="264"/>
      <c r="AQ240" s="80"/>
      <c r="AR240" s="80"/>
      <c r="AS240" s="80"/>
      <c r="AT240" s="80"/>
      <c r="AU240" s="80"/>
      <c r="AV240" s="80"/>
      <c r="AW240" s="80"/>
      <c r="AX240" s="234"/>
      <c r="AY240" s="234"/>
      <c r="AZ240" s="234"/>
      <c r="BA240" s="234"/>
      <c r="BB240" s="234"/>
      <c r="BC240" s="234"/>
      <c r="BD240" s="319"/>
      <c r="BE240" s="80"/>
      <c r="BF240" s="80"/>
      <c r="BG240" s="80"/>
      <c r="BH240" s="80"/>
      <c r="BI240" s="80"/>
      <c r="BJ240" s="80"/>
      <c r="BK240" s="80"/>
      <c r="BL240" s="80"/>
      <c r="BM240" s="80"/>
      <c r="BN240" s="80"/>
      <c r="BO240" s="80"/>
      <c r="BP240" s="80"/>
      <c r="BQ240" s="80"/>
      <c r="BR240" s="80"/>
      <c r="BS240" s="80"/>
      <c r="BT240" s="80"/>
      <c r="BU240" s="80"/>
      <c r="BV240" s="80"/>
      <c r="BW240" s="80"/>
      <c r="BX240" s="80"/>
      <c r="BY240" s="80"/>
      <c r="BZ240" s="80"/>
      <c r="CA240" s="80"/>
      <c r="CB240" s="80"/>
      <c r="CC240" s="80"/>
      <c r="CD240" s="80"/>
      <c r="CE240" s="80"/>
      <c r="CF240" s="80"/>
      <c r="CG240" s="80"/>
      <c r="CH240" s="80"/>
      <c r="CI240" s="80"/>
      <c r="CJ240" s="80"/>
      <c r="CK240" s="80"/>
      <c r="CL240" s="80"/>
      <c r="CM240" s="80"/>
      <c r="CN240" s="80"/>
      <c r="CO240" s="80"/>
      <c r="CP240" s="80"/>
      <c r="CQ240" s="80"/>
      <c r="CR240" s="80"/>
      <c r="CS240" s="80"/>
      <c r="CT240" s="80"/>
      <c r="CU240" s="80"/>
      <c r="CV240" s="80"/>
      <c r="CW240" s="80"/>
      <c r="CX240" s="80"/>
      <c r="CY240" s="80"/>
      <c r="CZ240" s="80"/>
      <c r="DA240" s="80"/>
      <c r="DB240" s="80"/>
      <c r="DC240" s="80"/>
      <c r="DD240" s="80"/>
      <c r="DE240" s="80"/>
      <c r="DF240" s="80"/>
      <c r="DG240" s="80"/>
      <c r="DH240" s="80"/>
      <c r="DI240" s="80"/>
    </row>
    <row r="241" spans="2:113" s="118" customFormat="1">
      <c r="B241" s="80"/>
      <c r="K241" s="264"/>
      <c r="L241" s="264"/>
      <c r="N241" s="80"/>
      <c r="W241" s="78"/>
      <c r="X241" s="264"/>
      <c r="AQ241" s="80"/>
      <c r="AR241" s="80"/>
      <c r="AS241" s="80"/>
      <c r="AT241" s="80"/>
      <c r="AU241" s="80"/>
      <c r="AV241" s="80"/>
      <c r="AW241" s="80"/>
      <c r="AX241" s="234"/>
      <c r="AY241" s="234"/>
      <c r="AZ241" s="234"/>
      <c r="BA241" s="234"/>
      <c r="BB241" s="234"/>
      <c r="BC241" s="234"/>
      <c r="BD241" s="319"/>
      <c r="BE241" s="80"/>
      <c r="BF241" s="80"/>
      <c r="BG241" s="80"/>
      <c r="BH241" s="80"/>
      <c r="BI241" s="80"/>
      <c r="BJ241" s="80"/>
      <c r="BK241" s="80"/>
      <c r="BL241" s="80"/>
      <c r="BM241" s="80"/>
      <c r="BN241" s="80"/>
      <c r="BO241" s="80"/>
      <c r="BP241" s="80"/>
      <c r="BQ241" s="80"/>
      <c r="BR241" s="80"/>
      <c r="BS241" s="80"/>
      <c r="BT241" s="80"/>
      <c r="BU241" s="80"/>
      <c r="BV241" s="80"/>
      <c r="BW241" s="80"/>
      <c r="BX241" s="80"/>
      <c r="BY241" s="80"/>
      <c r="BZ241" s="80"/>
      <c r="CA241" s="80"/>
      <c r="CB241" s="80"/>
      <c r="CC241" s="80"/>
      <c r="CD241" s="80"/>
      <c r="CE241" s="80"/>
      <c r="CF241" s="80"/>
      <c r="CG241" s="80"/>
      <c r="CH241" s="80"/>
      <c r="CI241" s="80"/>
      <c r="CJ241" s="80"/>
      <c r="CK241" s="80"/>
      <c r="CL241" s="80"/>
      <c r="CM241" s="80"/>
      <c r="CN241" s="80"/>
      <c r="CO241" s="80"/>
      <c r="CP241" s="80"/>
      <c r="CQ241" s="80"/>
      <c r="CR241" s="80"/>
      <c r="CS241" s="80"/>
      <c r="CT241" s="80"/>
      <c r="CU241" s="80"/>
      <c r="CV241" s="80"/>
      <c r="CW241" s="80"/>
      <c r="CX241" s="80"/>
      <c r="CY241" s="80"/>
      <c r="CZ241" s="80"/>
      <c r="DA241" s="80"/>
      <c r="DB241" s="80"/>
      <c r="DC241" s="80"/>
      <c r="DD241" s="80"/>
      <c r="DE241" s="80"/>
      <c r="DF241" s="80"/>
      <c r="DG241" s="80"/>
      <c r="DH241" s="80"/>
      <c r="DI241" s="80"/>
    </row>
    <row r="242" spans="2:113" s="118" customFormat="1">
      <c r="B242" s="80"/>
      <c r="H242" s="80"/>
      <c r="K242" s="264"/>
      <c r="L242" s="264"/>
      <c r="N242" s="80"/>
      <c r="W242" s="264"/>
      <c r="X242" s="264"/>
      <c r="AQ242" s="80"/>
      <c r="AR242" s="80"/>
      <c r="AS242" s="80"/>
      <c r="AT242" s="80"/>
      <c r="AU242" s="80"/>
      <c r="AV242" s="80"/>
      <c r="AW242" s="80"/>
      <c r="AX242" s="234"/>
      <c r="AY242" s="234"/>
      <c r="AZ242" s="234"/>
      <c r="BA242" s="234"/>
      <c r="BB242" s="234"/>
      <c r="BC242" s="234"/>
      <c r="BD242" s="319"/>
      <c r="BE242" s="80"/>
      <c r="BF242" s="80"/>
      <c r="BG242" s="80"/>
      <c r="BH242" s="80"/>
      <c r="BI242" s="80"/>
      <c r="BJ242" s="80"/>
      <c r="BK242" s="80"/>
      <c r="BL242" s="80"/>
      <c r="BM242" s="80"/>
      <c r="BN242" s="80"/>
      <c r="BO242" s="80"/>
      <c r="BP242" s="80"/>
      <c r="BQ242" s="80"/>
      <c r="BR242" s="80"/>
      <c r="BS242" s="80"/>
      <c r="BT242" s="80"/>
      <c r="BU242" s="80"/>
      <c r="BV242" s="80"/>
      <c r="BW242" s="80"/>
      <c r="BX242" s="80"/>
      <c r="BY242" s="80"/>
      <c r="BZ242" s="80"/>
      <c r="CA242" s="80"/>
      <c r="CB242" s="80"/>
      <c r="CC242" s="80"/>
      <c r="CD242" s="80"/>
      <c r="CE242" s="80"/>
      <c r="CF242" s="80"/>
      <c r="CG242" s="80"/>
      <c r="CH242" s="80"/>
      <c r="CI242" s="80"/>
      <c r="CJ242" s="80"/>
      <c r="CK242" s="80"/>
      <c r="CL242" s="80"/>
      <c r="CM242" s="80"/>
      <c r="CN242" s="80"/>
      <c r="CO242" s="80"/>
      <c r="CP242" s="80"/>
      <c r="CQ242" s="80"/>
      <c r="CR242" s="80"/>
      <c r="CS242" s="80"/>
      <c r="CT242" s="80"/>
      <c r="CU242" s="80"/>
      <c r="CV242" s="80"/>
      <c r="CW242" s="80"/>
      <c r="CX242" s="80"/>
      <c r="CY242" s="80"/>
      <c r="CZ242" s="80"/>
      <c r="DA242" s="80"/>
      <c r="DB242" s="80"/>
      <c r="DC242" s="80"/>
      <c r="DD242" s="80"/>
      <c r="DE242" s="80"/>
      <c r="DF242" s="80"/>
      <c r="DG242" s="80"/>
      <c r="DH242" s="80"/>
      <c r="DI242" s="80"/>
    </row>
    <row r="243" spans="2:113" s="118" customFormat="1">
      <c r="B243" s="80"/>
      <c r="K243" s="264"/>
      <c r="L243" s="264"/>
      <c r="N243" s="80"/>
      <c r="W243" s="264"/>
      <c r="X243" s="264"/>
      <c r="Z243" s="80"/>
      <c r="AQ243" s="80"/>
      <c r="AR243" s="80"/>
      <c r="AS243" s="80"/>
      <c r="AT243" s="80"/>
      <c r="AU243" s="80"/>
      <c r="AV243" s="80"/>
      <c r="AW243" s="80"/>
      <c r="AX243" s="234"/>
      <c r="AY243" s="234"/>
      <c r="AZ243" s="234"/>
      <c r="BA243" s="234"/>
      <c r="BB243" s="234"/>
      <c r="BC243" s="234"/>
      <c r="BD243" s="319"/>
      <c r="BE243" s="80"/>
      <c r="BF243" s="80"/>
      <c r="BG243" s="80"/>
      <c r="BH243" s="80"/>
      <c r="BI243" s="80"/>
      <c r="BJ243" s="80"/>
      <c r="BK243" s="80"/>
      <c r="BL243" s="80"/>
      <c r="BM243" s="80"/>
      <c r="BN243" s="80"/>
      <c r="BO243" s="80"/>
      <c r="BP243" s="80"/>
      <c r="BQ243" s="80"/>
      <c r="BR243" s="80"/>
      <c r="BS243" s="80"/>
      <c r="BT243" s="80"/>
      <c r="BU243" s="80"/>
      <c r="BV243" s="80"/>
      <c r="BW243" s="80"/>
      <c r="BX243" s="80"/>
      <c r="BY243" s="80"/>
      <c r="BZ243" s="80"/>
      <c r="CA243" s="80"/>
      <c r="CB243" s="80"/>
      <c r="CC243" s="80"/>
      <c r="CD243" s="80"/>
      <c r="CE243" s="80"/>
      <c r="CF243" s="80"/>
      <c r="CG243" s="80"/>
      <c r="CH243" s="80"/>
      <c r="CI243" s="80"/>
      <c r="CJ243" s="80"/>
      <c r="CK243" s="80"/>
      <c r="CL243" s="80"/>
      <c r="CM243" s="80"/>
      <c r="CN243" s="80"/>
      <c r="CO243" s="80"/>
      <c r="CP243" s="80"/>
      <c r="CQ243" s="80"/>
      <c r="CR243" s="80"/>
      <c r="CS243" s="80"/>
      <c r="CT243" s="80"/>
      <c r="CU243" s="80"/>
      <c r="CV243" s="80"/>
      <c r="CW243" s="80"/>
      <c r="CX243" s="80"/>
      <c r="CY243" s="80"/>
      <c r="CZ243" s="80"/>
      <c r="DA243" s="80"/>
      <c r="DB243" s="80"/>
      <c r="DC243" s="80"/>
      <c r="DD243" s="80"/>
      <c r="DE243" s="80"/>
      <c r="DF243" s="80"/>
      <c r="DG243" s="80"/>
      <c r="DH243" s="80"/>
      <c r="DI243" s="80"/>
    </row>
    <row r="244" spans="2:113" s="118" customFormat="1">
      <c r="B244" s="80"/>
      <c r="K244" s="264"/>
      <c r="L244" s="264"/>
      <c r="N244" s="80"/>
      <c r="W244" s="264"/>
      <c r="X244" s="264"/>
      <c r="Z244" s="80"/>
      <c r="AQ244" s="80"/>
      <c r="AR244" s="80"/>
      <c r="AS244" s="80"/>
      <c r="AT244" s="80"/>
      <c r="AU244" s="80"/>
      <c r="AV244" s="80"/>
      <c r="AW244" s="80"/>
      <c r="AX244" s="234"/>
      <c r="AY244" s="234"/>
      <c r="AZ244" s="234"/>
      <c r="BA244" s="234"/>
      <c r="BB244" s="234"/>
      <c r="BC244" s="234"/>
      <c r="BD244" s="319"/>
      <c r="BE244" s="80"/>
      <c r="BF244" s="80"/>
      <c r="BG244" s="80"/>
      <c r="BH244" s="80"/>
      <c r="BI244" s="80"/>
      <c r="BJ244" s="80"/>
      <c r="BK244" s="80"/>
      <c r="BL244" s="80"/>
      <c r="BM244" s="80"/>
      <c r="BN244" s="80"/>
      <c r="BO244" s="80"/>
      <c r="BP244" s="80"/>
      <c r="BQ244" s="80"/>
      <c r="BR244" s="80"/>
      <c r="BS244" s="80"/>
      <c r="BT244" s="80"/>
      <c r="BU244" s="80"/>
      <c r="BV244" s="80"/>
      <c r="BW244" s="80"/>
      <c r="BX244" s="80"/>
      <c r="BY244" s="80"/>
      <c r="BZ244" s="80"/>
      <c r="CA244" s="80"/>
      <c r="CB244" s="80"/>
      <c r="CC244" s="80"/>
      <c r="CD244" s="80"/>
      <c r="CE244" s="80"/>
      <c r="CF244" s="80"/>
      <c r="CG244" s="80"/>
      <c r="CH244" s="80"/>
      <c r="CI244" s="80"/>
      <c r="CJ244" s="80"/>
      <c r="CK244" s="80"/>
      <c r="CL244" s="80"/>
      <c r="CM244" s="80"/>
      <c r="CN244" s="80"/>
      <c r="CO244" s="80"/>
      <c r="CP244" s="80"/>
      <c r="CQ244" s="80"/>
      <c r="CR244" s="80"/>
      <c r="CS244" s="80"/>
      <c r="CT244" s="80"/>
      <c r="CU244" s="80"/>
      <c r="CV244" s="80"/>
      <c r="CW244" s="80"/>
      <c r="CX244" s="80"/>
      <c r="CY244" s="80"/>
      <c r="CZ244" s="80"/>
      <c r="DA244" s="80"/>
      <c r="DB244" s="80"/>
      <c r="DC244" s="80"/>
      <c r="DD244" s="80"/>
      <c r="DE244" s="80"/>
      <c r="DF244" s="80"/>
      <c r="DG244" s="80"/>
      <c r="DH244" s="80"/>
      <c r="DI244" s="80"/>
    </row>
    <row r="245" spans="2:113" s="118" customFormat="1">
      <c r="B245" s="80"/>
      <c r="K245" s="264"/>
      <c r="L245" s="264"/>
      <c r="N245" s="80"/>
      <c r="W245" s="264"/>
      <c r="X245" s="264"/>
      <c r="Z245" s="80"/>
      <c r="AQ245" s="80"/>
      <c r="AR245" s="80"/>
      <c r="AS245" s="80"/>
      <c r="AT245" s="80"/>
      <c r="AU245" s="80"/>
      <c r="AV245" s="80"/>
      <c r="AW245" s="80"/>
      <c r="AX245" s="234"/>
      <c r="AY245" s="234"/>
      <c r="AZ245" s="234"/>
      <c r="BA245" s="234"/>
      <c r="BB245" s="234"/>
      <c r="BC245" s="234"/>
      <c r="BD245" s="319"/>
      <c r="BE245" s="80"/>
      <c r="BF245" s="80"/>
      <c r="BG245" s="80"/>
      <c r="BH245" s="80"/>
      <c r="BI245" s="80"/>
      <c r="BJ245" s="80"/>
      <c r="BK245" s="80"/>
      <c r="BL245" s="80"/>
      <c r="BM245" s="80"/>
      <c r="BN245" s="80"/>
      <c r="BO245" s="80"/>
      <c r="BP245" s="80"/>
      <c r="BQ245" s="80"/>
      <c r="BR245" s="80"/>
      <c r="BS245" s="80"/>
      <c r="BT245" s="80"/>
      <c r="BU245" s="80"/>
      <c r="BV245" s="80"/>
      <c r="BW245" s="80"/>
      <c r="BX245" s="80"/>
      <c r="BY245" s="80"/>
      <c r="BZ245" s="80"/>
      <c r="CA245" s="80"/>
      <c r="CB245" s="80"/>
      <c r="CC245" s="80"/>
      <c r="CD245" s="80"/>
      <c r="CE245" s="80"/>
      <c r="CF245" s="80"/>
      <c r="CG245" s="80"/>
      <c r="CH245" s="80"/>
      <c r="CI245" s="80"/>
      <c r="CJ245" s="80"/>
      <c r="CK245" s="80"/>
      <c r="CL245" s="80"/>
      <c r="CM245" s="80"/>
      <c r="CN245" s="80"/>
      <c r="CO245" s="80"/>
      <c r="CP245" s="80"/>
      <c r="CQ245" s="80"/>
      <c r="CR245" s="80"/>
      <c r="CS245" s="80"/>
      <c r="CT245" s="80"/>
      <c r="CU245" s="80"/>
      <c r="CV245" s="80"/>
      <c r="CW245" s="80"/>
      <c r="CX245" s="80"/>
      <c r="CY245" s="80"/>
      <c r="CZ245" s="80"/>
      <c r="DA245" s="80"/>
      <c r="DB245" s="80"/>
      <c r="DC245" s="80"/>
      <c r="DD245" s="80"/>
      <c r="DE245" s="80"/>
      <c r="DF245" s="80"/>
      <c r="DG245" s="80"/>
      <c r="DH245" s="80"/>
      <c r="DI245" s="80"/>
    </row>
    <row r="246" spans="2:113" s="118" customFormat="1">
      <c r="B246" s="80"/>
      <c r="K246" s="264"/>
      <c r="L246" s="264"/>
      <c r="N246" s="80"/>
      <c r="W246" s="264"/>
      <c r="X246" s="264"/>
      <c r="Z246" s="80"/>
      <c r="AQ246" s="80"/>
      <c r="AR246" s="80"/>
      <c r="AS246" s="80"/>
      <c r="AT246" s="80"/>
      <c r="AU246" s="80"/>
      <c r="AV246" s="80"/>
      <c r="AW246" s="80"/>
      <c r="AX246" s="234"/>
      <c r="AY246" s="234"/>
      <c r="AZ246" s="234"/>
      <c r="BA246" s="234"/>
      <c r="BB246" s="234"/>
      <c r="BC246" s="234"/>
      <c r="BD246" s="319"/>
      <c r="BE246" s="80"/>
      <c r="BF246" s="80"/>
      <c r="BG246" s="80"/>
      <c r="BH246" s="80"/>
      <c r="BI246" s="80"/>
      <c r="BJ246" s="80"/>
      <c r="BK246" s="80"/>
      <c r="BL246" s="80"/>
      <c r="BM246" s="80"/>
      <c r="BN246" s="80"/>
      <c r="BO246" s="80"/>
      <c r="BP246" s="80"/>
      <c r="BQ246" s="80"/>
      <c r="BR246" s="80"/>
      <c r="BS246" s="80"/>
      <c r="BT246" s="80"/>
      <c r="BU246" s="80"/>
      <c r="BV246" s="80"/>
      <c r="BW246" s="80"/>
      <c r="BX246" s="80"/>
      <c r="BY246" s="80"/>
      <c r="BZ246" s="80"/>
      <c r="CA246" s="80"/>
      <c r="CB246" s="80"/>
      <c r="CC246" s="80"/>
      <c r="CD246" s="80"/>
      <c r="CE246" s="80"/>
      <c r="CF246" s="80"/>
      <c r="CG246" s="80"/>
      <c r="CH246" s="80"/>
      <c r="CI246" s="80"/>
      <c r="CJ246" s="80"/>
      <c r="CK246" s="80"/>
      <c r="CL246" s="80"/>
      <c r="CM246" s="80"/>
      <c r="CN246" s="80"/>
      <c r="CO246" s="80"/>
      <c r="CP246" s="80"/>
      <c r="CQ246" s="80"/>
      <c r="CR246" s="80"/>
      <c r="CS246" s="80"/>
      <c r="CT246" s="80"/>
      <c r="CU246" s="80"/>
      <c r="CV246" s="80"/>
      <c r="CW246" s="80"/>
      <c r="CX246" s="80"/>
      <c r="CY246" s="80"/>
      <c r="CZ246" s="80"/>
      <c r="DA246" s="80"/>
      <c r="DB246" s="80"/>
      <c r="DC246" s="80"/>
      <c r="DD246" s="80"/>
      <c r="DE246" s="80"/>
      <c r="DF246" s="80"/>
      <c r="DG246" s="80"/>
      <c r="DH246" s="80"/>
      <c r="DI246" s="80"/>
    </row>
    <row r="247" spans="2:113" s="118" customFormat="1">
      <c r="B247" s="80"/>
      <c r="K247" s="264"/>
      <c r="L247" s="264"/>
      <c r="N247" s="80"/>
      <c r="W247" s="264"/>
      <c r="X247" s="264"/>
      <c r="Z247" s="80"/>
      <c r="AQ247" s="80"/>
      <c r="AR247" s="80"/>
      <c r="AS247" s="80"/>
      <c r="AT247" s="80"/>
      <c r="AU247" s="80"/>
      <c r="AV247" s="80"/>
      <c r="AW247" s="80"/>
      <c r="AX247" s="80"/>
      <c r="AY247" s="80"/>
      <c r="AZ247" s="80"/>
      <c r="BA247" s="80"/>
      <c r="BB247" s="80"/>
      <c r="BC247" s="80"/>
      <c r="BD247" s="80"/>
      <c r="BE247" s="80"/>
      <c r="BF247" s="80"/>
      <c r="BG247" s="80"/>
      <c r="BH247" s="80"/>
      <c r="BI247" s="80"/>
      <c r="BJ247" s="80"/>
      <c r="BK247" s="80"/>
      <c r="BL247" s="80"/>
      <c r="BM247" s="80"/>
      <c r="BN247" s="80"/>
      <c r="BO247" s="80"/>
      <c r="BP247" s="80"/>
      <c r="BQ247" s="80"/>
      <c r="BR247" s="80"/>
      <c r="BS247" s="80"/>
      <c r="BT247" s="80"/>
      <c r="BU247" s="80"/>
      <c r="BV247" s="80"/>
      <c r="BW247" s="80"/>
      <c r="BX247" s="80"/>
      <c r="BY247" s="80"/>
      <c r="BZ247" s="80"/>
      <c r="CA247" s="80"/>
      <c r="CB247" s="80"/>
      <c r="CC247" s="80"/>
      <c r="CD247" s="80"/>
      <c r="CE247" s="80"/>
      <c r="CF247" s="80"/>
      <c r="CG247" s="80"/>
      <c r="CH247" s="80"/>
      <c r="CI247" s="80"/>
      <c r="CJ247" s="80"/>
      <c r="CK247" s="80"/>
      <c r="CL247" s="80"/>
      <c r="CM247" s="80"/>
      <c r="CN247" s="80"/>
      <c r="CO247" s="80"/>
      <c r="CP247" s="80"/>
      <c r="CQ247" s="80"/>
      <c r="CR247" s="80"/>
      <c r="CS247" s="80"/>
      <c r="CT247" s="80"/>
      <c r="CU247" s="80"/>
      <c r="CV247" s="80"/>
      <c r="CW247" s="80"/>
      <c r="CX247" s="80"/>
      <c r="CY247" s="80"/>
      <c r="CZ247" s="80"/>
      <c r="DA247" s="80"/>
      <c r="DB247" s="80"/>
      <c r="DC247" s="80"/>
      <c r="DD247" s="80"/>
      <c r="DE247" s="80"/>
      <c r="DF247" s="80"/>
      <c r="DG247" s="80"/>
      <c r="DH247" s="80"/>
      <c r="DI247" s="80"/>
    </row>
    <row r="248" spans="2:113" s="118" customFormat="1">
      <c r="B248" s="80"/>
      <c r="K248" s="264"/>
      <c r="L248" s="264"/>
      <c r="N248" s="80"/>
      <c r="W248" s="264"/>
      <c r="X248" s="264"/>
      <c r="Z248" s="80"/>
      <c r="AQ248" s="80"/>
      <c r="AR248" s="80"/>
      <c r="AS248" s="80"/>
      <c r="AT248" s="80"/>
      <c r="AU248" s="80"/>
      <c r="AV248" s="80"/>
      <c r="AW248" s="80"/>
      <c r="AX248" s="80"/>
      <c r="AY248" s="80"/>
      <c r="AZ248" s="80"/>
      <c r="BA248" s="80"/>
      <c r="BB248" s="80"/>
      <c r="BC248" s="80"/>
      <c r="BD248" s="80"/>
      <c r="BE248" s="80"/>
      <c r="BF248" s="80"/>
      <c r="BG248" s="80"/>
      <c r="BH248" s="80"/>
      <c r="BI248" s="80"/>
      <c r="BJ248" s="80"/>
      <c r="BK248" s="80"/>
      <c r="BL248" s="80"/>
      <c r="BM248" s="80"/>
      <c r="BN248" s="80"/>
      <c r="BO248" s="80"/>
      <c r="BP248" s="80"/>
      <c r="BQ248" s="80"/>
      <c r="BR248" s="80"/>
      <c r="BS248" s="80"/>
      <c r="BT248" s="80"/>
      <c r="BU248" s="80"/>
      <c r="BV248" s="80"/>
      <c r="BW248" s="80"/>
      <c r="BX248" s="80"/>
      <c r="BY248" s="80"/>
      <c r="BZ248" s="80"/>
      <c r="CA248" s="80"/>
      <c r="CB248" s="80"/>
      <c r="CC248" s="80"/>
      <c r="CD248" s="80"/>
      <c r="CE248" s="80"/>
      <c r="CF248" s="80"/>
      <c r="CG248" s="80"/>
      <c r="CH248" s="80"/>
      <c r="CI248" s="80"/>
      <c r="CJ248" s="80"/>
      <c r="CK248" s="80"/>
      <c r="CL248" s="80"/>
      <c r="CM248" s="80"/>
      <c r="CN248" s="80"/>
      <c r="CO248" s="80"/>
      <c r="CP248" s="80"/>
      <c r="CQ248" s="80"/>
      <c r="CR248" s="80"/>
      <c r="CS248" s="80"/>
      <c r="CT248" s="80"/>
      <c r="CU248" s="80"/>
      <c r="CV248" s="80"/>
      <c r="CW248" s="80"/>
      <c r="CX248" s="80"/>
      <c r="CY248" s="80"/>
      <c r="CZ248" s="80"/>
      <c r="DA248" s="80"/>
      <c r="DB248" s="80"/>
      <c r="DC248" s="80"/>
      <c r="DD248" s="80"/>
      <c r="DE248" s="80"/>
      <c r="DF248" s="80"/>
      <c r="DG248" s="80"/>
      <c r="DH248" s="80"/>
      <c r="DI248" s="80"/>
    </row>
    <row r="249" spans="2:113" s="118" customFormat="1">
      <c r="B249" s="80"/>
      <c r="K249" s="264"/>
      <c r="L249" s="264"/>
      <c r="N249" s="80"/>
      <c r="W249" s="264"/>
      <c r="X249" s="264"/>
      <c r="Z249" s="80"/>
      <c r="AQ249" s="80"/>
      <c r="AR249" s="80"/>
      <c r="AS249" s="80"/>
      <c r="AT249" s="80"/>
      <c r="AU249" s="80"/>
      <c r="AV249" s="80"/>
      <c r="AW249" s="80"/>
      <c r="AX249" s="80"/>
      <c r="AY249" s="80"/>
      <c r="AZ249" s="80"/>
      <c r="BA249" s="80"/>
      <c r="BB249" s="80"/>
      <c r="BC249" s="80"/>
      <c r="BD249" s="80"/>
      <c r="BE249" s="80"/>
      <c r="BF249" s="80"/>
      <c r="BG249" s="80"/>
      <c r="BH249" s="80"/>
      <c r="BI249" s="80"/>
      <c r="BJ249" s="80"/>
      <c r="BK249" s="80"/>
      <c r="BL249" s="80"/>
      <c r="BM249" s="80"/>
      <c r="BN249" s="80"/>
      <c r="BO249" s="80"/>
      <c r="BP249" s="80"/>
      <c r="BQ249" s="80"/>
      <c r="BR249" s="80"/>
      <c r="BS249" s="80"/>
      <c r="BT249" s="80"/>
      <c r="BU249" s="80"/>
      <c r="BV249" s="80"/>
      <c r="BW249" s="80"/>
      <c r="BX249" s="80"/>
      <c r="BY249" s="80"/>
      <c r="BZ249" s="80"/>
      <c r="CA249" s="80"/>
      <c r="CB249" s="80"/>
      <c r="CC249" s="80"/>
      <c r="CD249" s="80"/>
      <c r="CE249" s="80"/>
      <c r="CF249" s="80"/>
      <c r="CG249" s="80"/>
      <c r="CH249" s="80"/>
      <c r="CI249" s="80"/>
      <c r="CJ249" s="80"/>
      <c r="CK249" s="80"/>
      <c r="CL249" s="80"/>
      <c r="CM249" s="80"/>
      <c r="CN249" s="80"/>
      <c r="CO249" s="80"/>
      <c r="CP249" s="80"/>
      <c r="CQ249" s="80"/>
      <c r="CR249" s="80"/>
      <c r="CS249" s="80"/>
      <c r="CT249" s="80"/>
      <c r="CU249" s="80"/>
      <c r="CV249" s="80"/>
      <c r="CW249" s="80"/>
      <c r="CX249" s="80"/>
      <c r="CY249" s="80"/>
      <c r="CZ249" s="80"/>
      <c r="DA249" s="80"/>
      <c r="DB249" s="80"/>
      <c r="DC249" s="80"/>
      <c r="DD249" s="80"/>
      <c r="DE249" s="80"/>
      <c r="DF249" s="80"/>
      <c r="DG249" s="80"/>
      <c r="DH249" s="80"/>
      <c r="DI249" s="80"/>
    </row>
    <row r="250" spans="2:113" s="118" customFormat="1">
      <c r="B250" s="80"/>
      <c r="K250" s="264"/>
      <c r="L250" s="264"/>
      <c r="N250" s="80"/>
      <c r="W250" s="264"/>
      <c r="X250" s="264"/>
      <c r="Z250" s="80"/>
      <c r="AQ250" s="80"/>
      <c r="AR250" s="80"/>
      <c r="AS250" s="80"/>
      <c r="AT250" s="80"/>
      <c r="AU250" s="80"/>
      <c r="AV250" s="80"/>
      <c r="AW250" s="80"/>
      <c r="AX250" s="80"/>
      <c r="AY250" s="80"/>
      <c r="AZ250" s="80"/>
      <c r="BA250" s="80"/>
      <c r="BB250" s="80"/>
      <c r="BC250" s="80"/>
      <c r="BD250" s="80"/>
      <c r="BE250" s="80"/>
      <c r="BF250" s="80"/>
      <c r="BG250" s="80"/>
      <c r="BH250" s="80"/>
      <c r="BI250" s="80"/>
      <c r="BJ250" s="80"/>
      <c r="BK250" s="80"/>
      <c r="BL250" s="80"/>
      <c r="BM250" s="80"/>
      <c r="BN250" s="80"/>
      <c r="BO250" s="80"/>
      <c r="BP250" s="80"/>
      <c r="BQ250" s="80"/>
      <c r="BR250" s="80"/>
      <c r="BS250" s="80"/>
      <c r="BT250" s="80"/>
      <c r="BU250" s="80"/>
      <c r="BV250" s="80"/>
      <c r="BW250" s="80"/>
      <c r="BX250" s="80"/>
      <c r="BY250" s="80"/>
      <c r="BZ250" s="80"/>
      <c r="CA250" s="80"/>
      <c r="CB250" s="80"/>
      <c r="CC250" s="80"/>
      <c r="CD250" s="80"/>
      <c r="CE250" s="80"/>
      <c r="CF250" s="80"/>
      <c r="CG250" s="80"/>
      <c r="CH250" s="80"/>
      <c r="CI250" s="80"/>
      <c r="CJ250" s="80"/>
      <c r="CK250" s="80"/>
      <c r="CL250" s="80"/>
      <c r="CM250" s="80"/>
      <c r="CN250" s="80"/>
      <c r="CO250" s="80"/>
      <c r="CP250" s="80"/>
      <c r="CQ250" s="80"/>
      <c r="CR250" s="80"/>
      <c r="CS250" s="80"/>
      <c r="CT250" s="80"/>
      <c r="CU250" s="80"/>
      <c r="CV250" s="80"/>
      <c r="CW250" s="80"/>
      <c r="CX250" s="80"/>
      <c r="CY250" s="80"/>
      <c r="CZ250" s="80"/>
      <c r="DA250" s="80"/>
      <c r="DB250" s="80"/>
      <c r="DC250" s="80"/>
      <c r="DD250" s="80"/>
      <c r="DE250" s="80"/>
      <c r="DF250" s="80"/>
      <c r="DG250" s="80"/>
      <c r="DH250" s="80"/>
      <c r="DI250" s="80"/>
    </row>
    <row r="251" spans="2:113" s="118" customFormat="1">
      <c r="B251" s="80"/>
      <c r="K251" s="264"/>
      <c r="L251" s="264"/>
      <c r="N251" s="80"/>
      <c r="W251" s="264"/>
      <c r="X251" s="264"/>
      <c r="Z251" s="80"/>
      <c r="AQ251" s="80"/>
      <c r="AR251" s="80"/>
      <c r="AS251" s="80"/>
      <c r="AT251" s="80"/>
      <c r="AU251" s="80"/>
      <c r="AV251" s="80"/>
      <c r="AW251" s="80"/>
      <c r="AX251" s="80"/>
      <c r="AY251" s="80"/>
      <c r="AZ251" s="80"/>
      <c r="BA251" s="80"/>
      <c r="BB251" s="80"/>
      <c r="BC251" s="80"/>
      <c r="BD251" s="80"/>
      <c r="BE251" s="80"/>
      <c r="BF251" s="80"/>
      <c r="BG251" s="80"/>
      <c r="BH251" s="80"/>
      <c r="BI251" s="80"/>
      <c r="BJ251" s="80"/>
      <c r="BK251" s="80"/>
      <c r="BL251" s="80"/>
      <c r="BM251" s="80"/>
      <c r="BN251" s="80"/>
      <c r="BO251" s="80"/>
      <c r="BP251" s="80"/>
      <c r="BQ251" s="80"/>
      <c r="BR251" s="80"/>
      <c r="BS251" s="80"/>
      <c r="BT251" s="80"/>
      <c r="BU251" s="80"/>
      <c r="BV251" s="80"/>
      <c r="BW251" s="80"/>
      <c r="BX251" s="80"/>
      <c r="BY251" s="80"/>
      <c r="BZ251" s="80"/>
      <c r="CA251" s="80"/>
      <c r="CB251" s="80"/>
      <c r="CC251" s="80"/>
      <c r="CD251" s="80"/>
      <c r="CE251" s="80"/>
      <c r="CF251" s="80"/>
      <c r="CG251" s="80"/>
      <c r="CH251" s="80"/>
      <c r="CI251" s="80"/>
      <c r="CJ251" s="80"/>
      <c r="CK251" s="80"/>
      <c r="CL251" s="80"/>
      <c r="CM251" s="80"/>
      <c r="CN251" s="80"/>
      <c r="CO251" s="80"/>
      <c r="CP251" s="80"/>
      <c r="CQ251" s="80"/>
      <c r="CR251" s="80"/>
      <c r="CS251" s="80"/>
      <c r="CT251" s="80"/>
      <c r="CU251" s="80"/>
      <c r="CV251" s="80"/>
      <c r="CW251" s="80"/>
      <c r="CX251" s="80"/>
      <c r="CY251" s="80"/>
      <c r="CZ251" s="80"/>
      <c r="DA251" s="80"/>
      <c r="DB251" s="80"/>
      <c r="DC251" s="80"/>
      <c r="DD251" s="80"/>
      <c r="DE251" s="80"/>
      <c r="DF251" s="80"/>
      <c r="DG251" s="80"/>
      <c r="DH251" s="80"/>
      <c r="DI251" s="80"/>
    </row>
    <row r="252" spans="2:113" s="118" customFormat="1">
      <c r="B252" s="80"/>
      <c r="K252" s="264"/>
      <c r="L252" s="264"/>
      <c r="N252" s="80"/>
      <c r="W252" s="264"/>
      <c r="X252" s="264"/>
      <c r="Z252" s="80"/>
      <c r="AQ252" s="80"/>
      <c r="AR252" s="80"/>
      <c r="AS252" s="80"/>
      <c r="AT252" s="80"/>
      <c r="AU252" s="80"/>
      <c r="AV252" s="80"/>
      <c r="AW252" s="80"/>
      <c r="AX252" s="80"/>
      <c r="AY252" s="80"/>
      <c r="AZ252" s="80"/>
      <c r="BA252" s="80"/>
      <c r="BB252" s="80"/>
      <c r="BC252" s="80"/>
      <c r="BD252" s="80"/>
      <c r="BE252" s="80"/>
      <c r="BF252" s="80"/>
      <c r="BG252" s="80"/>
      <c r="BH252" s="80"/>
      <c r="BI252" s="80"/>
      <c r="BJ252" s="80"/>
      <c r="BK252" s="80"/>
      <c r="BL252" s="80"/>
      <c r="BM252" s="80"/>
      <c r="BN252" s="80"/>
      <c r="BO252" s="80"/>
      <c r="BP252" s="80"/>
      <c r="BQ252" s="80"/>
      <c r="BR252" s="80"/>
      <c r="BS252" s="80"/>
      <c r="BT252" s="80"/>
      <c r="BU252" s="80"/>
      <c r="BV252" s="80"/>
      <c r="BW252" s="80"/>
      <c r="BX252" s="80"/>
      <c r="BY252" s="80"/>
      <c r="BZ252" s="80"/>
      <c r="CA252" s="80"/>
      <c r="CB252" s="80"/>
      <c r="CC252" s="80"/>
      <c r="CD252" s="80"/>
      <c r="CE252" s="80"/>
      <c r="CF252" s="80"/>
      <c r="CG252" s="80"/>
      <c r="CH252" s="80"/>
      <c r="CI252" s="80"/>
      <c r="CJ252" s="80"/>
      <c r="CK252" s="80"/>
      <c r="CL252" s="80"/>
      <c r="CM252" s="80"/>
      <c r="CN252" s="80"/>
      <c r="CO252" s="80"/>
      <c r="CP252" s="80"/>
      <c r="CQ252" s="80"/>
      <c r="CR252" s="80"/>
      <c r="CS252" s="80"/>
      <c r="CT252" s="80"/>
      <c r="CU252" s="80"/>
      <c r="CV252" s="80"/>
      <c r="CW252" s="80"/>
      <c r="CX252" s="80"/>
      <c r="CY252" s="80"/>
      <c r="CZ252" s="80"/>
      <c r="DA252" s="80"/>
      <c r="DB252" s="80"/>
      <c r="DC252" s="80"/>
      <c r="DD252" s="80"/>
      <c r="DE252" s="80"/>
      <c r="DF252" s="80"/>
      <c r="DG252" s="80"/>
      <c r="DH252" s="80"/>
      <c r="DI252" s="80"/>
    </row>
    <row r="253" spans="2:113" s="118" customFormat="1">
      <c r="B253" s="80"/>
      <c r="K253" s="264"/>
      <c r="L253" s="264"/>
      <c r="N253" s="80"/>
      <c r="W253" s="264"/>
      <c r="X253" s="264"/>
      <c r="Z253" s="80"/>
      <c r="AQ253" s="80"/>
      <c r="AR253" s="80"/>
      <c r="AS253" s="80"/>
      <c r="AT253" s="80"/>
      <c r="AU253" s="80"/>
      <c r="AV253" s="80"/>
      <c r="AW253" s="80"/>
      <c r="AX253" s="80"/>
      <c r="AY253" s="80"/>
      <c r="AZ253" s="80"/>
      <c r="BA253" s="80"/>
      <c r="BB253" s="80"/>
      <c r="BC253" s="80"/>
      <c r="BD253" s="80"/>
      <c r="BE253" s="80"/>
      <c r="BF253" s="80"/>
      <c r="BG253" s="80"/>
      <c r="BH253" s="80"/>
      <c r="BI253" s="80"/>
      <c r="BJ253" s="80"/>
      <c r="BK253" s="80"/>
      <c r="BL253" s="80"/>
      <c r="BM253" s="80"/>
      <c r="BN253" s="80"/>
      <c r="BO253" s="80"/>
      <c r="BP253" s="80"/>
      <c r="BQ253" s="80"/>
      <c r="BR253" s="80"/>
      <c r="BS253" s="80"/>
      <c r="BT253" s="80"/>
      <c r="BU253" s="80"/>
      <c r="BV253" s="80"/>
      <c r="BW253" s="80"/>
      <c r="BX253" s="80"/>
      <c r="BY253" s="80"/>
      <c r="BZ253" s="80"/>
      <c r="CA253" s="80"/>
      <c r="CB253" s="80"/>
      <c r="CC253" s="80"/>
      <c r="CD253" s="80"/>
      <c r="CE253" s="80"/>
      <c r="CF253" s="80"/>
      <c r="CG253" s="80"/>
      <c r="CH253" s="80"/>
      <c r="CI253" s="80"/>
      <c r="CJ253" s="80"/>
      <c r="CK253" s="80"/>
      <c r="CL253" s="80"/>
      <c r="CM253" s="80"/>
      <c r="CN253" s="80"/>
      <c r="CO253" s="80"/>
      <c r="CP253" s="80"/>
      <c r="CQ253" s="80"/>
      <c r="CR253" s="80"/>
      <c r="CS253" s="80"/>
      <c r="CT253" s="80"/>
      <c r="CU253" s="80"/>
      <c r="CV253" s="80"/>
      <c r="CW253" s="80"/>
      <c r="CX253" s="80"/>
      <c r="CY253" s="80"/>
      <c r="CZ253" s="80"/>
      <c r="DA253" s="80"/>
      <c r="DB253" s="80"/>
      <c r="DC253" s="80"/>
      <c r="DD253" s="80"/>
      <c r="DE253" s="80"/>
      <c r="DF253" s="80"/>
      <c r="DG253" s="80"/>
      <c r="DH253" s="80"/>
      <c r="DI253" s="80"/>
    </row>
    <row r="254" spans="2:113" s="118" customFormat="1">
      <c r="B254" s="80"/>
      <c r="K254" s="264"/>
      <c r="L254" s="264"/>
      <c r="N254" s="80"/>
      <c r="W254" s="264"/>
      <c r="X254" s="264"/>
      <c r="Z254" s="80"/>
      <c r="AQ254" s="80"/>
      <c r="AR254" s="80"/>
      <c r="AS254" s="80"/>
      <c r="AT254" s="80"/>
      <c r="AU254" s="80"/>
      <c r="AV254" s="80"/>
      <c r="AW254" s="80"/>
      <c r="AX254" s="80"/>
      <c r="AY254" s="80"/>
      <c r="AZ254" s="80"/>
      <c r="BA254" s="80"/>
      <c r="BB254" s="80"/>
      <c r="BC254" s="80"/>
      <c r="BD254" s="80"/>
      <c r="BE254" s="80"/>
      <c r="BF254" s="80"/>
      <c r="BG254" s="80"/>
      <c r="BH254" s="80"/>
      <c r="BI254" s="80"/>
      <c r="BJ254" s="80"/>
      <c r="BK254" s="80"/>
      <c r="BL254" s="80"/>
      <c r="BM254" s="80"/>
      <c r="BN254" s="80"/>
      <c r="BO254" s="80"/>
      <c r="BP254" s="80"/>
      <c r="BQ254" s="80"/>
      <c r="BR254" s="80"/>
      <c r="BS254" s="80"/>
      <c r="BT254" s="80"/>
      <c r="BU254" s="80"/>
      <c r="BV254" s="80"/>
      <c r="BW254" s="80"/>
      <c r="BX254" s="80"/>
      <c r="BY254" s="80"/>
      <c r="BZ254" s="80"/>
      <c r="CA254" s="80"/>
      <c r="CB254" s="80"/>
      <c r="CC254" s="80"/>
      <c r="CD254" s="80"/>
      <c r="CE254" s="80"/>
      <c r="CF254" s="80"/>
      <c r="CG254" s="80"/>
      <c r="CH254" s="80"/>
      <c r="CI254" s="80"/>
      <c r="CJ254" s="80"/>
      <c r="CK254" s="80"/>
      <c r="CL254" s="80"/>
      <c r="CM254" s="80"/>
      <c r="CN254" s="80"/>
      <c r="CO254" s="80"/>
      <c r="CP254" s="80"/>
      <c r="CQ254" s="80"/>
      <c r="CR254" s="80"/>
      <c r="CS254" s="80"/>
      <c r="CT254" s="80"/>
      <c r="CU254" s="80"/>
      <c r="CV254" s="80"/>
      <c r="CW254" s="80"/>
      <c r="CX254" s="80"/>
      <c r="CY254" s="80"/>
      <c r="CZ254" s="80"/>
      <c r="DA254" s="80"/>
      <c r="DB254" s="80"/>
      <c r="DC254" s="80"/>
      <c r="DD254" s="80"/>
      <c r="DE254" s="80"/>
      <c r="DF254" s="80"/>
      <c r="DG254" s="80"/>
      <c r="DH254" s="80"/>
      <c r="DI254" s="80"/>
    </row>
    <row r="255" spans="2:113" s="118" customFormat="1">
      <c r="B255" s="80"/>
      <c r="K255" s="264"/>
      <c r="L255" s="264"/>
      <c r="N255" s="80"/>
      <c r="W255" s="264"/>
      <c r="X255" s="264"/>
      <c r="Z255" s="80"/>
      <c r="AQ255" s="80"/>
      <c r="AR255" s="80"/>
      <c r="AS255" s="80"/>
      <c r="AT255" s="80"/>
      <c r="AU255" s="80"/>
      <c r="AV255" s="80"/>
      <c r="AW255" s="80"/>
      <c r="AX255" s="80"/>
      <c r="AY255" s="80"/>
      <c r="AZ255" s="80"/>
      <c r="BA255" s="80"/>
      <c r="BB255" s="80"/>
      <c r="BC255" s="80"/>
      <c r="BD255" s="80"/>
      <c r="BE255" s="80"/>
      <c r="BF255" s="80"/>
      <c r="BG255" s="80"/>
      <c r="BH255" s="80"/>
      <c r="BI255" s="80"/>
      <c r="BJ255" s="80"/>
      <c r="BK255" s="80"/>
      <c r="BL255" s="80"/>
      <c r="BM255" s="80"/>
      <c r="BN255" s="80"/>
      <c r="BO255" s="80"/>
      <c r="BP255" s="80"/>
      <c r="BQ255" s="80"/>
      <c r="BR255" s="80"/>
      <c r="BS255" s="80"/>
      <c r="BT255" s="80"/>
      <c r="BU255" s="80"/>
      <c r="BV255" s="80"/>
      <c r="BW255" s="80"/>
      <c r="BX255" s="80"/>
      <c r="BY255" s="80"/>
      <c r="BZ255" s="80"/>
      <c r="CA255" s="80"/>
      <c r="CB255" s="80"/>
      <c r="CC255" s="80"/>
      <c r="CD255" s="80"/>
      <c r="CE255" s="80"/>
      <c r="CF255" s="80"/>
      <c r="CG255" s="80"/>
      <c r="CH255" s="80"/>
      <c r="CI255" s="80"/>
      <c r="CJ255" s="80"/>
      <c r="CK255" s="80"/>
      <c r="CL255" s="80"/>
      <c r="CM255" s="80"/>
      <c r="CN255" s="80"/>
      <c r="CO255" s="80"/>
      <c r="CP255" s="80"/>
      <c r="CQ255" s="80"/>
      <c r="CR255" s="80"/>
      <c r="CS255" s="80"/>
      <c r="CT255" s="80"/>
      <c r="CU255" s="80"/>
      <c r="CV255" s="80"/>
      <c r="CW255" s="80"/>
      <c r="CX255" s="80"/>
      <c r="CY255" s="80"/>
      <c r="CZ255" s="80"/>
      <c r="DA255" s="80"/>
      <c r="DB255" s="80"/>
      <c r="DC255" s="80"/>
      <c r="DD255" s="80"/>
      <c r="DE255" s="80"/>
      <c r="DF255" s="80"/>
      <c r="DG255" s="80"/>
      <c r="DH255" s="80"/>
      <c r="DI255" s="80"/>
    </row>
    <row r="256" spans="2:113" s="118" customFormat="1">
      <c r="B256" s="80"/>
      <c r="K256" s="264"/>
      <c r="L256" s="264"/>
      <c r="N256" s="80"/>
      <c r="W256" s="264"/>
      <c r="X256" s="264"/>
      <c r="Z256" s="80"/>
      <c r="AQ256" s="80"/>
      <c r="AR256" s="80"/>
      <c r="AS256" s="80"/>
      <c r="AT256" s="80"/>
      <c r="AU256" s="80"/>
      <c r="AV256" s="80"/>
      <c r="AW256" s="80"/>
      <c r="AX256" s="80"/>
      <c r="AY256" s="80"/>
      <c r="AZ256" s="80"/>
      <c r="BA256" s="80"/>
      <c r="BB256" s="80"/>
      <c r="BC256" s="80"/>
      <c r="BD256" s="80"/>
      <c r="BE256" s="80"/>
      <c r="BF256" s="80"/>
      <c r="BG256" s="80"/>
      <c r="BH256" s="80"/>
      <c r="BI256" s="80"/>
      <c r="BJ256" s="80"/>
      <c r="BK256" s="80"/>
      <c r="BL256" s="80"/>
      <c r="BM256" s="80"/>
      <c r="BN256" s="80"/>
      <c r="BO256" s="80"/>
      <c r="BP256" s="80"/>
      <c r="BQ256" s="80"/>
      <c r="BR256" s="80"/>
      <c r="BS256" s="80"/>
      <c r="BT256" s="80"/>
      <c r="BU256" s="80"/>
      <c r="BV256" s="80"/>
      <c r="BW256" s="80"/>
      <c r="BX256" s="80"/>
      <c r="BY256" s="80"/>
      <c r="BZ256" s="80"/>
      <c r="CA256" s="80"/>
      <c r="CB256" s="80"/>
      <c r="CC256" s="80"/>
      <c r="CD256" s="80"/>
      <c r="CE256" s="80"/>
      <c r="CF256" s="80"/>
      <c r="CG256" s="80"/>
      <c r="CH256" s="80"/>
      <c r="CI256" s="80"/>
      <c r="CJ256" s="80"/>
      <c r="CK256" s="80"/>
      <c r="CL256" s="80"/>
      <c r="CM256" s="80"/>
      <c r="CN256" s="80"/>
      <c r="CO256" s="80"/>
      <c r="CP256" s="80"/>
      <c r="CQ256" s="80"/>
      <c r="CR256" s="80"/>
      <c r="CS256" s="80"/>
      <c r="CT256" s="80"/>
      <c r="CU256" s="80"/>
      <c r="CV256" s="80"/>
      <c r="CW256" s="80"/>
      <c r="CX256" s="80"/>
      <c r="CY256" s="80"/>
      <c r="CZ256" s="80"/>
      <c r="DA256" s="80"/>
      <c r="DB256" s="80"/>
      <c r="DC256" s="80"/>
      <c r="DD256" s="80"/>
      <c r="DE256" s="80"/>
      <c r="DF256" s="80"/>
      <c r="DG256" s="80"/>
      <c r="DH256" s="80"/>
      <c r="DI256" s="80"/>
    </row>
    <row r="257" spans="2:113" s="118" customFormat="1">
      <c r="B257" s="80"/>
      <c r="K257" s="264"/>
      <c r="L257" s="264"/>
      <c r="N257" s="80"/>
      <c r="W257" s="264"/>
      <c r="X257" s="264"/>
      <c r="Z257" s="80"/>
      <c r="AQ257" s="80"/>
      <c r="AR257" s="80"/>
      <c r="AS257" s="80"/>
      <c r="AT257" s="80"/>
      <c r="AU257" s="80"/>
      <c r="AV257" s="80"/>
      <c r="AW257" s="80"/>
      <c r="AX257" s="80"/>
      <c r="AY257" s="80"/>
      <c r="AZ257" s="80"/>
      <c r="BA257" s="80"/>
      <c r="BB257" s="80"/>
      <c r="BC257" s="80"/>
      <c r="BD257" s="80"/>
      <c r="BE257" s="80"/>
      <c r="BF257" s="80"/>
      <c r="BG257" s="80"/>
      <c r="BH257" s="80"/>
      <c r="BI257" s="80"/>
      <c r="BJ257" s="80"/>
      <c r="BK257" s="80"/>
      <c r="BL257" s="80"/>
      <c r="BM257" s="80"/>
      <c r="BN257" s="80"/>
      <c r="BO257" s="80"/>
      <c r="BP257" s="80"/>
      <c r="BQ257" s="80"/>
      <c r="BR257" s="80"/>
      <c r="BS257" s="80"/>
      <c r="BT257" s="80"/>
      <c r="BU257" s="80"/>
      <c r="BV257" s="80"/>
      <c r="BW257" s="80"/>
      <c r="BX257" s="80"/>
      <c r="BY257" s="80"/>
      <c r="BZ257" s="80"/>
      <c r="CA257" s="80"/>
      <c r="CB257" s="80"/>
      <c r="CC257" s="80"/>
      <c r="CD257" s="80"/>
      <c r="CE257" s="80"/>
      <c r="CF257" s="80"/>
      <c r="CG257" s="80"/>
      <c r="CH257" s="80"/>
      <c r="CI257" s="80"/>
      <c r="CJ257" s="80"/>
      <c r="CK257" s="80"/>
      <c r="CL257" s="80"/>
      <c r="CM257" s="80"/>
      <c r="CN257" s="80"/>
      <c r="CO257" s="80"/>
      <c r="CP257" s="80"/>
      <c r="CQ257" s="80"/>
      <c r="CR257" s="80"/>
      <c r="CS257" s="80"/>
      <c r="CT257" s="80"/>
      <c r="CU257" s="80"/>
      <c r="CV257" s="80"/>
      <c r="CW257" s="80"/>
      <c r="CX257" s="80"/>
      <c r="CY257" s="80"/>
      <c r="CZ257" s="80"/>
      <c r="DA257" s="80"/>
      <c r="DB257" s="80"/>
      <c r="DC257" s="80"/>
      <c r="DD257" s="80"/>
      <c r="DE257" s="80"/>
      <c r="DF257" s="80"/>
      <c r="DG257" s="80"/>
      <c r="DH257" s="80"/>
      <c r="DI257" s="80"/>
    </row>
    <row r="258" spans="2:113" s="118" customFormat="1">
      <c r="B258" s="80"/>
      <c r="K258" s="264"/>
      <c r="L258" s="264"/>
      <c r="N258" s="80"/>
      <c r="W258" s="264"/>
      <c r="X258" s="264"/>
      <c r="Z258" s="80"/>
      <c r="AQ258" s="80"/>
      <c r="AR258" s="80"/>
      <c r="AS258" s="80"/>
      <c r="AT258" s="80"/>
      <c r="AU258" s="80"/>
      <c r="AV258" s="80"/>
      <c r="AW258" s="80"/>
      <c r="AX258" s="80"/>
      <c r="AY258" s="80"/>
      <c r="AZ258" s="80"/>
      <c r="BA258" s="80"/>
      <c r="BB258" s="80"/>
      <c r="BC258" s="80"/>
      <c r="BD258" s="80"/>
      <c r="BE258" s="80"/>
      <c r="BF258" s="80"/>
      <c r="BG258" s="80"/>
      <c r="BH258" s="80"/>
      <c r="BI258" s="80"/>
      <c r="BJ258" s="80"/>
      <c r="BK258" s="80"/>
      <c r="BL258" s="80"/>
      <c r="BM258" s="80"/>
      <c r="BN258" s="80"/>
      <c r="BO258" s="80"/>
      <c r="BP258" s="80"/>
      <c r="BQ258" s="80"/>
      <c r="BR258" s="80"/>
      <c r="BS258" s="80"/>
      <c r="BT258" s="80"/>
      <c r="BU258" s="80"/>
      <c r="BV258" s="80"/>
      <c r="BW258" s="80"/>
      <c r="BX258" s="80"/>
      <c r="BY258" s="80"/>
      <c r="BZ258" s="80"/>
      <c r="CA258" s="80"/>
      <c r="CB258" s="80"/>
      <c r="CC258" s="80"/>
      <c r="CD258" s="80"/>
      <c r="CE258" s="80"/>
      <c r="CF258" s="80"/>
      <c r="CG258" s="80"/>
      <c r="CH258" s="80"/>
      <c r="CI258" s="80"/>
      <c r="CJ258" s="80"/>
      <c r="CK258" s="80"/>
      <c r="CL258" s="80"/>
      <c r="CM258" s="80"/>
      <c r="CN258" s="80"/>
      <c r="CO258" s="80"/>
      <c r="CP258" s="80"/>
      <c r="CQ258" s="80"/>
      <c r="CR258" s="80"/>
      <c r="CS258" s="80"/>
      <c r="CT258" s="80"/>
      <c r="CU258" s="80"/>
      <c r="CV258" s="80"/>
      <c r="CW258" s="80"/>
      <c r="CX258" s="80"/>
      <c r="CY258" s="80"/>
      <c r="CZ258" s="80"/>
      <c r="DA258" s="80"/>
      <c r="DB258" s="80"/>
      <c r="DC258" s="80"/>
      <c r="DD258" s="80"/>
      <c r="DE258" s="80"/>
      <c r="DF258" s="80"/>
      <c r="DG258" s="80"/>
      <c r="DH258" s="80"/>
      <c r="DI258" s="80"/>
    </row>
    <row r="259" spans="2:113" s="118" customFormat="1">
      <c r="B259" s="80"/>
      <c r="K259" s="264"/>
      <c r="L259" s="264"/>
      <c r="N259" s="80"/>
      <c r="W259" s="264"/>
      <c r="X259" s="264"/>
      <c r="Z259" s="80"/>
      <c r="AQ259" s="80"/>
      <c r="AR259" s="80"/>
      <c r="AS259" s="80"/>
      <c r="AT259" s="80"/>
      <c r="AU259" s="80"/>
      <c r="AV259" s="80"/>
      <c r="AW259" s="80"/>
      <c r="AX259" s="80"/>
      <c r="AY259" s="80"/>
      <c r="AZ259" s="80"/>
      <c r="BA259" s="80"/>
      <c r="BB259" s="80"/>
      <c r="BC259" s="80"/>
      <c r="BD259" s="80"/>
      <c r="BE259" s="80"/>
      <c r="BF259" s="80"/>
      <c r="BG259" s="80"/>
      <c r="BH259" s="80"/>
      <c r="BI259" s="80"/>
      <c r="BJ259" s="80"/>
      <c r="BK259" s="80"/>
      <c r="BL259" s="80"/>
      <c r="BM259" s="80"/>
      <c r="BN259" s="80"/>
      <c r="BO259" s="80"/>
      <c r="BP259" s="80"/>
      <c r="BQ259" s="80"/>
      <c r="BR259" s="80"/>
      <c r="BS259" s="80"/>
      <c r="BT259" s="80"/>
      <c r="BU259" s="80"/>
      <c r="BV259" s="80"/>
      <c r="BW259" s="80"/>
      <c r="BX259" s="80"/>
      <c r="BY259" s="80"/>
      <c r="BZ259" s="80"/>
      <c r="CA259" s="80"/>
      <c r="CB259" s="80"/>
      <c r="CC259" s="80"/>
      <c r="CD259" s="80"/>
      <c r="CE259" s="80"/>
      <c r="CF259" s="80"/>
      <c r="CG259" s="80"/>
      <c r="CH259" s="80"/>
      <c r="CI259" s="80"/>
      <c r="CJ259" s="80"/>
      <c r="CK259" s="80"/>
      <c r="CL259" s="80"/>
      <c r="CM259" s="80"/>
      <c r="CN259" s="80"/>
      <c r="CO259" s="80"/>
      <c r="CP259" s="80"/>
      <c r="CQ259" s="80"/>
      <c r="CR259" s="80"/>
      <c r="CS259" s="80"/>
      <c r="CT259" s="80"/>
      <c r="CU259" s="80"/>
      <c r="CV259" s="80"/>
      <c r="CW259" s="80"/>
      <c r="CX259" s="80"/>
      <c r="CY259" s="80"/>
      <c r="CZ259" s="80"/>
      <c r="DA259" s="80"/>
      <c r="DB259" s="80"/>
      <c r="DC259" s="80"/>
      <c r="DD259" s="80"/>
      <c r="DE259" s="80"/>
      <c r="DF259" s="80"/>
      <c r="DG259" s="80"/>
      <c r="DH259" s="80"/>
      <c r="DI259" s="80"/>
    </row>
    <row r="260" spans="2:113" s="118" customFormat="1">
      <c r="B260" s="80"/>
      <c r="K260" s="264"/>
      <c r="L260" s="264"/>
      <c r="N260" s="80"/>
      <c r="W260" s="264"/>
      <c r="X260" s="264"/>
      <c r="Z260" s="80"/>
      <c r="AQ260" s="80"/>
      <c r="AR260" s="80"/>
      <c r="AS260" s="80"/>
      <c r="AT260" s="80"/>
      <c r="AU260" s="80"/>
      <c r="AV260" s="80"/>
      <c r="AW260" s="80"/>
      <c r="AX260" s="80"/>
      <c r="AY260" s="80"/>
      <c r="AZ260" s="80"/>
      <c r="BA260" s="80"/>
      <c r="BB260" s="80"/>
      <c r="BC260" s="80"/>
      <c r="BD260" s="80"/>
      <c r="BE260" s="80"/>
      <c r="BF260" s="80"/>
      <c r="BG260" s="80"/>
      <c r="BH260" s="80"/>
      <c r="BI260" s="80"/>
      <c r="BJ260" s="80"/>
      <c r="BK260" s="80"/>
      <c r="BL260" s="80"/>
      <c r="BM260" s="80"/>
      <c r="BN260" s="80"/>
      <c r="BO260" s="80"/>
      <c r="BP260" s="80"/>
      <c r="BQ260" s="80"/>
      <c r="BR260" s="80"/>
      <c r="BS260" s="80"/>
      <c r="BT260" s="80"/>
      <c r="BU260" s="80"/>
      <c r="BV260" s="80"/>
      <c r="BW260" s="80"/>
      <c r="BX260" s="80"/>
      <c r="BY260" s="80"/>
      <c r="BZ260" s="80"/>
      <c r="CA260" s="80"/>
      <c r="CB260" s="80"/>
      <c r="CC260" s="80"/>
      <c r="CD260" s="80"/>
      <c r="CE260" s="80"/>
      <c r="CF260" s="80"/>
      <c r="CG260" s="80"/>
      <c r="CH260" s="80"/>
      <c r="CI260" s="80"/>
      <c r="CJ260" s="80"/>
      <c r="CK260" s="80"/>
      <c r="CL260" s="80"/>
      <c r="CM260" s="80"/>
      <c r="CN260" s="80"/>
      <c r="CO260" s="80"/>
      <c r="CP260" s="80"/>
      <c r="CQ260" s="80"/>
      <c r="CR260" s="80"/>
      <c r="CS260" s="80"/>
      <c r="CT260" s="80"/>
      <c r="CU260" s="80"/>
      <c r="CV260" s="80"/>
      <c r="CW260" s="80"/>
      <c r="CX260" s="80"/>
      <c r="CY260" s="80"/>
      <c r="CZ260" s="80"/>
      <c r="DA260" s="80"/>
      <c r="DB260" s="80"/>
      <c r="DC260" s="80"/>
      <c r="DD260" s="80"/>
      <c r="DE260" s="80"/>
      <c r="DF260" s="80"/>
      <c r="DG260" s="80"/>
      <c r="DH260" s="80"/>
      <c r="DI260" s="80"/>
    </row>
    <row r="261" spans="2:113" s="118" customFormat="1">
      <c r="B261" s="80"/>
      <c r="K261" s="264"/>
      <c r="L261" s="264"/>
      <c r="N261" s="80"/>
      <c r="W261" s="264"/>
      <c r="X261" s="264"/>
      <c r="Z261" s="80"/>
      <c r="AQ261" s="80"/>
      <c r="AR261" s="80"/>
      <c r="AS261" s="80"/>
      <c r="AT261" s="80"/>
      <c r="AU261" s="80"/>
      <c r="AV261" s="80"/>
      <c r="AW261" s="80"/>
      <c r="AX261" s="80"/>
      <c r="AY261" s="80"/>
      <c r="AZ261" s="80"/>
      <c r="BA261" s="80"/>
      <c r="BB261" s="80"/>
      <c r="BC261" s="80"/>
      <c r="BD261" s="80"/>
      <c r="BE261" s="80"/>
      <c r="BF261" s="80"/>
      <c r="BG261" s="80"/>
      <c r="BH261" s="80"/>
      <c r="BI261" s="80"/>
      <c r="BJ261" s="80"/>
      <c r="BK261" s="80"/>
      <c r="BL261" s="80"/>
      <c r="BM261" s="80"/>
      <c r="BN261" s="80"/>
      <c r="BO261" s="80"/>
      <c r="BP261" s="80"/>
      <c r="BQ261" s="80"/>
      <c r="BR261" s="80"/>
      <c r="BS261" s="80"/>
      <c r="BT261" s="80"/>
      <c r="BU261" s="80"/>
      <c r="BV261" s="80"/>
      <c r="BW261" s="80"/>
      <c r="BX261" s="80"/>
      <c r="BY261" s="80"/>
      <c r="BZ261" s="80"/>
      <c r="CA261" s="80"/>
      <c r="CB261" s="80"/>
      <c r="CC261" s="80"/>
      <c r="CD261" s="80"/>
      <c r="CE261" s="80"/>
      <c r="CF261" s="80"/>
      <c r="CG261" s="80"/>
      <c r="CH261" s="80"/>
      <c r="CI261" s="80"/>
      <c r="CJ261" s="80"/>
      <c r="CK261" s="80"/>
      <c r="CL261" s="80"/>
      <c r="CM261" s="80"/>
      <c r="CN261" s="80"/>
      <c r="CO261" s="80"/>
      <c r="CP261" s="80"/>
      <c r="CQ261" s="80"/>
      <c r="CR261" s="80"/>
      <c r="CS261" s="80"/>
      <c r="CT261" s="80"/>
      <c r="CU261" s="80"/>
      <c r="CV261" s="80"/>
      <c r="CW261" s="80"/>
      <c r="CX261" s="80"/>
      <c r="CY261" s="80"/>
      <c r="CZ261" s="80"/>
      <c r="DA261" s="80"/>
      <c r="DB261" s="80"/>
      <c r="DC261" s="80"/>
      <c r="DD261" s="80"/>
      <c r="DE261" s="80"/>
      <c r="DF261" s="80"/>
      <c r="DG261" s="80"/>
      <c r="DH261" s="80"/>
      <c r="DI261" s="80"/>
    </row>
    <row r="262" spans="2:113" s="118" customFormat="1">
      <c r="B262" s="80"/>
      <c r="K262" s="264"/>
      <c r="L262" s="264"/>
      <c r="N262" s="80"/>
      <c r="W262" s="264"/>
      <c r="X262" s="264"/>
      <c r="Z262" s="80"/>
      <c r="AQ262" s="80"/>
      <c r="AR262" s="80"/>
      <c r="AS262" s="80"/>
      <c r="AT262" s="80"/>
      <c r="AU262" s="80"/>
      <c r="AV262" s="80"/>
      <c r="AW262" s="80"/>
      <c r="AX262" s="80"/>
      <c r="AY262" s="80"/>
      <c r="AZ262" s="80"/>
      <c r="BA262" s="80"/>
      <c r="BB262" s="80"/>
      <c r="BC262" s="80"/>
      <c r="BD262" s="80"/>
      <c r="BE262" s="80"/>
      <c r="BF262" s="80"/>
      <c r="BG262" s="80"/>
      <c r="BH262" s="80"/>
      <c r="BI262" s="80"/>
      <c r="BJ262" s="80"/>
      <c r="BK262" s="80"/>
      <c r="BL262" s="80"/>
      <c r="BM262" s="80"/>
      <c r="BN262" s="80"/>
      <c r="BO262" s="80"/>
      <c r="BP262" s="80"/>
      <c r="BQ262" s="80"/>
      <c r="BR262" s="80"/>
      <c r="BS262" s="80"/>
      <c r="BT262" s="80"/>
      <c r="BU262" s="80"/>
      <c r="BV262" s="80"/>
      <c r="BW262" s="80"/>
      <c r="BX262" s="80"/>
      <c r="BY262" s="80"/>
      <c r="BZ262" s="80"/>
      <c r="CA262" s="80"/>
      <c r="CB262" s="80"/>
      <c r="CC262" s="80"/>
      <c r="CD262" s="80"/>
      <c r="CE262" s="80"/>
      <c r="CF262" s="80"/>
      <c r="CG262" s="80"/>
      <c r="CH262" s="80"/>
      <c r="CI262" s="80"/>
      <c r="CJ262" s="80"/>
      <c r="CK262" s="80"/>
      <c r="CL262" s="80"/>
      <c r="CM262" s="80"/>
      <c r="CN262" s="80"/>
      <c r="CO262" s="80"/>
      <c r="CP262" s="80"/>
      <c r="CQ262" s="80"/>
      <c r="CR262" s="80"/>
      <c r="CS262" s="80"/>
      <c r="CT262" s="80"/>
      <c r="CU262" s="80"/>
      <c r="CV262" s="80"/>
      <c r="CW262" s="80"/>
      <c r="CX262" s="80"/>
      <c r="CY262" s="80"/>
      <c r="CZ262" s="80"/>
      <c r="DA262" s="80"/>
      <c r="DB262" s="80"/>
      <c r="DC262" s="80"/>
      <c r="DD262" s="80"/>
      <c r="DE262" s="80"/>
      <c r="DF262" s="80"/>
      <c r="DG262" s="80"/>
      <c r="DH262" s="80"/>
      <c r="DI262" s="80"/>
    </row>
    <row r="263" spans="2:113" s="118" customFormat="1">
      <c r="B263" s="80"/>
      <c r="K263" s="264"/>
      <c r="L263" s="264"/>
      <c r="N263" s="80"/>
      <c r="W263" s="264"/>
      <c r="X263" s="264"/>
      <c r="Z263" s="80"/>
      <c r="AQ263" s="80"/>
      <c r="AR263" s="80"/>
      <c r="AS263" s="80"/>
      <c r="AT263" s="80"/>
      <c r="AU263" s="80"/>
      <c r="AV263" s="80"/>
      <c r="AW263" s="80"/>
      <c r="AX263" s="80"/>
      <c r="AY263" s="80"/>
      <c r="AZ263" s="80"/>
      <c r="BA263" s="80"/>
      <c r="BB263" s="80"/>
      <c r="BC263" s="80"/>
      <c r="BD263" s="80"/>
      <c r="BE263" s="80"/>
      <c r="BF263" s="80"/>
      <c r="BG263" s="80"/>
      <c r="BH263" s="80"/>
      <c r="BI263" s="80"/>
      <c r="BJ263" s="80"/>
      <c r="BK263" s="80"/>
      <c r="BL263" s="80"/>
      <c r="BM263" s="80"/>
      <c r="BN263" s="80"/>
      <c r="BO263" s="80"/>
      <c r="BP263" s="80"/>
      <c r="BQ263" s="80"/>
      <c r="BR263" s="80"/>
      <c r="BS263" s="80"/>
      <c r="BT263" s="80"/>
      <c r="BU263" s="80"/>
      <c r="BV263" s="80"/>
      <c r="BW263" s="80"/>
      <c r="BX263" s="80"/>
      <c r="BY263" s="80"/>
      <c r="BZ263" s="80"/>
      <c r="CA263" s="80"/>
      <c r="CB263" s="80"/>
      <c r="CC263" s="80"/>
      <c r="CD263" s="80"/>
      <c r="CE263" s="80"/>
      <c r="CF263" s="80"/>
      <c r="CG263" s="80"/>
      <c r="CH263" s="80"/>
      <c r="CI263" s="80"/>
      <c r="CJ263" s="80"/>
      <c r="CK263" s="80"/>
      <c r="CL263" s="80"/>
      <c r="CM263" s="80"/>
      <c r="CN263" s="80"/>
      <c r="CO263" s="80"/>
      <c r="CP263" s="80"/>
      <c r="CQ263" s="80"/>
      <c r="CR263" s="80"/>
      <c r="CS263" s="80"/>
      <c r="CT263" s="80"/>
      <c r="CU263" s="80"/>
      <c r="CV263" s="80"/>
      <c r="CW263" s="80"/>
      <c r="CX263" s="80"/>
      <c r="CY263" s="80"/>
      <c r="CZ263" s="80"/>
      <c r="DA263" s="80"/>
      <c r="DB263" s="80"/>
      <c r="DC263" s="80"/>
      <c r="DD263" s="80"/>
      <c r="DE263" s="80"/>
      <c r="DF263" s="80"/>
      <c r="DG263" s="80"/>
      <c r="DH263" s="80"/>
      <c r="DI263" s="80"/>
    </row>
    <row r="264" spans="2:113" s="118" customFormat="1">
      <c r="B264" s="80"/>
      <c r="K264" s="264"/>
      <c r="L264" s="264"/>
      <c r="N264" s="80"/>
      <c r="W264" s="264"/>
      <c r="X264" s="264"/>
      <c r="Z264" s="80"/>
      <c r="AQ264" s="80"/>
      <c r="AR264" s="80"/>
      <c r="AS264" s="80"/>
      <c r="AT264" s="80"/>
      <c r="AU264" s="80"/>
      <c r="AV264" s="80"/>
      <c r="AW264" s="80"/>
      <c r="AX264" s="80"/>
      <c r="AY264" s="80"/>
      <c r="AZ264" s="80"/>
      <c r="BA264" s="80"/>
      <c r="BB264" s="80"/>
      <c r="BC264" s="80"/>
      <c r="BD264" s="80"/>
      <c r="BE264" s="80"/>
      <c r="BF264" s="80"/>
      <c r="BG264" s="80"/>
      <c r="BH264" s="80"/>
      <c r="BI264" s="80"/>
      <c r="BJ264" s="80"/>
      <c r="BK264" s="80"/>
      <c r="BL264" s="80"/>
      <c r="BM264" s="80"/>
      <c r="BN264" s="80"/>
      <c r="BO264" s="80"/>
      <c r="BP264" s="80"/>
      <c r="BQ264" s="80"/>
      <c r="BR264" s="80"/>
      <c r="BS264" s="80"/>
      <c r="BT264" s="80"/>
      <c r="BU264" s="80"/>
      <c r="BV264" s="80"/>
      <c r="BW264" s="80"/>
      <c r="BX264" s="80"/>
      <c r="BY264" s="80"/>
      <c r="BZ264" s="80"/>
      <c r="CA264" s="80"/>
      <c r="CB264" s="80"/>
      <c r="CC264" s="80"/>
      <c r="CD264" s="80"/>
      <c r="CE264" s="80"/>
      <c r="CF264" s="80"/>
      <c r="CG264" s="80"/>
      <c r="CH264" s="80"/>
      <c r="CI264" s="80"/>
      <c r="CJ264" s="80"/>
      <c r="CK264" s="80"/>
      <c r="CL264" s="80"/>
      <c r="CM264" s="80"/>
      <c r="CN264" s="80"/>
      <c r="CO264" s="80"/>
      <c r="CP264" s="80"/>
      <c r="CQ264" s="80"/>
      <c r="CR264" s="80"/>
      <c r="CS264" s="80"/>
      <c r="CT264" s="80"/>
      <c r="CU264" s="80"/>
      <c r="CV264" s="80"/>
      <c r="CW264" s="80"/>
      <c r="CX264" s="80"/>
      <c r="CY264" s="80"/>
      <c r="CZ264" s="80"/>
      <c r="DA264" s="80"/>
      <c r="DB264" s="80"/>
      <c r="DC264" s="80"/>
      <c r="DD264" s="80"/>
      <c r="DE264" s="80"/>
      <c r="DF264" s="80"/>
      <c r="DG264" s="80"/>
      <c r="DH264" s="80"/>
      <c r="DI264" s="80"/>
    </row>
    <row r="265" spans="2:113" s="118" customFormat="1">
      <c r="B265" s="80"/>
      <c r="K265" s="264"/>
      <c r="L265" s="264"/>
      <c r="N265" s="80"/>
      <c r="W265" s="264"/>
      <c r="X265" s="264"/>
      <c r="Z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  <c r="BE265" s="80"/>
      <c r="BF265" s="80"/>
      <c r="BG265" s="80"/>
      <c r="BH265" s="80"/>
      <c r="BI265" s="80"/>
      <c r="BJ265" s="80"/>
      <c r="BK265" s="80"/>
      <c r="BL265" s="80"/>
      <c r="BM265" s="80"/>
      <c r="BN265" s="80"/>
      <c r="BO265" s="80"/>
      <c r="BP265" s="80"/>
      <c r="BQ265" s="80"/>
      <c r="BR265" s="80"/>
      <c r="BS265" s="80"/>
      <c r="BT265" s="80"/>
      <c r="BU265" s="80"/>
      <c r="BV265" s="80"/>
      <c r="BW265" s="80"/>
      <c r="BX265" s="80"/>
      <c r="BY265" s="80"/>
      <c r="BZ265" s="80"/>
      <c r="CA265" s="80"/>
      <c r="CB265" s="80"/>
      <c r="CC265" s="80"/>
      <c r="CD265" s="80"/>
      <c r="CE265" s="80"/>
      <c r="CF265" s="80"/>
      <c r="CG265" s="80"/>
      <c r="CH265" s="80"/>
      <c r="CI265" s="80"/>
      <c r="CJ265" s="80"/>
      <c r="CK265" s="80"/>
      <c r="CL265" s="80"/>
      <c r="CM265" s="80"/>
      <c r="CN265" s="80"/>
      <c r="CO265" s="80"/>
      <c r="CP265" s="80"/>
      <c r="CQ265" s="80"/>
      <c r="CR265" s="80"/>
      <c r="CS265" s="80"/>
      <c r="CT265" s="80"/>
      <c r="CU265" s="80"/>
      <c r="CV265" s="80"/>
      <c r="CW265" s="80"/>
      <c r="CX265" s="80"/>
      <c r="CY265" s="80"/>
      <c r="CZ265" s="80"/>
      <c r="DA265" s="80"/>
      <c r="DB265" s="80"/>
      <c r="DC265" s="80"/>
      <c r="DD265" s="80"/>
      <c r="DE265" s="80"/>
      <c r="DF265" s="80"/>
      <c r="DG265" s="80"/>
      <c r="DH265" s="80"/>
      <c r="DI265" s="80"/>
    </row>
    <row r="266" spans="2:113" s="118" customFormat="1">
      <c r="B266" s="80"/>
      <c r="K266" s="264"/>
      <c r="L266" s="264"/>
      <c r="N266" s="80"/>
      <c r="W266" s="264"/>
      <c r="X266" s="264"/>
      <c r="Z266" s="80"/>
      <c r="AQ266" s="80"/>
      <c r="AR266" s="80"/>
      <c r="AS266" s="80"/>
      <c r="AT266" s="80"/>
      <c r="AU266" s="80"/>
      <c r="AV266" s="80"/>
      <c r="AW266" s="80"/>
      <c r="AX266" s="80"/>
      <c r="AY266" s="80"/>
      <c r="AZ266" s="80"/>
      <c r="BA266" s="80"/>
      <c r="BB266" s="80"/>
      <c r="BC266" s="80"/>
      <c r="BD266" s="80"/>
      <c r="BE266" s="80"/>
      <c r="BF266" s="80"/>
      <c r="BG266" s="80"/>
      <c r="BH266" s="80"/>
      <c r="BI266" s="80"/>
      <c r="BJ266" s="80"/>
      <c r="BK266" s="80"/>
      <c r="BL266" s="80"/>
      <c r="BM266" s="80"/>
      <c r="BN266" s="80"/>
      <c r="BO266" s="80"/>
      <c r="BP266" s="80"/>
      <c r="BQ266" s="80"/>
      <c r="BR266" s="80"/>
      <c r="BS266" s="80"/>
      <c r="BT266" s="80"/>
      <c r="BU266" s="80"/>
      <c r="BV266" s="80"/>
      <c r="BW266" s="80"/>
      <c r="BX266" s="80"/>
      <c r="BY266" s="80"/>
      <c r="BZ266" s="80"/>
      <c r="CA266" s="80"/>
      <c r="CB266" s="80"/>
      <c r="CC266" s="80"/>
      <c r="CD266" s="80"/>
      <c r="CE266" s="80"/>
      <c r="CF266" s="80"/>
      <c r="CG266" s="80"/>
      <c r="CH266" s="80"/>
      <c r="CI266" s="80"/>
      <c r="CJ266" s="80"/>
      <c r="CK266" s="80"/>
      <c r="CL266" s="80"/>
      <c r="CM266" s="80"/>
      <c r="CN266" s="80"/>
      <c r="CO266" s="80"/>
      <c r="CP266" s="80"/>
      <c r="CQ266" s="80"/>
      <c r="CR266" s="80"/>
      <c r="CS266" s="80"/>
      <c r="CT266" s="80"/>
      <c r="CU266" s="80"/>
      <c r="CV266" s="80"/>
      <c r="CW266" s="80"/>
      <c r="CX266" s="80"/>
      <c r="CY266" s="80"/>
      <c r="CZ266" s="80"/>
      <c r="DA266" s="80"/>
      <c r="DB266" s="80"/>
      <c r="DC266" s="80"/>
      <c r="DD266" s="80"/>
      <c r="DE266" s="80"/>
      <c r="DF266" s="80"/>
      <c r="DG266" s="80"/>
      <c r="DH266" s="80"/>
      <c r="DI266" s="80"/>
    </row>
    <row r="267" spans="2:113" s="118" customFormat="1">
      <c r="B267" s="80"/>
      <c r="K267" s="264"/>
      <c r="L267" s="264"/>
      <c r="N267" s="80"/>
      <c r="W267" s="264"/>
      <c r="X267" s="264"/>
      <c r="Z267" s="80"/>
      <c r="AQ267" s="80"/>
      <c r="AR267" s="80"/>
      <c r="AS267" s="80"/>
      <c r="AT267" s="80"/>
      <c r="AU267" s="80"/>
      <c r="AV267" s="80"/>
      <c r="AW267" s="80"/>
      <c r="AX267" s="80"/>
      <c r="AY267" s="80"/>
      <c r="AZ267" s="80"/>
      <c r="BA267" s="80"/>
      <c r="BB267" s="80"/>
      <c r="BC267" s="80"/>
      <c r="BD267" s="80"/>
      <c r="BE267" s="80"/>
      <c r="BF267" s="80"/>
      <c r="BG267" s="80"/>
      <c r="BH267" s="80"/>
      <c r="BI267" s="80"/>
      <c r="BJ267" s="80"/>
      <c r="BK267" s="80"/>
      <c r="BL267" s="80"/>
      <c r="BM267" s="80"/>
      <c r="BN267" s="80"/>
      <c r="BO267" s="80"/>
      <c r="BP267" s="80"/>
      <c r="BQ267" s="80"/>
      <c r="BR267" s="80"/>
      <c r="BS267" s="80"/>
      <c r="BT267" s="80"/>
      <c r="BU267" s="80"/>
      <c r="BV267" s="80"/>
      <c r="BW267" s="80"/>
      <c r="BX267" s="80"/>
      <c r="BY267" s="80"/>
      <c r="BZ267" s="80"/>
      <c r="CA267" s="80"/>
      <c r="CB267" s="80"/>
      <c r="CC267" s="80"/>
      <c r="CD267" s="80"/>
      <c r="CE267" s="80"/>
      <c r="CF267" s="80"/>
      <c r="CG267" s="80"/>
      <c r="CH267" s="80"/>
      <c r="CI267" s="80"/>
      <c r="CJ267" s="80"/>
      <c r="CK267" s="80"/>
      <c r="CL267" s="80"/>
      <c r="CM267" s="80"/>
      <c r="CN267" s="80"/>
      <c r="CO267" s="80"/>
      <c r="CP267" s="80"/>
      <c r="CQ267" s="80"/>
      <c r="CR267" s="80"/>
      <c r="CS267" s="80"/>
      <c r="CT267" s="80"/>
      <c r="CU267" s="80"/>
      <c r="CV267" s="80"/>
      <c r="CW267" s="80"/>
      <c r="CX267" s="80"/>
      <c r="CY267" s="80"/>
      <c r="CZ267" s="80"/>
      <c r="DA267" s="80"/>
      <c r="DB267" s="80"/>
      <c r="DC267" s="80"/>
      <c r="DD267" s="80"/>
      <c r="DE267" s="80"/>
      <c r="DF267" s="80"/>
      <c r="DG267" s="80"/>
      <c r="DH267" s="80"/>
      <c r="DI267" s="80"/>
    </row>
    <row r="268" spans="2:113" s="118" customFormat="1">
      <c r="B268" s="80"/>
      <c r="K268" s="264"/>
      <c r="L268" s="264"/>
      <c r="N268" s="80"/>
      <c r="W268" s="264"/>
      <c r="X268" s="264"/>
      <c r="Z268" s="80"/>
      <c r="AQ268" s="80"/>
      <c r="AR268" s="80"/>
      <c r="AS268" s="80"/>
      <c r="AT268" s="80"/>
      <c r="AU268" s="80"/>
      <c r="AV268" s="80"/>
      <c r="AW268" s="80"/>
      <c r="AX268" s="80"/>
      <c r="AY268" s="80"/>
      <c r="AZ268" s="80"/>
      <c r="BA268" s="80"/>
      <c r="BB268" s="80"/>
      <c r="BC268" s="80"/>
      <c r="BD268" s="80"/>
      <c r="BE268" s="80"/>
      <c r="BF268" s="80"/>
      <c r="BG268" s="80"/>
      <c r="BH268" s="80"/>
      <c r="BI268" s="80"/>
      <c r="BJ268" s="80"/>
      <c r="BK268" s="80"/>
      <c r="BL268" s="80"/>
      <c r="BM268" s="80"/>
      <c r="BN268" s="80"/>
      <c r="BO268" s="80"/>
      <c r="BP268" s="80"/>
      <c r="BQ268" s="80"/>
      <c r="BR268" s="80"/>
      <c r="BS268" s="80"/>
      <c r="BT268" s="80"/>
      <c r="BU268" s="80"/>
      <c r="BV268" s="80"/>
      <c r="BW268" s="80"/>
      <c r="BX268" s="80"/>
      <c r="BY268" s="80"/>
      <c r="BZ268" s="80"/>
      <c r="CA268" s="80"/>
      <c r="CB268" s="80"/>
      <c r="CC268" s="80"/>
      <c r="CD268" s="80"/>
      <c r="CE268" s="80"/>
      <c r="CF268" s="80"/>
      <c r="CG268" s="80"/>
      <c r="CH268" s="80"/>
      <c r="CI268" s="80"/>
      <c r="CJ268" s="80"/>
      <c r="CK268" s="80"/>
      <c r="CL268" s="80"/>
      <c r="CM268" s="80"/>
      <c r="CN268" s="80"/>
      <c r="CO268" s="80"/>
      <c r="CP268" s="80"/>
      <c r="CQ268" s="80"/>
      <c r="CR268" s="80"/>
      <c r="CS268" s="80"/>
      <c r="CT268" s="80"/>
      <c r="CU268" s="80"/>
      <c r="CV268" s="80"/>
      <c r="CW268" s="80"/>
      <c r="CX268" s="80"/>
      <c r="CY268" s="80"/>
      <c r="CZ268" s="80"/>
      <c r="DA268" s="80"/>
      <c r="DB268" s="80"/>
      <c r="DC268" s="80"/>
      <c r="DD268" s="80"/>
      <c r="DE268" s="80"/>
      <c r="DF268" s="80"/>
      <c r="DG268" s="80"/>
      <c r="DH268" s="80"/>
      <c r="DI268" s="80"/>
    </row>
    <row r="269" spans="2:113" s="118" customFormat="1">
      <c r="B269" s="80"/>
      <c r="K269" s="264"/>
      <c r="L269" s="264"/>
      <c r="N269" s="80"/>
      <c r="W269" s="264"/>
      <c r="X269" s="264"/>
      <c r="Z269" s="80"/>
      <c r="AQ269" s="80"/>
      <c r="AR269" s="80"/>
      <c r="AS269" s="80"/>
      <c r="AT269" s="80"/>
      <c r="AU269" s="80"/>
      <c r="AV269" s="80"/>
      <c r="AW269" s="80"/>
      <c r="AX269" s="80"/>
      <c r="AY269" s="80"/>
      <c r="AZ269" s="80"/>
      <c r="BA269" s="80"/>
      <c r="BB269" s="80"/>
      <c r="BC269" s="80"/>
      <c r="BD269" s="80"/>
      <c r="BE269" s="80"/>
      <c r="BF269" s="80"/>
      <c r="BG269" s="80"/>
      <c r="BH269" s="80"/>
      <c r="BI269" s="80"/>
      <c r="BJ269" s="80"/>
      <c r="BK269" s="80"/>
      <c r="BL269" s="80"/>
      <c r="BM269" s="80"/>
      <c r="BN269" s="80"/>
      <c r="BO269" s="80"/>
      <c r="BP269" s="80"/>
      <c r="BQ269" s="80"/>
      <c r="BR269" s="80"/>
      <c r="BS269" s="80"/>
      <c r="BT269" s="80"/>
      <c r="BU269" s="80"/>
      <c r="BV269" s="80"/>
      <c r="BW269" s="80"/>
      <c r="BX269" s="80"/>
      <c r="BY269" s="80"/>
      <c r="BZ269" s="80"/>
      <c r="CA269" s="80"/>
      <c r="CB269" s="80"/>
      <c r="CC269" s="80"/>
      <c r="CD269" s="80"/>
      <c r="CE269" s="80"/>
      <c r="CF269" s="80"/>
      <c r="CG269" s="80"/>
      <c r="CH269" s="80"/>
      <c r="CI269" s="80"/>
      <c r="CJ269" s="80"/>
      <c r="CK269" s="80"/>
      <c r="CL269" s="80"/>
      <c r="CM269" s="80"/>
      <c r="CN269" s="80"/>
      <c r="CO269" s="80"/>
      <c r="CP269" s="80"/>
      <c r="CQ269" s="80"/>
      <c r="CR269" s="80"/>
      <c r="CS269" s="80"/>
      <c r="CT269" s="80"/>
      <c r="CU269" s="80"/>
      <c r="CV269" s="80"/>
      <c r="CW269" s="80"/>
      <c r="CX269" s="80"/>
      <c r="CY269" s="80"/>
      <c r="CZ269" s="80"/>
      <c r="DA269" s="80"/>
      <c r="DB269" s="80"/>
      <c r="DC269" s="80"/>
      <c r="DD269" s="80"/>
      <c r="DE269" s="80"/>
      <c r="DF269" s="80"/>
      <c r="DG269" s="80"/>
      <c r="DH269" s="80"/>
      <c r="DI269" s="80"/>
    </row>
    <row r="270" spans="2:113" s="118" customFormat="1">
      <c r="B270" s="80"/>
      <c r="K270" s="264"/>
      <c r="L270" s="264"/>
      <c r="N270" s="80"/>
      <c r="W270" s="264"/>
      <c r="X270" s="264"/>
      <c r="Z270" s="80"/>
      <c r="AQ270" s="80"/>
      <c r="AR270" s="80"/>
      <c r="AS270" s="80"/>
      <c r="AT270" s="80"/>
      <c r="AU270" s="80"/>
      <c r="AV270" s="80"/>
      <c r="AW270" s="80"/>
      <c r="AX270" s="80"/>
      <c r="AY270" s="80"/>
      <c r="AZ270" s="80"/>
      <c r="BA270" s="80"/>
      <c r="BB270" s="80"/>
      <c r="BC270" s="80"/>
      <c r="BD270" s="80"/>
      <c r="BE270" s="80"/>
      <c r="BF270" s="80"/>
      <c r="BG270" s="80"/>
      <c r="BH270" s="80"/>
      <c r="BI270" s="80"/>
      <c r="BJ270" s="80"/>
      <c r="BK270" s="80"/>
      <c r="BL270" s="80"/>
      <c r="BM270" s="80"/>
      <c r="BN270" s="80"/>
      <c r="BO270" s="80"/>
      <c r="BP270" s="80"/>
      <c r="BQ270" s="80"/>
      <c r="BR270" s="80"/>
      <c r="BS270" s="80"/>
      <c r="BT270" s="80"/>
      <c r="BU270" s="80"/>
      <c r="BV270" s="80"/>
      <c r="BW270" s="80"/>
      <c r="BX270" s="80"/>
      <c r="BY270" s="80"/>
      <c r="BZ270" s="80"/>
      <c r="CA270" s="80"/>
      <c r="CB270" s="80"/>
      <c r="CC270" s="80"/>
      <c r="CD270" s="80"/>
      <c r="CE270" s="80"/>
      <c r="CF270" s="80"/>
      <c r="CG270" s="80"/>
      <c r="CH270" s="80"/>
      <c r="CI270" s="80"/>
      <c r="CJ270" s="80"/>
      <c r="CK270" s="80"/>
      <c r="CL270" s="80"/>
      <c r="CM270" s="80"/>
      <c r="CN270" s="80"/>
      <c r="CO270" s="80"/>
      <c r="CP270" s="80"/>
      <c r="CQ270" s="80"/>
      <c r="CR270" s="80"/>
      <c r="CS270" s="80"/>
      <c r="CT270" s="80"/>
      <c r="CU270" s="80"/>
      <c r="CV270" s="80"/>
      <c r="CW270" s="80"/>
      <c r="CX270" s="80"/>
      <c r="CY270" s="80"/>
      <c r="CZ270" s="80"/>
      <c r="DA270" s="80"/>
      <c r="DB270" s="80"/>
      <c r="DC270" s="80"/>
      <c r="DD270" s="80"/>
      <c r="DE270" s="80"/>
      <c r="DF270" s="80"/>
      <c r="DG270" s="80"/>
      <c r="DH270" s="80"/>
      <c r="DI270" s="80"/>
    </row>
    <row r="271" spans="2:113" s="118" customFormat="1">
      <c r="B271" s="80"/>
      <c r="K271" s="264"/>
      <c r="L271" s="264"/>
      <c r="N271" s="80"/>
      <c r="W271" s="264"/>
      <c r="X271" s="264"/>
      <c r="Z271" s="80"/>
      <c r="AQ271" s="80"/>
      <c r="AR271" s="80"/>
      <c r="AS271" s="80"/>
      <c r="AT271" s="80"/>
      <c r="AU271" s="80"/>
      <c r="AV271" s="80"/>
      <c r="AW271" s="80"/>
      <c r="AX271" s="80"/>
      <c r="AY271" s="80"/>
      <c r="AZ271" s="80"/>
      <c r="BA271" s="80"/>
      <c r="BB271" s="80"/>
      <c r="BC271" s="80"/>
      <c r="BD271" s="80"/>
      <c r="BE271" s="80"/>
      <c r="BF271" s="80"/>
      <c r="BG271" s="80"/>
      <c r="BH271" s="80"/>
      <c r="BI271" s="80"/>
      <c r="BJ271" s="80"/>
      <c r="BK271" s="80"/>
      <c r="BL271" s="80"/>
      <c r="BM271" s="80"/>
      <c r="BN271" s="80"/>
      <c r="BO271" s="80"/>
      <c r="BP271" s="80"/>
      <c r="BQ271" s="80"/>
      <c r="BR271" s="80"/>
      <c r="BS271" s="80"/>
      <c r="BT271" s="80"/>
      <c r="BU271" s="80"/>
      <c r="BV271" s="80"/>
      <c r="BW271" s="80"/>
      <c r="BX271" s="80"/>
      <c r="BY271" s="80"/>
      <c r="BZ271" s="80"/>
      <c r="CA271" s="80"/>
      <c r="CB271" s="80"/>
      <c r="CC271" s="80"/>
      <c r="CD271" s="80"/>
      <c r="CE271" s="80"/>
      <c r="CF271" s="80"/>
      <c r="CG271" s="80"/>
      <c r="CH271" s="80"/>
      <c r="CI271" s="80"/>
      <c r="CJ271" s="80"/>
      <c r="CK271" s="80"/>
      <c r="CL271" s="80"/>
      <c r="CM271" s="80"/>
      <c r="CN271" s="80"/>
      <c r="CO271" s="80"/>
      <c r="CP271" s="80"/>
      <c r="CQ271" s="80"/>
      <c r="CR271" s="80"/>
      <c r="CS271" s="80"/>
      <c r="CT271" s="80"/>
      <c r="CU271" s="80"/>
      <c r="CV271" s="80"/>
      <c r="CW271" s="80"/>
      <c r="CX271" s="80"/>
      <c r="CY271" s="80"/>
      <c r="CZ271" s="80"/>
      <c r="DA271" s="80"/>
      <c r="DB271" s="80"/>
      <c r="DC271" s="80"/>
      <c r="DD271" s="80"/>
      <c r="DE271" s="80"/>
      <c r="DF271" s="80"/>
      <c r="DG271" s="80"/>
      <c r="DH271" s="80"/>
      <c r="DI271" s="80"/>
    </row>
    <row r="272" spans="2:113" s="118" customFormat="1">
      <c r="B272" s="80"/>
      <c r="K272" s="264"/>
      <c r="L272" s="264"/>
      <c r="N272" s="80"/>
      <c r="W272" s="264"/>
      <c r="X272" s="264"/>
      <c r="Z272" s="80"/>
      <c r="AQ272" s="80"/>
      <c r="AR272" s="80"/>
      <c r="AS272" s="80"/>
      <c r="AT272" s="80"/>
      <c r="AU272" s="80"/>
      <c r="AV272" s="80"/>
      <c r="AW272" s="80"/>
      <c r="AX272" s="80"/>
      <c r="AY272" s="80"/>
      <c r="AZ272" s="80"/>
      <c r="BA272" s="80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  <c r="BP272" s="45"/>
      <c r="BQ272" s="45"/>
      <c r="BR272" s="45"/>
      <c r="BS272" s="45"/>
      <c r="BT272" s="45"/>
      <c r="BU272" s="45"/>
      <c r="BV272" s="45"/>
      <c r="BW272" s="45"/>
      <c r="BX272" s="45"/>
      <c r="BY272" s="45"/>
      <c r="BZ272" s="45"/>
      <c r="CA272" s="45"/>
      <c r="CB272" s="45"/>
      <c r="CC272" s="45"/>
      <c r="CD272" s="45"/>
      <c r="CE272" s="45"/>
      <c r="CF272" s="80"/>
      <c r="CG272" s="80"/>
      <c r="CH272" s="80"/>
      <c r="CI272" s="80"/>
      <c r="CJ272" s="80"/>
      <c r="CK272" s="80"/>
      <c r="CL272" s="80"/>
      <c r="CM272" s="80"/>
      <c r="CN272" s="80"/>
      <c r="CO272" s="80"/>
      <c r="CP272" s="80"/>
      <c r="CQ272" s="80"/>
      <c r="CR272" s="80"/>
      <c r="CS272" s="80"/>
      <c r="CT272" s="80"/>
      <c r="CU272" s="80"/>
      <c r="CV272" s="80"/>
      <c r="CW272" s="80"/>
      <c r="CX272" s="80"/>
      <c r="CY272" s="80"/>
      <c r="CZ272" s="80"/>
      <c r="DA272" s="80"/>
      <c r="DB272" s="80"/>
      <c r="DC272" s="80"/>
      <c r="DD272" s="80"/>
      <c r="DE272" s="80"/>
      <c r="DF272" s="80"/>
      <c r="DG272" s="80"/>
      <c r="DH272" s="80"/>
      <c r="DI272" s="80"/>
    </row>
    <row r="273" spans="2:113" s="118" customFormat="1">
      <c r="B273" s="80"/>
      <c r="K273" s="264"/>
      <c r="L273" s="264"/>
      <c r="N273" s="80"/>
      <c r="W273" s="264"/>
      <c r="X273" s="264"/>
      <c r="Z273" s="80"/>
      <c r="AQ273" s="80"/>
      <c r="AR273" s="80"/>
      <c r="AS273" s="80"/>
      <c r="AT273" s="80"/>
      <c r="AU273" s="80"/>
      <c r="AV273" s="80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  <c r="BP273" s="45"/>
      <c r="BQ273" s="45"/>
      <c r="BR273" s="45"/>
      <c r="BS273" s="45"/>
      <c r="BT273" s="45"/>
      <c r="BU273" s="45"/>
      <c r="BV273" s="45"/>
      <c r="BW273" s="45"/>
      <c r="BX273" s="45"/>
      <c r="BY273" s="45"/>
      <c r="BZ273" s="45"/>
      <c r="CA273" s="45"/>
      <c r="CB273" s="45"/>
      <c r="CC273" s="45"/>
      <c r="CD273" s="45"/>
      <c r="CE273" s="45"/>
      <c r="CF273" s="45"/>
      <c r="CG273" s="45"/>
      <c r="CH273" s="45"/>
      <c r="CI273" s="45"/>
      <c r="CJ273" s="45"/>
      <c r="CK273" s="45"/>
      <c r="CL273" s="45"/>
      <c r="CM273" s="45"/>
      <c r="CN273" s="45"/>
      <c r="CO273" s="45"/>
      <c r="CP273" s="45"/>
      <c r="CQ273" s="45"/>
      <c r="CR273" s="45"/>
      <c r="CS273" s="45"/>
      <c r="CT273" s="45"/>
      <c r="CU273" s="45"/>
      <c r="CV273" s="45"/>
      <c r="CW273" s="45"/>
      <c r="CX273" s="45"/>
      <c r="CY273" s="45"/>
      <c r="CZ273" s="45"/>
      <c r="DA273" s="45"/>
      <c r="DB273" s="45"/>
      <c r="DC273" s="45"/>
      <c r="DD273" s="45"/>
      <c r="DE273" s="45"/>
      <c r="DF273" s="80"/>
      <c r="DG273" s="80"/>
      <c r="DH273" s="80"/>
      <c r="DI273" s="80"/>
    </row>
  </sheetData>
  <mergeCells count="6">
    <mergeCell ref="AA205:AE205"/>
    <mergeCell ref="AA52:AE52"/>
    <mergeCell ref="AA84:AE84"/>
    <mergeCell ref="AA106:AE106"/>
    <mergeCell ref="AA142:AE142"/>
    <mergeCell ref="AA175:AE175"/>
  </mergeCells>
  <phoneticPr fontId="0" type="noConversion"/>
  <printOptions horizontalCentered="1"/>
  <pageMargins left="0.78740157480314965" right="0.23622047244094491" top="0.59055118110236227" bottom="0.86614173228346458" header="0.51181102362204722" footer="0.51181102362204722"/>
  <pageSetup paperSize="9" scale="90" orientation="landscape" r:id="rId1"/>
  <headerFooter alignWithMargins="0"/>
  <rowBreaks count="5" manualBreakCount="5">
    <brk id="77" max="16383" man="1"/>
    <brk id="99" max="16383" man="1"/>
    <brk id="135" max="16383" man="1"/>
    <brk id="168" max="16383" man="1"/>
    <brk id="198" max="16383" man="1"/>
  </rowBreaks>
  <colBreaks count="2" manualBreakCount="2">
    <brk id="12" max="1048575" man="1"/>
    <brk id="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F224"/>
  <sheetViews>
    <sheetView showZeros="0" topLeftCell="A162" workbookViewId="0">
      <selection activeCell="W15" sqref="W15:AD15"/>
    </sheetView>
  </sheetViews>
  <sheetFormatPr baseColWidth="10" defaultColWidth="11.453125" defaultRowHeight="10.5"/>
  <cols>
    <col min="1" max="1" width="19.26953125" style="88" customWidth="1"/>
    <col min="2" max="2" width="26.54296875" style="45" customWidth="1"/>
    <col min="3" max="16" width="6.1796875" style="88" customWidth="1"/>
    <col min="17" max="18" width="7.453125" style="89" customWidth="1"/>
    <col min="19" max="19" width="7.7265625" style="88" customWidth="1"/>
    <col min="20" max="20" width="26.1796875" style="45" customWidth="1"/>
    <col min="21" max="34" width="6" style="88" customWidth="1"/>
    <col min="35" max="35" width="7" style="89" customWidth="1"/>
    <col min="36" max="36" width="6.54296875" style="89" customWidth="1"/>
    <col min="37" max="37" width="19.1796875" style="88" customWidth="1"/>
    <col min="38" max="38" width="24.453125" style="45" customWidth="1"/>
    <col min="39" max="45" width="4.453125" style="88" customWidth="1"/>
    <col min="46" max="46" width="5.453125" style="91" customWidth="1"/>
    <col min="47" max="47" width="5.7265625" style="88" customWidth="1"/>
    <col min="48" max="48" width="7.1796875" style="88" customWidth="1"/>
    <col min="49" max="49" width="6" style="88" customWidth="1"/>
    <col min="50" max="50" width="6.26953125" style="88" customWidth="1"/>
    <col min="51" max="51" width="5.81640625" style="88" customWidth="1"/>
    <col min="52" max="52" width="4.1796875" style="88" customWidth="1"/>
    <col min="53" max="53" width="4.7265625" style="88" customWidth="1"/>
    <col min="54" max="54" width="6.453125" style="88" customWidth="1"/>
    <col min="55" max="55" width="5.54296875" style="88" customWidth="1"/>
    <col min="56" max="56" width="5.453125" style="88" customWidth="1"/>
    <col min="57" max="57" width="6.54296875" style="88" customWidth="1"/>
    <col min="58" max="58" width="4.7265625" style="88" customWidth="1"/>
    <col min="59" max="16384" width="11.453125" style="88"/>
  </cols>
  <sheetData>
    <row r="1" spans="1:58" s="119" customFormat="1" ht="12" customHeight="1">
      <c r="B1" s="47" t="s">
        <v>484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802"/>
      <c r="T1" s="47" t="s">
        <v>491</v>
      </c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802"/>
      <c r="AL1" s="47" t="s">
        <v>497</v>
      </c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</row>
    <row r="2" spans="1:58" s="119" customFormat="1" ht="11.25" customHeight="1">
      <c r="B2" s="47" t="s">
        <v>280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802"/>
      <c r="T2" s="47" t="s">
        <v>280</v>
      </c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802"/>
      <c r="AL2" s="47" t="s">
        <v>280</v>
      </c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</row>
    <row r="3" spans="1:58" s="45" customFormat="1" ht="7.5" customHeight="1" thickBot="1">
      <c r="B3" s="44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  <c r="T3" s="48"/>
      <c r="AG3" s="43"/>
      <c r="AH3" s="43"/>
      <c r="AK3" s="44"/>
      <c r="AL3" s="49"/>
      <c r="BB3" s="43"/>
      <c r="BC3" s="43"/>
    </row>
    <row r="4" spans="1:58" s="57" customFormat="1" ht="18.75" customHeight="1">
      <c r="B4" s="803"/>
      <c r="C4" s="804" t="s">
        <v>96</v>
      </c>
      <c r="D4" s="805"/>
      <c r="E4" s="804" t="s">
        <v>97</v>
      </c>
      <c r="F4" s="805"/>
      <c r="G4" s="804" t="s">
        <v>98</v>
      </c>
      <c r="H4" s="805"/>
      <c r="I4" s="804" t="s">
        <v>99</v>
      </c>
      <c r="J4" s="805"/>
      <c r="K4" s="804" t="s">
        <v>100</v>
      </c>
      <c r="L4" s="805"/>
      <c r="M4" s="804" t="s">
        <v>101</v>
      </c>
      <c r="N4" s="805"/>
      <c r="O4" s="804" t="s">
        <v>102</v>
      </c>
      <c r="P4" s="805"/>
      <c r="Q4" s="804" t="s">
        <v>57</v>
      </c>
      <c r="R4" s="798"/>
      <c r="S4" s="53"/>
      <c r="T4" s="812"/>
      <c r="U4" s="804" t="s">
        <v>96</v>
      </c>
      <c r="V4" s="805"/>
      <c r="W4" s="804" t="s">
        <v>97</v>
      </c>
      <c r="X4" s="805"/>
      <c r="Y4" s="804" t="s">
        <v>98</v>
      </c>
      <c r="Z4" s="805"/>
      <c r="AA4" s="804" t="s">
        <v>99</v>
      </c>
      <c r="AB4" s="805"/>
      <c r="AC4" s="804" t="s">
        <v>100</v>
      </c>
      <c r="AD4" s="805"/>
      <c r="AE4" s="804" t="s">
        <v>101</v>
      </c>
      <c r="AF4" s="805"/>
      <c r="AG4" s="804" t="s">
        <v>102</v>
      </c>
      <c r="AH4" s="805"/>
      <c r="AI4" s="804" t="s">
        <v>57</v>
      </c>
      <c r="AJ4" s="798"/>
      <c r="AK4" s="53"/>
      <c r="AL4" s="803"/>
      <c r="AM4" s="942" t="s">
        <v>103</v>
      </c>
      <c r="AN4" s="943"/>
      <c r="AO4" s="943"/>
      <c r="AP4" s="943"/>
      <c r="AQ4" s="943"/>
      <c r="AR4" s="943"/>
      <c r="AS4" s="943"/>
      <c r="AT4" s="944"/>
      <c r="AU4" s="816" t="s">
        <v>70</v>
      </c>
      <c r="AV4" s="817"/>
      <c r="AW4" s="805"/>
      <c r="AX4" s="818" t="s">
        <v>71</v>
      </c>
      <c r="AY4" s="772"/>
      <c r="AZ4" s="819"/>
      <c r="BA4" s="820"/>
      <c r="BB4" s="821"/>
      <c r="BC4" s="822"/>
      <c r="BD4" s="816" t="s">
        <v>72</v>
      </c>
      <c r="BE4" s="823"/>
      <c r="BF4" s="824"/>
    </row>
    <row r="5" spans="1:58" s="57" customFormat="1" ht="24" customHeight="1">
      <c r="B5" s="806" t="s">
        <v>59</v>
      </c>
      <c r="C5" s="182" t="s">
        <v>282</v>
      </c>
      <c r="D5" s="182" t="s">
        <v>269</v>
      </c>
      <c r="E5" s="182" t="s">
        <v>282</v>
      </c>
      <c r="F5" s="182" t="s">
        <v>269</v>
      </c>
      <c r="G5" s="182" t="s">
        <v>282</v>
      </c>
      <c r="H5" s="182" t="s">
        <v>269</v>
      </c>
      <c r="I5" s="182" t="s">
        <v>282</v>
      </c>
      <c r="J5" s="182" t="s">
        <v>269</v>
      </c>
      <c r="K5" s="182" t="s">
        <v>282</v>
      </c>
      <c r="L5" s="182" t="s">
        <v>269</v>
      </c>
      <c r="M5" s="182" t="s">
        <v>282</v>
      </c>
      <c r="N5" s="182" t="s">
        <v>269</v>
      </c>
      <c r="O5" s="182" t="s">
        <v>282</v>
      </c>
      <c r="P5" s="182" t="s">
        <v>269</v>
      </c>
      <c r="Q5" s="182" t="s">
        <v>282</v>
      </c>
      <c r="R5" s="748" t="s">
        <v>269</v>
      </c>
      <c r="S5" s="61"/>
      <c r="T5" s="806" t="s">
        <v>59</v>
      </c>
      <c r="U5" s="182" t="s">
        <v>282</v>
      </c>
      <c r="V5" s="182" t="s">
        <v>269</v>
      </c>
      <c r="W5" s="182" t="s">
        <v>282</v>
      </c>
      <c r="X5" s="182" t="s">
        <v>269</v>
      </c>
      <c r="Y5" s="182" t="s">
        <v>282</v>
      </c>
      <c r="Z5" s="182" t="s">
        <v>269</v>
      </c>
      <c r="AA5" s="182" t="s">
        <v>282</v>
      </c>
      <c r="AB5" s="182" t="s">
        <v>269</v>
      </c>
      <c r="AC5" s="182" t="s">
        <v>282</v>
      </c>
      <c r="AD5" s="182" t="s">
        <v>269</v>
      </c>
      <c r="AE5" s="182" t="s">
        <v>282</v>
      </c>
      <c r="AF5" s="182" t="s">
        <v>269</v>
      </c>
      <c r="AG5" s="182" t="s">
        <v>282</v>
      </c>
      <c r="AH5" s="182" t="s">
        <v>269</v>
      </c>
      <c r="AI5" s="182" t="s">
        <v>282</v>
      </c>
      <c r="AJ5" s="748" t="s">
        <v>269</v>
      </c>
      <c r="AK5" s="53"/>
      <c r="AL5" s="825" t="s">
        <v>59</v>
      </c>
      <c r="AM5" s="62" t="s">
        <v>96</v>
      </c>
      <c r="AN5" s="62" t="s">
        <v>104</v>
      </c>
      <c r="AO5" s="62" t="s">
        <v>105</v>
      </c>
      <c r="AP5" s="62" t="s">
        <v>106</v>
      </c>
      <c r="AQ5" s="62" t="s">
        <v>107</v>
      </c>
      <c r="AR5" s="62" t="s">
        <v>108</v>
      </c>
      <c r="AS5" s="62" t="s">
        <v>109</v>
      </c>
      <c r="AT5" s="63" t="s">
        <v>110</v>
      </c>
      <c r="AU5" s="64" t="s">
        <v>73</v>
      </c>
      <c r="AV5" s="65" t="s">
        <v>74</v>
      </c>
      <c r="AW5" s="66" t="s">
        <v>75</v>
      </c>
      <c r="AX5" s="9" t="s">
        <v>76</v>
      </c>
      <c r="AY5" s="7" t="s">
        <v>77</v>
      </c>
      <c r="AZ5" s="7" t="s">
        <v>94</v>
      </c>
      <c r="BA5" s="7" t="s">
        <v>78</v>
      </c>
      <c r="BB5" s="10" t="s">
        <v>79</v>
      </c>
      <c r="BC5" s="7" t="s">
        <v>80</v>
      </c>
      <c r="BD5" s="18" t="s">
        <v>81</v>
      </c>
      <c r="BE5" s="12" t="s">
        <v>82</v>
      </c>
      <c r="BF5" s="826" t="s">
        <v>83</v>
      </c>
    </row>
    <row r="6" spans="1:58" s="45" customFormat="1" ht="8.25" customHeight="1">
      <c r="B6" s="52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  <c r="R6" s="807"/>
      <c r="S6" s="49"/>
      <c r="T6" s="524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1"/>
      <c r="AI6" s="70"/>
      <c r="AJ6" s="525"/>
      <c r="AK6" s="49"/>
      <c r="AL6" s="827"/>
      <c r="AM6" s="73"/>
      <c r="AN6" s="73"/>
      <c r="AO6" s="73"/>
      <c r="AP6" s="73"/>
      <c r="AQ6" s="73"/>
      <c r="AR6" s="73"/>
      <c r="AS6" s="73"/>
      <c r="AT6" s="73"/>
      <c r="AU6" s="21"/>
      <c r="AV6" s="22"/>
      <c r="AW6" s="23"/>
      <c r="AX6" s="24"/>
      <c r="AY6" s="74"/>
      <c r="AZ6" s="24"/>
      <c r="BA6" s="24"/>
      <c r="BB6" s="69"/>
      <c r="BC6" s="21"/>
      <c r="BD6" s="72"/>
      <c r="BE6" s="75"/>
      <c r="BF6" s="828"/>
    </row>
    <row r="7" spans="1:58" s="45" customFormat="1" ht="12" customHeight="1">
      <c r="B7" s="522" t="s">
        <v>58</v>
      </c>
      <c r="C7" s="439">
        <f t="shared" ref="C7:R7" si="0">SUM(C9:C14)</f>
        <v>25821</v>
      </c>
      <c r="D7" s="439">
        <f t="shared" si="0"/>
        <v>11622</v>
      </c>
      <c r="E7" s="439">
        <f t="shared" si="0"/>
        <v>6921</v>
      </c>
      <c r="F7" s="439">
        <f t="shared" si="0"/>
        <v>3973</v>
      </c>
      <c r="G7" s="439">
        <f t="shared" si="0"/>
        <v>2778</v>
      </c>
      <c r="H7" s="439">
        <f t="shared" si="0"/>
        <v>827</v>
      </c>
      <c r="I7" s="439">
        <f t="shared" si="0"/>
        <v>8236</v>
      </c>
      <c r="J7" s="439">
        <f t="shared" si="0"/>
        <v>3299</v>
      </c>
      <c r="K7" s="439">
        <f t="shared" si="0"/>
        <v>9851</v>
      </c>
      <c r="L7" s="439">
        <f t="shared" si="0"/>
        <v>5569</v>
      </c>
      <c r="M7" s="439">
        <f t="shared" si="0"/>
        <v>2179</v>
      </c>
      <c r="N7" s="439">
        <f t="shared" si="0"/>
        <v>610</v>
      </c>
      <c r="O7" s="439">
        <f t="shared" si="0"/>
        <v>7180</v>
      </c>
      <c r="P7" s="439">
        <f t="shared" si="0"/>
        <v>2896</v>
      </c>
      <c r="Q7" s="401">
        <f t="shared" si="0"/>
        <v>62966</v>
      </c>
      <c r="R7" s="752">
        <f t="shared" si="0"/>
        <v>28796</v>
      </c>
      <c r="S7" s="78"/>
      <c r="T7" s="522" t="s">
        <v>58</v>
      </c>
      <c r="U7" s="401">
        <f t="shared" ref="U7:AJ7" si="1">SUM(U9:U14)</f>
        <v>2775</v>
      </c>
      <c r="V7" s="401">
        <f t="shared" si="1"/>
        <v>1245</v>
      </c>
      <c r="W7" s="401">
        <f t="shared" si="1"/>
        <v>616</v>
      </c>
      <c r="X7" s="401">
        <f t="shared" si="1"/>
        <v>309</v>
      </c>
      <c r="Y7" s="401">
        <f t="shared" si="1"/>
        <v>328</v>
      </c>
      <c r="Z7" s="401">
        <f t="shared" si="1"/>
        <v>92</v>
      </c>
      <c r="AA7" s="401">
        <f t="shared" si="1"/>
        <v>1030</v>
      </c>
      <c r="AB7" s="401">
        <f t="shared" si="1"/>
        <v>342</v>
      </c>
      <c r="AC7" s="401">
        <f t="shared" si="1"/>
        <v>2809</v>
      </c>
      <c r="AD7" s="401">
        <f t="shared" si="1"/>
        <v>1521</v>
      </c>
      <c r="AE7" s="401">
        <f t="shared" si="1"/>
        <v>493</v>
      </c>
      <c r="AF7" s="401">
        <f t="shared" si="1"/>
        <v>147</v>
      </c>
      <c r="AG7" s="401">
        <f t="shared" si="1"/>
        <v>2043</v>
      </c>
      <c r="AH7" s="401">
        <f t="shared" si="1"/>
        <v>783</v>
      </c>
      <c r="AI7" s="401">
        <f t="shared" si="1"/>
        <v>10094</v>
      </c>
      <c r="AJ7" s="523">
        <f t="shared" si="1"/>
        <v>4439</v>
      </c>
      <c r="AK7" s="78"/>
      <c r="AL7" s="522" t="s">
        <v>58</v>
      </c>
      <c r="AM7" s="401">
        <f t="shared" ref="AM7:BF7" si="2">SUM(AM9:AM14)</f>
        <v>513</v>
      </c>
      <c r="AN7" s="401">
        <f t="shared" si="2"/>
        <v>175</v>
      </c>
      <c r="AO7" s="401">
        <f t="shared" si="2"/>
        <v>92</v>
      </c>
      <c r="AP7" s="401">
        <f t="shared" si="2"/>
        <v>194</v>
      </c>
      <c r="AQ7" s="401">
        <f t="shared" si="2"/>
        <v>217</v>
      </c>
      <c r="AR7" s="401">
        <f t="shared" si="2"/>
        <v>103</v>
      </c>
      <c r="AS7" s="401">
        <f t="shared" si="2"/>
        <v>216</v>
      </c>
      <c r="AT7" s="401">
        <f t="shared" si="2"/>
        <v>1507</v>
      </c>
      <c r="AU7" s="401">
        <f t="shared" si="2"/>
        <v>1160</v>
      </c>
      <c r="AV7" s="401">
        <f t="shared" si="2"/>
        <v>133</v>
      </c>
      <c r="AW7" s="401">
        <f t="shared" si="2"/>
        <v>1280</v>
      </c>
      <c r="AX7" s="401">
        <f t="shared" si="2"/>
        <v>2714</v>
      </c>
      <c r="AY7" s="401">
        <f t="shared" si="2"/>
        <v>162</v>
      </c>
      <c r="AZ7" s="401">
        <f t="shared" si="2"/>
        <v>25</v>
      </c>
      <c r="BA7" s="401">
        <f t="shared" si="2"/>
        <v>26</v>
      </c>
      <c r="BB7" s="401">
        <f t="shared" si="2"/>
        <v>2929</v>
      </c>
      <c r="BC7" s="401">
        <f t="shared" si="2"/>
        <v>596</v>
      </c>
      <c r="BD7" s="401">
        <f t="shared" si="2"/>
        <v>123</v>
      </c>
      <c r="BE7" s="401">
        <f t="shared" si="2"/>
        <v>123</v>
      </c>
      <c r="BF7" s="829">
        <f t="shared" si="2"/>
        <v>0</v>
      </c>
    </row>
    <row r="8" spans="1:58" s="45" customFormat="1" ht="6.75" customHeight="1">
      <c r="B8" s="524"/>
      <c r="C8" s="440"/>
      <c r="D8" s="440"/>
      <c r="E8" s="440"/>
      <c r="F8" s="440"/>
      <c r="G8" s="440"/>
      <c r="H8" s="440"/>
      <c r="I8" s="440"/>
      <c r="J8" s="440"/>
      <c r="K8" s="440"/>
      <c r="L8" s="440"/>
      <c r="M8" s="440"/>
      <c r="N8" s="440"/>
      <c r="O8" s="440"/>
      <c r="P8" s="440"/>
      <c r="Q8" s="76"/>
      <c r="R8" s="808"/>
      <c r="S8" s="80"/>
      <c r="T8" s="524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6"/>
      <c r="AJ8" s="829"/>
      <c r="AL8" s="830"/>
      <c r="AM8" s="70"/>
      <c r="AN8" s="70"/>
      <c r="AO8" s="49"/>
      <c r="AP8" s="70"/>
      <c r="AQ8" s="49"/>
      <c r="AR8" s="70"/>
      <c r="AS8" s="49"/>
      <c r="AT8" s="401"/>
      <c r="AU8" s="440"/>
      <c r="AV8" s="49"/>
      <c r="AW8" s="70"/>
      <c r="AX8" s="70"/>
      <c r="AY8" s="440"/>
      <c r="AZ8" s="49"/>
      <c r="BA8" s="70"/>
      <c r="BB8" s="49"/>
      <c r="BC8" s="70"/>
      <c r="BD8" s="70"/>
      <c r="BE8" s="70"/>
      <c r="BF8" s="831"/>
    </row>
    <row r="9" spans="1:58" s="45" customFormat="1" ht="12.75" customHeight="1">
      <c r="B9" s="809" t="s">
        <v>60</v>
      </c>
      <c r="C9" s="440">
        <f>+C54</f>
        <v>8102</v>
      </c>
      <c r="D9" s="440">
        <f t="shared" ref="D9:P9" si="3">+D54</f>
        <v>3988</v>
      </c>
      <c r="E9" s="440">
        <f t="shared" si="3"/>
        <v>2318</v>
      </c>
      <c r="F9" s="440">
        <f t="shared" si="3"/>
        <v>1490</v>
      </c>
      <c r="G9" s="440">
        <f t="shared" si="3"/>
        <v>1519</v>
      </c>
      <c r="H9" s="440">
        <f t="shared" si="3"/>
        <v>515</v>
      </c>
      <c r="I9" s="440">
        <f t="shared" si="3"/>
        <v>3137</v>
      </c>
      <c r="J9" s="440">
        <f t="shared" si="3"/>
        <v>1431</v>
      </c>
      <c r="K9" s="440">
        <f t="shared" si="3"/>
        <v>3428</v>
      </c>
      <c r="L9" s="440">
        <f t="shared" si="3"/>
        <v>2106</v>
      </c>
      <c r="M9" s="440">
        <f t="shared" si="3"/>
        <v>1164</v>
      </c>
      <c r="N9" s="440">
        <f t="shared" si="3"/>
        <v>351</v>
      </c>
      <c r="O9" s="440">
        <f t="shared" si="3"/>
        <v>2913</v>
      </c>
      <c r="P9" s="440">
        <f t="shared" si="3"/>
        <v>1273</v>
      </c>
      <c r="Q9" s="439">
        <f t="shared" ref="Q9:R14" si="4">+O9+M9+K9+I9+G9+E9+C9</f>
        <v>22581</v>
      </c>
      <c r="R9" s="752">
        <f t="shared" si="4"/>
        <v>11154</v>
      </c>
      <c r="S9" s="82"/>
      <c r="T9" s="809" t="s">
        <v>60</v>
      </c>
      <c r="U9" s="440">
        <f>+U54</f>
        <v>673</v>
      </c>
      <c r="V9" s="440">
        <f t="shared" ref="V9:AH9" si="5">+V54</f>
        <v>339</v>
      </c>
      <c r="W9" s="440">
        <f t="shared" si="5"/>
        <v>219</v>
      </c>
      <c r="X9" s="440">
        <f t="shared" si="5"/>
        <v>124</v>
      </c>
      <c r="Y9" s="440">
        <f t="shared" si="5"/>
        <v>189</v>
      </c>
      <c r="Z9" s="440">
        <f t="shared" si="5"/>
        <v>59</v>
      </c>
      <c r="AA9" s="440">
        <f t="shared" si="5"/>
        <v>344</v>
      </c>
      <c r="AB9" s="440">
        <f t="shared" si="5"/>
        <v>127</v>
      </c>
      <c r="AC9" s="440">
        <f t="shared" si="5"/>
        <v>821</v>
      </c>
      <c r="AD9" s="440">
        <f t="shared" si="5"/>
        <v>476</v>
      </c>
      <c r="AE9" s="440">
        <f t="shared" si="5"/>
        <v>259</v>
      </c>
      <c r="AF9" s="440">
        <f t="shared" si="5"/>
        <v>80</v>
      </c>
      <c r="AG9" s="440">
        <f t="shared" si="5"/>
        <v>800</v>
      </c>
      <c r="AH9" s="440">
        <f t="shared" si="5"/>
        <v>383</v>
      </c>
      <c r="AI9" s="439">
        <f t="shared" ref="AI9:AJ14" si="6">+AG9+AE9+AC9+AA9+Y9+W9+U9</f>
        <v>3305</v>
      </c>
      <c r="AJ9" s="752">
        <f t="shared" si="6"/>
        <v>1588</v>
      </c>
      <c r="AK9" s="82"/>
      <c r="AL9" s="809" t="s">
        <v>60</v>
      </c>
      <c r="AM9" s="440">
        <f t="shared" ref="AM9:BF9" si="7">+AM54</f>
        <v>164</v>
      </c>
      <c r="AN9" s="440">
        <f t="shared" si="7"/>
        <v>60</v>
      </c>
      <c r="AO9" s="440">
        <f t="shared" si="7"/>
        <v>46</v>
      </c>
      <c r="AP9" s="440">
        <f t="shared" si="7"/>
        <v>71</v>
      </c>
      <c r="AQ9" s="440">
        <f t="shared" si="7"/>
        <v>75</v>
      </c>
      <c r="AR9" s="440">
        <f t="shared" si="7"/>
        <v>49</v>
      </c>
      <c r="AS9" s="440">
        <f t="shared" si="7"/>
        <v>106</v>
      </c>
      <c r="AT9" s="440">
        <f t="shared" si="7"/>
        <v>571</v>
      </c>
      <c r="AU9" s="440">
        <f t="shared" si="7"/>
        <v>397</v>
      </c>
      <c r="AV9" s="440">
        <f t="shared" si="7"/>
        <v>54</v>
      </c>
      <c r="AW9" s="440">
        <f t="shared" si="7"/>
        <v>451</v>
      </c>
      <c r="AX9" s="440">
        <f t="shared" si="7"/>
        <v>1112</v>
      </c>
      <c r="AY9" s="440">
        <f t="shared" si="7"/>
        <v>31</v>
      </c>
      <c r="AZ9" s="440">
        <f t="shared" si="7"/>
        <v>11</v>
      </c>
      <c r="BA9" s="440">
        <f t="shared" si="7"/>
        <v>7</v>
      </c>
      <c r="BB9" s="440">
        <f t="shared" si="7"/>
        <v>1161</v>
      </c>
      <c r="BC9" s="440">
        <f t="shared" si="7"/>
        <v>132</v>
      </c>
      <c r="BD9" s="440">
        <f t="shared" si="7"/>
        <v>37</v>
      </c>
      <c r="BE9" s="440">
        <f t="shared" si="7"/>
        <v>37</v>
      </c>
      <c r="BF9" s="808">
        <f t="shared" si="7"/>
        <v>0</v>
      </c>
    </row>
    <row r="10" spans="1:58" s="45" customFormat="1" ht="12.75" customHeight="1">
      <c r="B10" s="809" t="s">
        <v>61</v>
      </c>
      <c r="C10" s="440">
        <f>+C86</f>
        <v>2273</v>
      </c>
      <c r="D10" s="440">
        <f t="shared" ref="D10:P10" si="8">+D86</f>
        <v>883</v>
      </c>
      <c r="E10" s="440">
        <f t="shared" si="8"/>
        <v>817</v>
      </c>
      <c r="F10" s="440">
        <f t="shared" si="8"/>
        <v>432</v>
      </c>
      <c r="G10" s="440">
        <f t="shared" si="8"/>
        <v>198</v>
      </c>
      <c r="H10" s="440">
        <f t="shared" si="8"/>
        <v>45</v>
      </c>
      <c r="I10" s="440">
        <f t="shared" si="8"/>
        <v>773</v>
      </c>
      <c r="J10" s="440">
        <f t="shared" si="8"/>
        <v>264</v>
      </c>
      <c r="K10" s="440">
        <f t="shared" si="8"/>
        <v>948</v>
      </c>
      <c r="L10" s="440">
        <f t="shared" si="8"/>
        <v>502</v>
      </c>
      <c r="M10" s="440">
        <f t="shared" si="8"/>
        <v>165</v>
      </c>
      <c r="N10" s="440">
        <f t="shared" si="8"/>
        <v>34</v>
      </c>
      <c r="O10" s="440">
        <f t="shared" si="8"/>
        <v>754</v>
      </c>
      <c r="P10" s="440">
        <f t="shared" si="8"/>
        <v>299</v>
      </c>
      <c r="Q10" s="439">
        <f t="shared" si="4"/>
        <v>5928</v>
      </c>
      <c r="R10" s="752">
        <f t="shared" si="4"/>
        <v>2459</v>
      </c>
      <c r="S10" s="82"/>
      <c r="T10" s="809" t="s">
        <v>61</v>
      </c>
      <c r="U10" s="440">
        <f>+U86</f>
        <v>290</v>
      </c>
      <c r="V10" s="440">
        <f t="shared" ref="V10:AH10" si="9">+V86</f>
        <v>134</v>
      </c>
      <c r="W10" s="440">
        <f t="shared" si="9"/>
        <v>33</v>
      </c>
      <c r="X10" s="440">
        <f t="shared" si="9"/>
        <v>15</v>
      </c>
      <c r="Y10" s="440">
        <f t="shared" si="9"/>
        <v>13</v>
      </c>
      <c r="Z10" s="440">
        <f t="shared" si="9"/>
        <v>3</v>
      </c>
      <c r="AA10" s="440">
        <f t="shared" si="9"/>
        <v>87</v>
      </c>
      <c r="AB10" s="440">
        <f t="shared" si="9"/>
        <v>20</v>
      </c>
      <c r="AC10" s="440">
        <f t="shared" si="9"/>
        <v>267</v>
      </c>
      <c r="AD10" s="440">
        <f t="shared" si="9"/>
        <v>141</v>
      </c>
      <c r="AE10" s="440">
        <f t="shared" si="9"/>
        <v>36</v>
      </c>
      <c r="AF10" s="440">
        <f t="shared" si="9"/>
        <v>8</v>
      </c>
      <c r="AG10" s="440">
        <f t="shared" si="9"/>
        <v>227</v>
      </c>
      <c r="AH10" s="440">
        <f t="shared" si="9"/>
        <v>76</v>
      </c>
      <c r="AI10" s="439">
        <f t="shared" si="6"/>
        <v>953</v>
      </c>
      <c r="AJ10" s="752">
        <f t="shared" si="6"/>
        <v>397</v>
      </c>
      <c r="AK10" s="82"/>
      <c r="AL10" s="809" t="s">
        <v>61</v>
      </c>
      <c r="AM10" s="440">
        <f t="shared" ref="AM10:BF10" si="10">+AM86</f>
        <v>45</v>
      </c>
      <c r="AN10" s="440">
        <f t="shared" si="10"/>
        <v>17</v>
      </c>
      <c r="AO10" s="440">
        <f t="shared" si="10"/>
        <v>9</v>
      </c>
      <c r="AP10" s="440">
        <f t="shared" si="10"/>
        <v>16</v>
      </c>
      <c r="AQ10" s="440">
        <f t="shared" si="10"/>
        <v>20</v>
      </c>
      <c r="AR10" s="440">
        <f t="shared" si="10"/>
        <v>9</v>
      </c>
      <c r="AS10" s="440">
        <f t="shared" si="10"/>
        <v>16</v>
      </c>
      <c r="AT10" s="440">
        <f t="shared" si="10"/>
        <v>130</v>
      </c>
      <c r="AU10" s="440">
        <f t="shared" si="10"/>
        <v>108</v>
      </c>
      <c r="AV10" s="440">
        <f t="shared" si="10"/>
        <v>8</v>
      </c>
      <c r="AW10" s="440">
        <f t="shared" si="10"/>
        <v>108</v>
      </c>
      <c r="AX10" s="440">
        <f t="shared" si="10"/>
        <v>215</v>
      </c>
      <c r="AY10" s="440">
        <f t="shared" si="10"/>
        <v>33</v>
      </c>
      <c r="AZ10" s="440">
        <f t="shared" si="10"/>
        <v>6</v>
      </c>
      <c r="BA10" s="440">
        <f t="shared" si="10"/>
        <v>3</v>
      </c>
      <c r="BB10" s="440">
        <f t="shared" si="10"/>
        <v>259</v>
      </c>
      <c r="BC10" s="440">
        <f t="shared" si="10"/>
        <v>38</v>
      </c>
      <c r="BD10" s="440">
        <f t="shared" si="10"/>
        <v>8</v>
      </c>
      <c r="BE10" s="440">
        <f t="shared" si="10"/>
        <v>8</v>
      </c>
      <c r="BF10" s="808">
        <f t="shared" si="10"/>
        <v>0</v>
      </c>
    </row>
    <row r="11" spans="1:58" s="45" customFormat="1" ht="12.75" customHeight="1">
      <c r="B11" s="809" t="s">
        <v>62</v>
      </c>
      <c r="C11" s="440">
        <f>+C107</f>
        <v>5038</v>
      </c>
      <c r="D11" s="440">
        <f t="shared" ref="D11:P11" si="11">+D107</f>
        <v>2289</v>
      </c>
      <c r="E11" s="440">
        <f t="shared" si="11"/>
        <v>1369</v>
      </c>
      <c r="F11" s="440">
        <f t="shared" si="11"/>
        <v>760</v>
      </c>
      <c r="G11" s="440">
        <f t="shared" si="11"/>
        <v>533</v>
      </c>
      <c r="H11" s="440">
        <f t="shared" si="11"/>
        <v>155</v>
      </c>
      <c r="I11" s="440">
        <f t="shared" si="11"/>
        <v>1281</v>
      </c>
      <c r="J11" s="440">
        <f t="shared" si="11"/>
        <v>520</v>
      </c>
      <c r="K11" s="440">
        <f t="shared" si="11"/>
        <v>1783</v>
      </c>
      <c r="L11" s="440">
        <f t="shared" si="11"/>
        <v>975</v>
      </c>
      <c r="M11" s="440">
        <f t="shared" si="11"/>
        <v>414</v>
      </c>
      <c r="N11" s="440">
        <f t="shared" si="11"/>
        <v>129</v>
      </c>
      <c r="O11" s="440">
        <f t="shared" si="11"/>
        <v>1088</v>
      </c>
      <c r="P11" s="440">
        <f t="shared" si="11"/>
        <v>479</v>
      </c>
      <c r="Q11" s="439">
        <f t="shared" si="4"/>
        <v>11506</v>
      </c>
      <c r="R11" s="752">
        <f t="shared" si="4"/>
        <v>5307</v>
      </c>
      <c r="S11" s="82"/>
      <c r="T11" s="809" t="s">
        <v>62</v>
      </c>
      <c r="U11" s="440">
        <f>+U107</f>
        <v>718</v>
      </c>
      <c r="V11" s="440">
        <f t="shared" ref="V11:AH11" si="12">+V107</f>
        <v>313</v>
      </c>
      <c r="W11" s="440">
        <f t="shared" si="12"/>
        <v>89</v>
      </c>
      <c r="X11" s="440">
        <f t="shared" si="12"/>
        <v>41</v>
      </c>
      <c r="Y11" s="440">
        <f t="shared" si="12"/>
        <v>69</v>
      </c>
      <c r="Z11" s="440">
        <f t="shared" si="12"/>
        <v>20</v>
      </c>
      <c r="AA11" s="440">
        <f t="shared" si="12"/>
        <v>186</v>
      </c>
      <c r="AB11" s="440">
        <f t="shared" si="12"/>
        <v>71</v>
      </c>
      <c r="AC11" s="440">
        <f t="shared" si="12"/>
        <v>541</v>
      </c>
      <c r="AD11" s="440">
        <f t="shared" si="12"/>
        <v>293</v>
      </c>
      <c r="AE11" s="440">
        <f t="shared" si="12"/>
        <v>114</v>
      </c>
      <c r="AF11" s="440">
        <f t="shared" si="12"/>
        <v>40</v>
      </c>
      <c r="AG11" s="440">
        <f t="shared" si="12"/>
        <v>286</v>
      </c>
      <c r="AH11" s="440">
        <f t="shared" si="12"/>
        <v>95</v>
      </c>
      <c r="AI11" s="439">
        <f t="shared" si="6"/>
        <v>2003</v>
      </c>
      <c r="AJ11" s="752">
        <f t="shared" si="6"/>
        <v>873</v>
      </c>
      <c r="AK11" s="82"/>
      <c r="AL11" s="809" t="s">
        <v>62</v>
      </c>
      <c r="AM11" s="440">
        <f t="shared" ref="AM11:BF11" si="13">+AM107</f>
        <v>104</v>
      </c>
      <c r="AN11" s="440">
        <f t="shared" si="13"/>
        <v>38</v>
      </c>
      <c r="AO11" s="440">
        <f t="shared" si="13"/>
        <v>17</v>
      </c>
      <c r="AP11" s="440">
        <f t="shared" si="13"/>
        <v>34</v>
      </c>
      <c r="AQ11" s="440">
        <f t="shared" si="13"/>
        <v>42</v>
      </c>
      <c r="AR11" s="440">
        <f t="shared" si="13"/>
        <v>15</v>
      </c>
      <c r="AS11" s="440">
        <f t="shared" si="13"/>
        <v>29</v>
      </c>
      <c r="AT11" s="440">
        <f t="shared" si="13"/>
        <v>279</v>
      </c>
      <c r="AU11" s="440">
        <f t="shared" si="13"/>
        <v>200</v>
      </c>
      <c r="AV11" s="440">
        <f t="shared" si="13"/>
        <v>29</v>
      </c>
      <c r="AW11" s="440">
        <f t="shared" si="13"/>
        <v>229</v>
      </c>
      <c r="AX11" s="440">
        <f t="shared" si="13"/>
        <v>449</v>
      </c>
      <c r="AY11" s="440">
        <f t="shared" si="13"/>
        <v>35</v>
      </c>
      <c r="AZ11" s="440">
        <f t="shared" si="13"/>
        <v>2</v>
      </c>
      <c r="BA11" s="440">
        <f t="shared" si="13"/>
        <v>7</v>
      </c>
      <c r="BB11" s="440">
        <f t="shared" si="13"/>
        <v>493</v>
      </c>
      <c r="BC11" s="440">
        <f t="shared" si="13"/>
        <v>161</v>
      </c>
      <c r="BD11" s="440">
        <f t="shared" si="13"/>
        <v>26</v>
      </c>
      <c r="BE11" s="440">
        <f t="shared" si="13"/>
        <v>26</v>
      </c>
      <c r="BF11" s="808">
        <f t="shared" si="13"/>
        <v>0</v>
      </c>
    </row>
    <row r="12" spans="1:58" s="45" customFormat="1" ht="12.75" customHeight="1">
      <c r="B12" s="809" t="s">
        <v>63</v>
      </c>
      <c r="C12" s="440">
        <f>+C143</f>
        <v>3375</v>
      </c>
      <c r="D12" s="440">
        <f t="shared" ref="D12:P12" si="14">+D143</f>
        <v>1359</v>
      </c>
      <c r="E12" s="440">
        <f t="shared" si="14"/>
        <v>806</v>
      </c>
      <c r="F12" s="440">
        <f t="shared" si="14"/>
        <v>413</v>
      </c>
      <c r="G12" s="440">
        <f t="shared" si="14"/>
        <v>126</v>
      </c>
      <c r="H12" s="440">
        <f t="shared" si="14"/>
        <v>13</v>
      </c>
      <c r="I12" s="440">
        <f t="shared" si="14"/>
        <v>877</v>
      </c>
      <c r="J12" s="440">
        <f t="shared" si="14"/>
        <v>289</v>
      </c>
      <c r="K12" s="440">
        <f t="shared" si="14"/>
        <v>1051</v>
      </c>
      <c r="L12" s="440">
        <f t="shared" si="14"/>
        <v>558</v>
      </c>
      <c r="M12" s="440">
        <f t="shared" si="14"/>
        <v>93</v>
      </c>
      <c r="N12" s="440">
        <f t="shared" si="14"/>
        <v>13</v>
      </c>
      <c r="O12" s="440">
        <f t="shared" si="14"/>
        <v>655</v>
      </c>
      <c r="P12" s="440">
        <f t="shared" si="14"/>
        <v>214</v>
      </c>
      <c r="Q12" s="439">
        <f t="shared" si="4"/>
        <v>6983</v>
      </c>
      <c r="R12" s="752">
        <f t="shared" si="4"/>
        <v>2859</v>
      </c>
      <c r="S12" s="82"/>
      <c r="T12" s="809" t="s">
        <v>63</v>
      </c>
      <c r="U12" s="440">
        <f>+U143</f>
        <v>341</v>
      </c>
      <c r="V12" s="440">
        <f t="shared" ref="V12:AH12" si="15">+V143</f>
        <v>126</v>
      </c>
      <c r="W12" s="440">
        <f t="shared" si="15"/>
        <v>48</v>
      </c>
      <c r="X12" s="440">
        <f t="shared" si="15"/>
        <v>28</v>
      </c>
      <c r="Y12" s="440">
        <f t="shared" si="15"/>
        <v>18</v>
      </c>
      <c r="Z12" s="440">
        <f t="shared" si="15"/>
        <v>0</v>
      </c>
      <c r="AA12" s="440">
        <f t="shared" si="15"/>
        <v>140</v>
      </c>
      <c r="AB12" s="440">
        <f t="shared" si="15"/>
        <v>50</v>
      </c>
      <c r="AC12" s="440">
        <f t="shared" si="15"/>
        <v>333</v>
      </c>
      <c r="AD12" s="440">
        <f t="shared" si="15"/>
        <v>165</v>
      </c>
      <c r="AE12" s="440">
        <f t="shared" si="15"/>
        <v>18</v>
      </c>
      <c r="AF12" s="440">
        <f t="shared" si="15"/>
        <v>2</v>
      </c>
      <c r="AG12" s="440">
        <f t="shared" si="15"/>
        <v>225</v>
      </c>
      <c r="AH12" s="440">
        <f t="shared" si="15"/>
        <v>73</v>
      </c>
      <c r="AI12" s="439">
        <f t="shared" si="6"/>
        <v>1123</v>
      </c>
      <c r="AJ12" s="752">
        <f t="shared" si="6"/>
        <v>444</v>
      </c>
      <c r="AK12" s="82"/>
      <c r="AL12" s="809" t="s">
        <v>63</v>
      </c>
      <c r="AM12" s="440">
        <f t="shared" ref="AM12:BF12" si="16">+AM143</f>
        <v>67</v>
      </c>
      <c r="AN12" s="440">
        <f t="shared" si="16"/>
        <v>19</v>
      </c>
      <c r="AO12" s="440">
        <f t="shared" si="16"/>
        <v>6</v>
      </c>
      <c r="AP12" s="440">
        <f t="shared" si="16"/>
        <v>21</v>
      </c>
      <c r="AQ12" s="440">
        <f t="shared" si="16"/>
        <v>25</v>
      </c>
      <c r="AR12" s="440">
        <f t="shared" si="16"/>
        <v>15</v>
      </c>
      <c r="AS12" s="440">
        <f t="shared" si="16"/>
        <v>19</v>
      </c>
      <c r="AT12" s="440">
        <f t="shared" si="16"/>
        <v>172</v>
      </c>
      <c r="AU12" s="440">
        <f t="shared" si="16"/>
        <v>135</v>
      </c>
      <c r="AV12" s="440">
        <f t="shared" si="16"/>
        <v>9</v>
      </c>
      <c r="AW12" s="440">
        <f t="shared" si="16"/>
        <v>144</v>
      </c>
      <c r="AX12" s="440">
        <f t="shared" si="16"/>
        <v>284</v>
      </c>
      <c r="AY12" s="440">
        <f t="shared" si="16"/>
        <v>15</v>
      </c>
      <c r="AZ12" s="440">
        <f t="shared" si="16"/>
        <v>2</v>
      </c>
      <c r="BA12" s="440">
        <f t="shared" si="16"/>
        <v>3</v>
      </c>
      <c r="BB12" s="440">
        <f t="shared" si="16"/>
        <v>304</v>
      </c>
      <c r="BC12" s="440">
        <f t="shared" si="16"/>
        <v>82</v>
      </c>
      <c r="BD12" s="440">
        <f t="shared" si="16"/>
        <v>15</v>
      </c>
      <c r="BE12" s="440">
        <f t="shared" si="16"/>
        <v>15</v>
      </c>
      <c r="BF12" s="808">
        <f t="shared" si="16"/>
        <v>0</v>
      </c>
    </row>
    <row r="13" spans="1:58" s="45" customFormat="1" ht="12.75" customHeight="1">
      <c r="B13" s="809" t="s">
        <v>64</v>
      </c>
      <c r="C13" s="440">
        <f>+C171</f>
        <v>3937</v>
      </c>
      <c r="D13" s="440">
        <f t="shared" ref="D13:P13" si="17">+D171</f>
        <v>1824</v>
      </c>
      <c r="E13" s="440">
        <f t="shared" si="17"/>
        <v>918</v>
      </c>
      <c r="F13" s="440">
        <f t="shared" si="17"/>
        <v>541</v>
      </c>
      <c r="G13" s="440">
        <f t="shared" si="17"/>
        <v>309</v>
      </c>
      <c r="H13" s="440">
        <f t="shared" si="17"/>
        <v>84</v>
      </c>
      <c r="I13" s="440">
        <f t="shared" si="17"/>
        <v>1374</v>
      </c>
      <c r="J13" s="440">
        <f t="shared" si="17"/>
        <v>538</v>
      </c>
      <c r="K13" s="440">
        <f t="shared" si="17"/>
        <v>1453</v>
      </c>
      <c r="L13" s="440">
        <f t="shared" si="17"/>
        <v>841</v>
      </c>
      <c r="M13" s="440">
        <f t="shared" si="17"/>
        <v>263</v>
      </c>
      <c r="N13" s="440">
        <f t="shared" si="17"/>
        <v>66</v>
      </c>
      <c r="O13" s="440">
        <f t="shared" si="17"/>
        <v>1139</v>
      </c>
      <c r="P13" s="440">
        <f t="shared" si="17"/>
        <v>453</v>
      </c>
      <c r="Q13" s="439">
        <f t="shared" si="4"/>
        <v>9393</v>
      </c>
      <c r="R13" s="752">
        <f t="shared" si="4"/>
        <v>4347</v>
      </c>
      <c r="S13" s="82"/>
      <c r="T13" s="809" t="s">
        <v>64</v>
      </c>
      <c r="U13" s="440">
        <f>+U171</f>
        <v>377</v>
      </c>
      <c r="V13" s="440">
        <f t="shared" ref="V13:AH13" si="18">+V171</f>
        <v>161</v>
      </c>
      <c r="W13" s="440">
        <f t="shared" si="18"/>
        <v>107</v>
      </c>
      <c r="X13" s="440">
        <f t="shared" si="18"/>
        <v>47</v>
      </c>
      <c r="Y13" s="440">
        <f t="shared" si="18"/>
        <v>25</v>
      </c>
      <c r="Z13" s="440">
        <f t="shared" si="18"/>
        <v>5</v>
      </c>
      <c r="AA13" s="440">
        <f t="shared" si="18"/>
        <v>135</v>
      </c>
      <c r="AB13" s="440">
        <f t="shared" si="18"/>
        <v>35</v>
      </c>
      <c r="AC13" s="440">
        <f t="shared" si="18"/>
        <v>377</v>
      </c>
      <c r="AD13" s="440">
        <f t="shared" si="18"/>
        <v>220</v>
      </c>
      <c r="AE13" s="440">
        <f t="shared" si="18"/>
        <v>48</v>
      </c>
      <c r="AF13" s="440">
        <f t="shared" si="18"/>
        <v>14</v>
      </c>
      <c r="AG13" s="440">
        <f t="shared" si="18"/>
        <v>294</v>
      </c>
      <c r="AH13" s="440">
        <f t="shared" si="18"/>
        <v>99</v>
      </c>
      <c r="AI13" s="439">
        <f t="shared" si="6"/>
        <v>1363</v>
      </c>
      <c r="AJ13" s="752">
        <f t="shared" si="6"/>
        <v>581</v>
      </c>
      <c r="AK13" s="82"/>
      <c r="AL13" s="809" t="s">
        <v>64</v>
      </c>
      <c r="AM13" s="440">
        <f t="shared" ref="AM13:BF13" si="19">+AM171</f>
        <v>78</v>
      </c>
      <c r="AN13" s="440">
        <f t="shared" si="19"/>
        <v>21</v>
      </c>
      <c r="AO13" s="440">
        <f t="shared" si="19"/>
        <v>10</v>
      </c>
      <c r="AP13" s="440">
        <f t="shared" si="19"/>
        <v>29</v>
      </c>
      <c r="AQ13" s="440">
        <f t="shared" si="19"/>
        <v>28</v>
      </c>
      <c r="AR13" s="440">
        <f t="shared" si="19"/>
        <v>11</v>
      </c>
      <c r="AS13" s="440">
        <f t="shared" si="19"/>
        <v>27</v>
      </c>
      <c r="AT13" s="440">
        <f t="shared" si="19"/>
        <v>204</v>
      </c>
      <c r="AU13" s="440">
        <f t="shared" si="19"/>
        <v>181</v>
      </c>
      <c r="AV13" s="440">
        <f t="shared" si="19"/>
        <v>16</v>
      </c>
      <c r="AW13" s="440">
        <f t="shared" si="19"/>
        <v>197</v>
      </c>
      <c r="AX13" s="440">
        <f t="shared" si="19"/>
        <v>350</v>
      </c>
      <c r="AY13" s="440">
        <f t="shared" si="19"/>
        <v>39</v>
      </c>
      <c r="AZ13" s="440">
        <f t="shared" si="19"/>
        <v>1</v>
      </c>
      <c r="BA13" s="440">
        <f t="shared" si="19"/>
        <v>4</v>
      </c>
      <c r="BB13" s="440">
        <f t="shared" si="19"/>
        <v>394</v>
      </c>
      <c r="BC13" s="440">
        <f t="shared" si="19"/>
        <v>69</v>
      </c>
      <c r="BD13" s="440">
        <f t="shared" si="19"/>
        <v>16</v>
      </c>
      <c r="BE13" s="440">
        <f t="shared" si="19"/>
        <v>16</v>
      </c>
      <c r="BF13" s="808">
        <f t="shared" si="19"/>
        <v>0</v>
      </c>
    </row>
    <row r="14" spans="1:58" s="45" customFormat="1" ht="12.75" customHeight="1" thickBot="1">
      <c r="B14" s="810" t="s">
        <v>65</v>
      </c>
      <c r="C14" s="811">
        <f>+C200</f>
        <v>3096</v>
      </c>
      <c r="D14" s="811">
        <f t="shared" ref="D14:P14" si="20">+D200</f>
        <v>1279</v>
      </c>
      <c r="E14" s="811">
        <f t="shared" si="20"/>
        <v>693</v>
      </c>
      <c r="F14" s="811">
        <f t="shared" si="20"/>
        <v>337</v>
      </c>
      <c r="G14" s="811">
        <f t="shared" si="20"/>
        <v>93</v>
      </c>
      <c r="H14" s="811">
        <f t="shared" si="20"/>
        <v>15</v>
      </c>
      <c r="I14" s="811">
        <f t="shared" si="20"/>
        <v>794</v>
      </c>
      <c r="J14" s="811">
        <f t="shared" si="20"/>
        <v>257</v>
      </c>
      <c r="K14" s="811">
        <f t="shared" si="20"/>
        <v>1188</v>
      </c>
      <c r="L14" s="811">
        <f t="shared" si="20"/>
        <v>587</v>
      </c>
      <c r="M14" s="811">
        <f t="shared" si="20"/>
        <v>80</v>
      </c>
      <c r="N14" s="811">
        <f t="shared" si="20"/>
        <v>17</v>
      </c>
      <c r="O14" s="811">
        <f t="shared" si="20"/>
        <v>631</v>
      </c>
      <c r="P14" s="811">
        <f t="shared" si="20"/>
        <v>178</v>
      </c>
      <c r="Q14" s="755">
        <f t="shared" si="4"/>
        <v>6575</v>
      </c>
      <c r="R14" s="764">
        <f t="shared" si="4"/>
        <v>2670</v>
      </c>
      <c r="S14" s="82"/>
      <c r="T14" s="810" t="s">
        <v>65</v>
      </c>
      <c r="U14" s="811">
        <f>+U200</f>
        <v>376</v>
      </c>
      <c r="V14" s="811">
        <f t="shared" ref="V14:AH14" si="21">+V200</f>
        <v>172</v>
      </c>
      <c r="W14" s="811">
        <f t="shared" si="21"/>
        <v>120</v>
      </c>
      <c r="X14" s="811">
        <f t="shared" si="21"/>
        <v>54</v>
      </c>
      <c r="Y14" s="811">
        <f t="shared" si="21"/>
        <v>14</v>
      </c>
      <c r="Z14" s="811">
        <f t="shared" si="21"/>
        <v>5</v>
      </c>
      <c r="AA14" s="811">
        <f t="shared" si="21"/>
        <v>138</v>
      </c>
      <c r="AB14" s="811">
        <f t="shared" si="21"/>
        <v>39</v>
      </c>
      <c r="AC14" s="811">
        <f t="shared" si="21"/>
        <v>470</v>
      </c>
      <c r="AD14" s="811">
        <f t="shared" si="21"/>
        <v>226</v>
      </c>
      <c r="AE14" s="811">
        <f t="shared" si="21"/>
        <v>18</v>
      </c>
      <c r="AF14" s="811">
        <f t="shared" si="21"/>
        <v>3</v>
      </c>
      <c r="AG14" s="811">
        <f t="shared" si="21"/>
        <v>211</v>
      </c>
      <c r="AH14" s="811">
        <f t="shared" si="21"/>
        <v>57</v>
      </c>
      <c r="AI14" s="755">
        <f t="shared" si="6"/>
        <v>1347</v>
      </c>
      <c r="AJ14" s="764">
        <f t="shared" si="6"/>
        <v>556</v>
      </c>
      <c r="AK14" s="82"/>
      <c r="AL14" s="810" t="s">
        <v>65</v>
      </c>
      <c r="AM14" s="811">
        <f t="shared" ref="AM14:BF14" si="22">+AM200</f>
        <v>55</v>
      </c>
      <c r="AN14" s="811">
        <f t="shared" si="22"/>
        <v>20</v>
      </c>
      <c r="AO14" s="811">
        <f t="shared" si="22"/>
        <v>4</v>
      </c>
      <c r="AP14" s="811">
        <f t="shared" si="22"/>
        <v>23</v>
      </c>
      <c r="AQ14" s="811">
        <f t="shared" si="22"/>
        <v>27</v>
      </c>
      <c r="AR14" s="811">
        <f t="shared" si="22"/>
        <v>4</v>
      </c>
      <c r="AS14" s="811">
        <f t="shared" si="22"/>
        <v>19</v>
      </c>
      <c r="AT14" s="811">
        <f t="shared" si="22"/>
        <v>151</v>
      </c>
      <c r="AU14" s="811">
        <f t="shared" si="22"/>
        <v>139</v>
      </c>
      <c r="AV14" s="811">
        <f t="shared" si="22"/>
        <v>17</v>
      </c>
      <c r="AW14" s="811">
        <f t="shared" si="22"/>
        <v>151</v>
      </c>
      <c r="AX14" s="811">
        <f t="shared" si="22"/>
        <v>304</v>
      </c>
      <c r="AY14" s="811">
        <f t="shared" si="22"/>
        <v>9</v>
      </c>
      <c r="AZ14" s="811">
        <f t="shared" si="22"/>
        <v>3</v>
      </c>
      <c r="BA14" s="811">
        <f t="shared" si="22"/>
        <v>2</v>
      </c>
      <c r="BB14" s="811">
        <f t="shared" si="22"/>
        <v>318</v>
      </c>
      <c r="BC14" s="811">
        <f t="shared" si="22"/>
        <v>114</v>
      </c>
      <c r="BD14" s="811">
        <f t="shared" si="22"/>
        <v>21</v>
      </c>
      <c r="BE14" s="811">
        <f t="shared" si="22"/>
        <v>21</v>
      </c>
      <c r="BF14" s="832">
        <f t="shared" si="22"/>
        <v>0</v>
      </c>
    </row>
    <row r="15" spans="1:58" s="45" customFormat="1" ht="24" customHeight="1">
      <c r="A15" s="80"/>
      <c r="B15" s="80"/>
      <c r="C15" s="80"/>
      <c r="D15" s="80"/>
      <c r="E15" s="80">
        <f>+E7+G7+I7</f>
        <v>17935</v>
      </c>
      <c r="F15" s="80">
        <f>+F7+H7+J7</f>
        <v>8099</v>
      </c>
      <c r="G15" s="80"/>
      <c r="H15" s="80"/>
      <c r="I15" s="80"/>
      <c r="J15" s="80"/>
      <c r="K15" s="80">
        <f>+K7+M7+O7</f>
        <v>19210</v>
      </c>
      <c r="L15" s="80">
        <f>+L7+N7+P7</f>
        <v>9075</v>
      </c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>
        <f>+W7+Y7+AA7</f>
        <v>1974</v>
      </c>
      <c r="X15" s="80">
        <f>+X7+Z7+AB7</f>
        <v>743</v>
      </c>
      <c r="Y15" s="80"/>
      <c r="Z15" s="80"/>
      <c r="AA15" s="80"/>
      <c r="AB15" s="80"/>
      <c r="AC15" s="80">
        <f>+AC7+AE7+AG7</f>
        <v>5345</v>
      </c>
      <c r="AD15" s="80">
        <f>+AD7+AF7+AH7</f>
        <v>2451</v>
      </c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</row>
    <row r="16" spans="1:58" s="119" customFormat="1" ht="11.25" customHeight="1">
      <c r="B16" s="47" t="s">
        <v>485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802"/>
      <c r="T16" s="47" t="s">
        <v>492</v>
      </c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802"/>
      <c r="AL16" s="47" t="s">
        <v>498</v>
      </c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</row>
    <row r="17" spans="2:58" s="45" customFormat="1" ht="9.75" customHeight="1" thickBot="1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4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4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</row>
    <row r="18" spans="2:58" s="57" customFormat="1" ht="18.75" customHeight="1">
      <c r="B18" s="812"/>
      <c r="C18" s="804" t="s">
        <v>96</v>
      </c>
      <c r="D18" s="805"/>
      <c r="E18" s="804" t="s">
        <v>97</v>
      </c>
      <c r="F18" s="805"/>
      <c r="G18" s="804" t="s">
        <v>98</v>
      </c>
      <c r="H18" s="805"/>
      <c r="I18" s="804" t="s">
        <v>99</v>
      </c>
      <c r="J18" s="805"/>
      <c r="K18" s="804" t="s">
        <v>100</v>
      </c>
      <c r="L18" s="805"/>
      <c r="M18" s="804" t="s">
        <v>101</v>
      </c>
      <c r="N18" s="805"/>
      <c r="O18" s="804" t="s">
        <v>102</v>
      </c>
      <c r="P18" s="805"/>
      <c r="Q18" s="813" t="s">
        <v>57</v>
      </c>
      <c r="R18" s="798"/>
      <c r="S18" s="53"/>
      <c r="T18" s="812"/>
      <c r="U18" s="804" t="s">
        <v>96</v>
      </c>
      <c r="V18" s="805"/>
      <c r="W18" s="804" t="s">
        <v>97</v>
      </c>
      <c r="X18" s="805"/>
      <c r="Y18" s="804" t="s">
        <v>98</v>
      </c>
      <c r="Z18" s="805"/>
      <c r="AA18" s="804" t="s">
        <v>99</v>
      </c>
      <c r="AB18" s="805"/>
      <c r="AC18" s="804" t="s">
        <v>100</v>
      </c>
      <c r="AD18" s="805"/>
      <c r="AE18" s="804" t="s">
        <v>101</v>
      </c>
      <c r="AF18" s="805"/>
      <c r="AG18" s="804" t="s">
        <v>102</v>
      </c>
      <c r="AH18" s="805"/>
      <c r="AI18" s="804" t="s">
        <v>57</v>
      </c>
      <c r="AJ18" s="798"/>
      <c r="AK18" s="53"/>
      <c r="AL18" s="812"/>
      <c r="AM18" s="942" t="s">
        <v>103</v>
      </c>
      <c r="AN18" s="943"/>
      <c r="AO18" s="943"/>
      <c r="AP18" s="943"/>
      <c r="AQ18" s="943"/>
      <c r="AR18" s="943"/>
      <c r="AS18" s="943"/>
      <c r="AT18" s="944"/>
      <c r="AU18" s="816" t="s">
        <v>70</v>
      </c>
      <c r="AV18" s="817"/>
      <c r="AW18" s="805"/>
      <c r="AX18" s="818" t="s">
        <v>71</v>
      </c>
      <c r="AY18" s="772"/>
      <c r="AZ18" s="819"/>
      <c r="BA18" s="820"/>
      <c r="BB18" s="821"/>
      <c r="BC18" s="822"/>
      <c r="BD18" s="816" t="s">
        <v>72</v>
      </c>
      <c r="BE18" s="823"/>
      <c r="BF18" s="824"/>
    </row>
    <row r="19" spans="2:58" s="57" customFormat="1" ht="25.5" customHeight="1">
      <c r="B19" s="814" t="s">
        <v>288</v>
      </c>
      <c r="C19" s="182" t="s">
        <v>282</v>
      </c>
      <c r="D19" s="182" t="s">
        <v>269</v>
      </c>
      <c r="E19" s="182" t="s">
        <v>282</v>
      </c>
      <c r="F19" s="182" t="s">
        <v>269</v>
      </c>
      <c r="G19" s="182" t="s">
        <v>282</v>
      </c>
      <c r="H19" s="182" t="s">
        <v>269</v>
      </c>
      <c r="I19" s="182" t="s">
        <v>282</v>
      </c>
      <c r="J19" s="182" t="s">
        <v>269</v>
      </c>
      <c r="K19" s="182" t="s">
        <v>282</v>
      </c>
      <c r="L19" s="182" t="s">
        <v>269</v>
      </c>
      <c r="M19" s="182" t="s">
        <v>282</v>
      </c>
      <c r="N19" s="182" t="s">
        <v>269</v>
      </c>
      <c r="O19" s="182" t="s">
        <v>282</v>
      </c>
      <c r="P19" s="182" t="s">
        <v>269</v>
      </c>
      <c r="Q19" s="182" t="s">
        <v>282</v>
      </c>
      <c r="R19" s="748" t="s">
        <v>269</v>
      </c>
      <c r="S19" s="61"/>
      <c r="T19" s="806" t="s">
        <v>288</v>
      </c>
      <c r="U19" s="182" t="s">
        <v>282</v>
      </c>
      <c r="V19" s="182" t="s">
        <v>269</v>
      </c>
      <c r="W19" s="182" t="s">
        <v>282</v>
      </c>
      <c r="X19" s="182" t="s">
        <v>269</v>
      </c>
      <c r="Y19" s="182" t="s">
        <v>282</v>
      </c>
      <c r="Z19" s="182" t="s">
        <v>269</v>
      </c>
      <c r="AA19" s="182" t="s">
        <v>282</v>
      </c>
      <c r="AB19" s="182" t="s">
        <v>269</v>
      </c>
      <c r="AC19" s="182" t="s">
        <v>282</v>
      </c>
      <c r="AD19" s="182" t="s">
        <v>269</v>
      </c>
      <c r="AE19" s="182" t="s">
        <v>282</v>
      </c>
      <c r="AF19" s="182" t="s">
        <v>269</v>
      </c>
      <c r="AG19" s="182" t="s">
        <v>282</v>
      </c>
      <c r="AH19" s="182" t="s">
        <v>269</v>
      </c>
      <c r="AI19" s="182" t="s">
        <v>282</v>
      </c>
      <c r="AJ19" s="748" t="s">
        <v>269</v>
      </c>
      <c r="AK19" s="53"/>
      <c r="AL19" s="825" t="s">
        <v>288</v>
      </c>
      <c r="AM19" s="62" t="s">
        <v>96</v>
      </c>
      <c r="AN19" s="62" t="s">
        <v>104</v>
      </c>
      <c r="AO19" s="62" t="s">
        <v>105</v>
      </c>
      <c r="AP19" s="62" t="s">
        <v>106</v>
      </c>
      <c r="AQ19" s="62" t="s">
        <v>107</v>
      </c>
      <c r="AR19" s="62" t="s">
        <v>108</v>
      </c>
      <c r="AS19" s="62" t="s">
        <v>109</v>
      </c>
      <c r="AT19" s="63" t="s">
        <v>110</v>
      </c>
      <c r="AU19" s="64" t="s">
        <v>73</v>
      </c>
      <c r="AV19" s="65" t="s">
        <v>74</v>
      </c>
      <c r="AW19" s="66" t="s">
        <v>75</v>
      </c>
      <c r="AX19" s="9" t="s">
        <v>76</v>
      </c>
      <c r="AY19" s="7" t="s">
        <v>77</v>
      </c>
      <c r="AZ19" s="7" t="s">
        <v>94</v>
      </c>
      <c r="BA19" s="7" t="s">
        <v>78</v>
      </c>
      <c r="BB19" s="10" t="s">
        <v>79</v>
      </c>
      <c r="BC19" s="7" t="s">
        <v>80</v>
      </c>
      <c r="BD19" s="18" t="s">
        <v>81</v>
      </c>
      <c r="BE19" s="12" t="s">
        <v>82</v>
      </c>
      <c r="BF19" s="826" t="s">
        <v>83</v>
      </c>
    </row>
    <row r="20" spans="2:58" s="45" customFormat="1" ht="8.25" customHeight="1">
      <c r="B20" s="81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807"/>
      <c r="S20" s="49"/>
      <c r="T20" s="815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1"/>
      <c r="AI20" s="70"/>
      <c r="AJ20" s="525"/>
      <c r="AK20" s="49"/>
      <c r="AL20" s="833"/>
      <c r="AM20" s="73"/>
      <c r="AN20" s="73"/>
      <c r="AO20" s="73"/>
      <c r="AP20" s="73"/>
      <c r="AQ20" s="73"/>
      <c r="AR20" s="73"/>
      <c r="AS20" s="73"/>
      <c r="AT20" s="73"/>
      <c r="AU20" s="21"/>
      <c r="AV20" s="22"/>
      <c r="AW20" s="23"/>
      <c r="AX20" s="24"/>
      <c r="AY20" s="74"/>
      <c r="AZ20" s="24"/>
      <c r="BA20" s="24"/>
      <c r="BB20" s="69"/>
      <c r="BC20" s="21"/>
      <c r="BD20" s="72"/>
      <c r="BE20" s="75"/>
      <c r="BF20" s="828"/>
    </row>
    <row r="21" spans="2:58" s="45" customFormat="1" ht="13.5" customHeight="1">
      <c r="B21" s="522" t="s">
        <v>58</v>
      </c>
      <c r="C21" s="439">
        <f t="shared" ref="C21:R21" si="23">SUM(C23:C44)</f>
        <v>25821</v>
      </c>
      <c r="D21" s="439">
        <f t="shared" si="23"/>
        <v>11622</v>
      </c>
      <c r="E21" s="439">
        <f t="shared" si="23"/>
        <v>6921</v>
      </c>
      <c r="F21" s="439">
        <f t="shared" si="23"/>
        <v>3973</v>
      </c>
      <c r="G21" s="439">
        <f t="shared" si="23"/>
        <v>2778</v>
      </c>
      <c r="H21" s="439">
        <f t="shared" si="23"/>
        <v>827</v>
      </c>
      <c r="I21" s="439">
        <f t="shared" si="23"/>
        <v>8236</v>
      </c>
      <c r="J21" s="439">
        <f t="shared" si="23"/>
        <v>3299</v>
      </c>
      <c r="K21" s="439">
        <f t="shared" si="23"/>
        <v>9851</v>
      </c>
      <c r="L21" s="439">
        <f t="shared" si="23"/>
        <v>5569</v>
      </c>
      <c r="M21" s="439">
        <f t="shared" si="23"/>
        <v>2179</v>
      </c>
      <c r="N21" s="439">
        <f t="shared" si="23"/>
        <v>610</v>
      </c>
      <c r="O21" s="77">
        <f t="shared" si="23"/>
        <v>7180</v>
      </c>
      <c r="P21" s="439">
        <f t="shared" si="23"/>
        <v>2896</v>
      </c>
      <c r="Q21" s="439">
        <f t="shared" si="23"/>
        <v>62966</v>
      </c>
      <c r="R21" s="752">
        <f t="shared" si="23"/>
        <v>28796</v>
      </c>
      <c r="S21" s="48"/>
      <c r="T21" s="522" t="s">
        <v>58</v>
      </c>
      <c r="U21" s="401">
        <f t="shared" ref="U21:AJ21" si="24">SUM(U23:U44)</f>
        <v>2775</v>
      </c>
      <c r="V21" s="401">
        <f t="shared" si="24"/>
        <v>1245</v>
      </c>
      <c r="W21" s="401">
        <f t="shared" si="24"/>
        <v>616</v>
      </c>
      <c r="X21" s="401">
        <f t="shared" si="24"/>
        <v>309</v>
      </c>
      <c r="Y21" s="401">
        <f t="shared" si="24"/>
        <v>328</v>
      </c>
      <c r="Z21" s="401">
        <f t="shared" si="24"/>
        <v>92</v>
      </c>
      <c r="AA21" s="401">
        <f t="shared" si="24"/>
        <v>1030</v>
      </c>
      <c r="AB21" s="401">
        <f t="shared" si="24"/>
        <v>342</v>
      </c>
      <c r="AC21" s="76">
        <f t="shared" si="24"/>
        <v>2809</v>
      </c>
      <c r="AD21" s="401">
        <f t="shared" si="24"/>
        <v>1521</v>
      </c>
      <c r="AE21" s="401">
        <f t="shared" si="24"/>
        <v>493</v>
      </c>
      <c r="AF21" s="401">
        <f t="shared" si="24"/>
        <v>147</v>
      </c>
      <c r="AG21" s="401">
        <f t="shared" si="24"/>
        <v>2043</v>
      </c>
      <c r="AH21" s="401">
        <f t="shared" si="24"/>
        <v>783</v>
      </c>
      <c r="AI21" s="401">
        <f t="shared" si="24"/>
        <v>10093</v>
      </c>
      <c r="AJ21" s="523">
        <f t="shared" si="24"/>
        <v>4438</v>
      </c>
      <c r="AK21" s="48"/>
      <c r="AL21" s="522" t="s">
        <v>58</v>
      </c>
      <c r="AM21" s="401">
        <f t="shared" ref="AM21:BF21" si="25">SUM(AM23:AM44)</f>
        <v>513</v>
      </c>
      <c r="AN21" s="401">
        <f t="shared" si="25"/>
        <v>175</v>
      </c>
      <c r="AO21" s="401">
        <f t="shared" si="25"/>
        <v>92</v>
      </c>
      <c r="AP21" s="401">
        <f t="shared" si="25"/>
        <v>194</v>
      </c>
      <c r="AQ21" s="401">
        <f t="shared" si="25"/>
        <v>217</v>
      </c>
      <c r="AR21" s="401">
        <f t="shared" si="25"/>
        <v>103</v>
      </c>
      <c r="AS21" s="401">
        <f t="shared" si="25"/>
        <v>216</v>
      </c>
      <c r="AT21" s="401">
        <f t="shared" si="25"/>
        <v>1507</v>
      </c>
      <c r="AU21" s="401">
        <f t="shared" si="25"/>
        <v>1160</v>
      </c>
      <c r="AV21" s="401">
        <f t="shared" si="25"/>
        <v>133</v>
      </c>
      <c r="AW21" s="401">
        <f t="shared" si="25"/>
        <v>1280</v>
      </c>
      <c r="AX21" s="401">
        <f t="shared" si="25"/>
        <v>2714</v>
      </c>
      <c r="AY21" s="401">
        <f t="shared" si="25"/>
        <v>162</v>
      </c>
      <c r="AZ21" s="401">
        <f t="shared" si="25"/>
        <v>25</v>
      </c>
      <c r="BA21" s="401">
        <f t="shared" si="25"/>
        <v>26</v>
      </c>
      <c r="BB21" s="401">
        <f t="shared" si="25"/>
        <v>2929</v>
      </c>
      <c r="BC21" s="401">
        <f t="shared" si="25"/>
        <v>596</v>
      </c>
      <c r="BD21" s="401">
        <f t="shared" si="25"/>
        <v>123</v>
      </c>
      <c r="BE21" s="401">
        <f t="shared" si="25"/>
        <v>123</v>
      </c>
      <c r="BF21" s="523">
        <f t="shared" si="25"/>
        <v>0</v>
      </c>
    </row>
    <row r="22" spans="2:58" s="45" customFormat="1" ht="6.75" customHeight="1">
      <c r="B22" s="524"/>
      <c r="C22" s="440"/>
      <c r="D22" s="440"/>
      <c r="E22" s="440"/>
      <c r="F22" s="440"/>
      <c r="G22" s="440"/>
      <c r="H22" s="440"/>
      <c r="I22" s="440"/>
      <c r="J22" s="440"/>
      <c r="K22" s="440"/>
      <c r="L22" s="440"/>
      <c r="M22" s="440"/>
      <c r="N22" s="440"/>
      <c r="O22" s="79"/>
      <c r="P22" s="79"/>
      <c r="Q22" s="401"/>
      <c r="R22" s="781"/>
      <c r="S22" s="48"/>
      <c r="T22" s="524"/>
      <c r="U22" s="70"/>
      <c r="V22" s="70"/>
      <c r="W22" s="70"/>
      <c r="X22" s="70"/>
      <c r="Y22" s="70"/>
      <c r="Z22" s="70"/>
      <c r="AA22" s="70"/>
      <c r="AB22" s="70"/>
      <c r="AC22" s="67"/>
      <c r="AD22" s="70"/>
      <c r="AE22" s="70"/>
      <c r="AF22" s="70"/>
      <c r="AG22" s="70"/>
      <c r="AH22" s="70"/>
      <c r="AI22" s="401"/>
      <c r="AJ22" s="523"/>
      <c r="AK22" s="48"/>
      <c r="AL22" s="524"/>
      <c r="AM22" s="401"/>
      <c r="AN22" s="401"/>
      <c r="AO22" s="401"/>
      <c r="AP22" s="401"/>
      <c r="AQ22" s="401"/>
      <c r="AR22" s="401"/>
      <c r="AS22" s="401"/>
      <c r="AT22" s="401"/>
      <c r="AU22" s="401"/>
      <c r="AV22" s="401"/>
      <c r="AW22" s="401"/>
      <c r="AX22" s="76"/>
      <c r="AY22" s="401"/>
      <c r="AZ22" s="401"/>
      <c r="BA22" s="401"/>
      <c r="BB22" s="401"/>
      <c r="BC22" s="401"/>
      <c r="BD22" s="401"/>
      <c r="BE22" s="401"/>
      <c r="BF22" s="829"/>
    </row>
    <row r="23" spans="2:58" s="45" customFormat="1" ht="12.75" customHeight="1">
      <c r="B23" s="809" t="s">
        <v>115</v>
      </c>
      <c r="C23" s="440">
        <f>+C56+C57+C58+C59+C60+C61+C62+C63</f>
        <v>5451</v>
      </c>
      <c r="D23" s="440">
        <f t="shared" ref="D23:N23" si="26">+D56+D57+D58+D59+D60+D61+D62+D63</f>
        <v>2794</v>
      </c>
      <c r="E23" s="440">
        <f t="shared" si="26"/>
        <v>1510</v>
      </c>
      <c r="F23" s="440">
        <f t="shared" si="26"/>
        <v>1019</v>
      </c>
      <c r="G23" s="440">
        <f t="shared" si="26"/>
        <v>1081</v>
      </c>
      <c r="H23" s="440">
        <f t="shared" si="26"/>
        <v>400</v>
      </c>
      <c r="I23" s="440">
        <f t="shared" si="26"/>
        <v>2280</v>
      </c>
      <c r="J23" s="440">
        <f t="shared" si="26"/>
        <v>1112</v>
      </c>
      <c r="K23" s="440">
        <f t="shared" si="26"/>
        <v>2437</v>
      </c>
      <c r="L23" s="440">
        <f t="shared" si="26"/>
        <v>1540</v>
      </c>
      <c r="M23" s="440">
        <f t="shared" si="26"/>
        <v>782</v>
      </c>
      <c r="N23" s="440">
        <f t="shared" si="26"/>
        <v>252</v>
      </c>
      <c r="O23" s="440">
        <f>+O56+O57+O58+O59+O60+O61+O62+O63</f>
        <v>2125</v>
      </c>
      <c r="P23" s="440">
        <f>+P56+P57+P58+P59+P60+P61+P62+P63</f>
        <v>952</v>
      </c>
      <c r="Q23" s="439">
        <f t="shared" ref="Q23:R44" si="27">+O23+M23+K23+I23+G23+E23+C23</f>
        <v>15666</v>
      </c>
      <c r="R23" s="752">
        <f t="shared" si="27"/>
        <v>8069</v>
      </c>
      <c r="S23" s="48"/>
      <c r="T23" s="809" t="s">
        <v>115</v>
      </c>
      <c r="U23" s="440">
        <f>+U56+U57+U58+U59+U60+U61+U62+U63</f>
        <v>452</v>
      </c>
      <c r="V23" s="440">
        <f t="shared" ref="V23:AF23" si="28">+V56+V57+V58+V59+V60+V61+V62+V63</f>
        <v>234</v>
      </c>
      <c r="W23" s="440">
        <f t="shared" si="28"/>
        <v>151</v>
      </c>
      <c r="X23" s="440">
        <f t="shared" si="28"/>
        <v>91</v>
      </c>
      <c r="Y23" s="440">
        <f t="shared" si="28"/>
        <v>146</v>
      </c>
      <c r="Z23" s="440">
        <f t="shared" si="28"/>
        <v>46</v>
      </c>
      <c r="AA23" s="440">
        <f t="shared" si="28"/>
        <v>252</v>
      </c>
      <c r="AB23" s="440">
        <f t="shared" si="28"/>
        <v>105</v>
      </c>
      <c r="AC23" s="79">
        <f t="shared" si="28"/>
        <v>602</v>
      </c>
      <c r="AD23" s="440">
        <f t="shared" si="28"/>
        <v>362</v>
      </c>
      <c r="AE23" s="440">
        <f t="shared" si="28"/>
        <v>172</v>
      </c>
      <c r="AF23" s="440">
        <f t="shared" si="28"/>
        <v>56</v>
      </c>
      <c r="AG23" s="440">
        <f>+AG56+AG57+AG58+AG59+AG60+AG61+AG62+AG63</f>
        <v>590</v>
      </c>
      <c r="AH23" s="440">
        <f>+AH56+AH57+AH58+AH59+AH60+AH61+AH62+AH63</f>
        <v>300</v>
      </c>
      <c r="AI23" s="440">
        <f>+AI56+AI57+AI58+AI59+AI60+AI61+AI62+AI63</f>
        <v>2365</v>
      </c>
      <c r="AJ23" s="781">
        <f>+AJ56+AJ57+AJ58+AJ59+AJ60+AJ61+AJ62+AJ63</f>
        <v>1194</v>
      </c>
      <c r="AK23" s="48"/>
      <c r="AL23" s="809" t="s">
        <v>115</v>
      </c>
      <c r="AM23" s="440">
        <f t="shared" ref="AM23:BF23" si="29">+AM56+AM57+AM58+AM59+AM60+AM61+AM62+AM63</f>
        <v>105</v>
      </c>
      <c r="AN23" s="440">
        <f t="shared" si="29"/>
        <v>39</v>
      </c>
      <c r="AO23" s="440">
        <f t="shared" si="29"/>
        <v>34</v>
      </c>
      <c r="AP23" s="440">
        <f t="shared" si="29"/>
        <v>50</v>
      </c>
      <c r="AQ23" s="440">
        <f t="shared" si="29"/>
        <v>52</v>
      </c>
      <c r="AR23" s="440">
        <f t="shared" si="29"/>
        <v>35</v>
      </c>
      <c r="AS23" s="440">
        <f t="shared" si="29"/>
        <v>87</v>
      </c>
      <c r="AT23" s="440">
        <f t="shared" si="29"/>
        <v>402</v>
      </c>
      <c r="AU23" s="440">
        <f t="shared" si="29"/>
        <v>265</v>
      </c>
      <c r="AV23" s="440">
        <f t="shared" si="29"/>
        <v>24</v>
      </c>
      <c r="AW23" s="440">
        <f t="shared" si="29"/>
        <v>289</v>
      </c>
      <c r="AX23" s="440">
        <f t="shared" si="29"/>
        <v>814</v>
      </c>
      <c r="AY23" s="440">
        <f t="shared" si="29"/>
        <v>6</v>
      </c>
      <c r="AZ23" s="440">
        <f t="shared" si="29"/>
        <v>11</v>
      </c>
      <c r="BA23" s="440">
        <f t="shared" si="29"/>
        <v>5</v>
      </c>
      <c r="BB23" s="440">
        <f t="shared" si="29"/>
        <v>836</v>
      </c>
      <c r="BC23" s="440">
        <f t="shared" si="29"/>
        <v>77</v>
      </c>
      <c r="BD23" s="440">
        <f t="shared" si="29"/>
        <v>21</v>
      </c>
      <c r="BE23" s="440">
        <f t="shared" si="29"/>
        <v>21</v>
      </c>
      <c r="BF23" s="808">
        <f t="shared" si="29"/>
        <v>0</v>
      </c>
    </row>
    <row r="24" spans="2:58" s="45" customFormat="1" ht="12.75" customHeight="1">
      <c r="B24" s="809" t="s">
        <v>124</v>
      </c>
      <c r="C24" s="440">
        <f>+C64+C65</f>
        <v>530</v>
      </c>
      <c r="D24" s="440">
        <f t="shared" ref="D24:N24" si="30">+D64+D65</f>
        <v>231</v>
      </c>
      <c r="E24" s="440">
        <f t="shared" si="30"/>
        <v>176</v>
      </c>
      <c r="F24" s="440">
        <f t="shared" si="30"/>
        <v>101</v>
      </c>
      <c r="G24" s="440">
        <f t="shared" si="30"/>
        <v>62</v>
      </c>
      <c r="H24" s="440">
        <f t="shared" si="30"/>
        <v>13</v>
      </c>
      <c r="I24" s="440">
        <f t="shared" si="30"/>
        <v>122</v>
      </c>
      <c r="J24" s="440">
        <f t="shared" si="30"/>
        <v>42</v>
      </c>
      <c r="K24" s="440">
        <f t="shared" si="30"/>
        <v>163</v>
      </c>
      <c r="L24" s="440">
        <f t="shared" si="30"/>
        <v>88</v>
      </c>
      <c r="M24" s="440">
        <f t="shared" si="30"/>
        <v>33</v>
      </c>
      <c r="N24" s="440">
        <f t="shared" si="30"/>
        <v>9</v>
      </c>
      <c r="O24" s="440">
        <f>+O64+O65</f>
        <v>74</v>
      </c>
      <c r="P24" s="440">
        <f>+P64+P65</f>
        <v>23</v>
      </c>
      <c r="Q24" s="439">
        <f t="shared" si="27"/>
        <v>1160</v>
      </c>
      <c r="R24" s="752">
        <f t="shared" si="27"/>
        <v>507</v>
      </c>
      <c r="S24" s="48"/>
      <c r="T24" s="809" t="s">
        <v>124</v>
      </c>
      <c r="U24" s="440">
        <f>+U64+U65</f>
        <v>37</v>
      </c>
      <c r="V24" s="440">
        <f t="shared" ref="V24:AF24" si="31">+V64+V65</f>
        <v>17</v>
      </c>
      <c r="W24" s="440">
        <f t="shared" si="31"/>
        <v>7</v>
      </c>
      <c r="X24" s="440">
        <f t="shared" si="31"/>
        <v>5</v>
      </c>
      <c r="Y24" s="440">
        <f t="shared" si="31"/>
        <v>4</v>
      </c>
      <c r="Z24" s="440">
        <f t="shared" si="31"/>
        <v>0</v>
      </c>
      <c r="AA24" s="440">
        <f t="shared" si="31"/>
        <v>26</v>
      </c>
      <c r="AB24" s="440">
        <f t="shared" si="31"/>
        <v>6</v>
      </c>
      <c r="AC24" s="79">
        <f t="shared" si="31"/>
        <v>15</v>
      </c>
      <c r="AD24" s="440">
        <f t="shared" si="31"/>
        <v>7</v>
      </c>
      <c r="AE24" s="440">
        <f t="shared" si="31"/>
        <v>8</v>
      </c>
      <c r="AF24" s="440">
        <f t="shared" si="31"/>
        <v>2</v>
      </c>
      <c r="AG24" s="440">
        <f>+AG64+AG65</f>
        <v>17</v>
      </c>
      <c r="AH24" s="440">
        <f>+AH64+AH65</f>
        <v>3</v>
      </c>
      <c r="AI24" s="440">
        <f>+AI64+AI65</f>
        <v>114</v>
      </c>
      <c r="AJ24" s="781">
        <f>+AJ64+AJ65</f>
        <v>40</v>
      </c>
      <c r="AK24" s="48"/>
      <c r="AL24" s="809" t="s">
        <v>124</v>
      </c>
      <c r="AM24" s="440">
        <f t="shared" ref="AM24:BF24" si="32">+AM64+AM65</f>
        <v>13</v>
      </c>
      <c r="AN24" s="440">
        <f t="shared" si="32"/>
        <v>5</v>
      </c>
      <c r="AO24" s="440">
        <f t="shared" si="32"/>
        <v>2</v>
      </c>
      <c r="AP24" s="440">
        <f t="shared" si="32"/>
        <v>4</v>
      </c>
      <c r="AQ24" s="440">
        <f t="shared" si="32"/>
        <v>5</v>
      </c>
      <c r="AR24" s="440">
        <f t="shared" si="32"/>
        <v>2</v>
      </c>
      <c r="AS24" s="440">
        <f t="shared" si="32"/>
        <v>3</v>
      </c>
      <c r="AT24" s="440">
        <f t="shared" si="32"/>
        <v>34</v>
      </c>
      <c r="AU24" s="440">
        <f t="shared" si="32"/>
        <v>15</v>
      </c>
      <c r="AV24" s="440">
        <f t="shared" si="32"/>
        <v>16</v>
      </c>
      <c r="AW24" s="440">
        <f t="shared" si="32"/>
        <v>31</v>
      </c>
      <c r="AX24" s="440">
        <f t="shared" si="32"/>
        <v>48</v>
      </c>
      <c r="AY24" s="440">
        <f t="shared" si="32"/>
        <v>9</v>
      </c>
      <c r="AZ24" s="440">
        <f t="shared" si="32"/>
        <v>0</v>
      </c>
      <c r="BA24" s="440">
        <f t="shared" si="32"/>
        <v>0</v>
      </c>
      <c r="BB24" s="440">
        <f t="shared" si="32"/>
        <v>57</v>
      </c>
      <c r="BC24" s="440">
        <f t="shared" si="32"/>
        <v>5</v>
      </c>
      <c r="BD24" s="440">
        <f t="shared" si="32"/>
        <v>4</v>
      </c>
      <c r="BE24" s="440">
        <f t="shared" si="32"/>
        <v>4</v>
      </c>
      <c r="BF24" s="808">
        <f t="shared" si="32"/>
        <v>0</v>
      </c>
    </row>
    <row r="25" spans="2:58" s="45" customFormat="1" ht="12.75" customHeight="1">
      <c r="B25" s="809" t="s">
        <v>125</v>
      </c>
      <c r="C25" s="440">
        <f>+C66+C67+C68</f>
        <v>715</v>
      </c>
      <c r="D25" s="440">
        <f t="shared" ref="D25:N25" si="33">+D66+D67+D68</f>
        <v>339</v>
      </c>
      <c r="E25" s="440">
        <f t="shared" si="33"/>
        <v>229</v>
      </c>
      <c r="F25" s="440">
        <f t="shared" si="33"/>
        <v>134</v>
      </c>
      <c r="G25" s="440">
        <f t="shared" si="33"/>
        <v>102</v>
      </c>
      <c r="H25" s="440">
        <f t="shared" si="33"/>
        <v>32</v>
      </c>
      <c r="I25" s="440">
        <f t="shared" si="33"/>
        <v>259</v>
      </c>
      <c r="J25" s="440">
        <f t="shared" si="33"/>
        <v>101</v>
      </c>
      <c r="K25" s="440">
        <f t="shared" si="33"/>
        <v>310</v>
      </c>
      <c r="L25" s="440">
        <f t="shared" si="33"/>
        <v>193</v>
      </c>
      <c r="M25" s="440">
        <f t="shared" si="33"/>
        <v>96</v>
      </c>
      <c r="N25" s="440">
        <f t="shared" si="33"/>
        <v>25</v>
      </c>
      <c r="O25" s="440">
        <f>+O66+O67+O68</f>
        <v>232</v>
      </c>
      <c r="P25" s="440">
        <f>+P66+P67+P68</f>
        <v>102</v>
      </c>
      <c r="Q25" s="439">
        <f t="shared" si="27"/>
        <v>1943</v>
      </c>
      <c r="R25" s="752">
        <f t="shared" si="27"/>
        <v>926</v>
      </c>
      <c r="S25" s="48"/>
      <c r="T25" s="809" t="s">
        <v>125</v>
      </c>
      <c r="U25" s="440">
        <f>+U66+U67+U68</f>
        <v>47</v>
      </c>
      <c r="V25" s="440">
        <f t="shared" ref="V25:AF25" si="34">+V66+V67+V68</f>
        <v>23</v>
      </c>
      <c r="W25" s="440">
        <f t="shared" si="34"/>
        <v>8</v>
      </c>
      <c r="X25" s="440">
        <f t="shared" si="34"/>
        <v>3</v>
      </c>
      <c r="Y25" s="440">
        <f t="shared" si="34"/>
        <v>9</v>
      </c>
      <c r="Z25" s="440">
        <f t="shared" si="34"/>
        <v>4</v>
      </c>
      <c r="AA25" s="440">
        <f t="shared" si="34"/>
        <v>29</v>
      </c>
      <c r="AB25" s="440">
        <f t="shared" si="34"/>
        <v>8</v>
      </c>
      <c r="AC25" s="79">
        <f t="shared" si="34"/>
        <v>70</v>
      </c>
      <c r="AD25" s="440">
        <f t="shared" si="34"/>
        <v>44</v>
      </c>
      <c r="AE25" s="440">
        <f t="shared" si="34"/>
        <v>12</v>
      </c>
      <c r="AF25" s="440">
        <f t="shared" si="34"/>
        <v>3</v>
      </c>
      <c r="AG25" s="440">
        <f>+AG66+AG67+AG68</f>
        <v>62</v>
      </c>
      <c r="AH25" s="440">
        <f>+AH66+AH67+AH68</f>
        <v>33</v>
      </c>
      <c r="AI25" s="440">
        <f>+AI66+AI67+AI68</f>
        <v>237</v>
      </c>
      <c r="AJ25" s="781">
        <f>+AJ66+AJ67+AJ68</f>
        <v>118</v>
      </c>
      <c r="AK25" s="48"/>
      <c r="AL25" s="809" t="s">
        <v>125</v>
      </c>
      <c r="AM25" s="440">
        <f t="shared" ref="AM25:BF25" si="35">+AM66+AM67+AM68</f>
        <v>16</v>
      </c>
      <c r="AN25" s="440">
        <f t="shared" si="35"/>
        <v>6</v>
      </c>
      <c r="AO25" s="440">
        <f t="shared" si="35"/>
        <v>3</v>
      </c>
      <c r="AP25" s="440">
        <f t="shared" si="35"/>
        <v>6</v>
      </c>
      <c r="AQ25" s="440">
        <f t="shared" si="35"/>
        <v>7</v>
      </c>
      <c r="AR25" s="440">
        <f t="shared" si="35"/>
        <v>4</v>
      </c>
      <c r="AS25" s="440">
        <f t="shared" si="35"/>
        <v>6</v>
      </c>
      <c r="AT25" s="440">
        <f t="shared" si="35"/>
        <v>48</v>
      </c>
      <c r="AU25" s="440">
        <f t="shared" si="35"/>
        <v>35</v>
      </c>
      <c r="AV25" s="440">
        <f t="shared" si="35"/>
        <v>10</v>
      </c>
      <c r="AW25" s="440">
        <f t="shared" si="35"/>
        <v>45</v>
      </c>
      <c r="AX25" s="440">
        <f t="shared" si="35"/>
        <v>83</v>
      </c>
      <c r="AY25" s="440">
        <f t="shared" si="35"/>
        <v>11</v>
      </c>
      <c r="AZ25" s="440">
        <f t="shared" si="35"/>
        <v>0</v>
      </c>
      <c r="BA25" s="440">
        <f t="shared" si="35"/>
        <v>1</v>
      </c>
      <c r="BB25" s="440">
        <f t="shared" si="35"/>
        <v>95</v>
      </c>
      <c r="BC25" s="440">
        <f t="shared" si="35"/>
        <v>19</v>
      </c>
      <c r="BD25" s="440">
        <f t="shared" si="35"/>
        <v>4</v>
      </c>
      <c r="BE25" s="440">
        <f t="shared" si="35"/>
        <v>4</v>
      </c>
      <c r="BF25" s="808">
        <f t="shared" si="35"/>
        <v>0</v>
      </c>
    </row>
    <row r="26" spans="2:58" s="45" customFormat="1" ht="12.75" customHeight="1">
      <c r="B26" s="809" t="s">
        <v>129</v>
      </c>
      <c r="C26" s="440">
        <f>+C69+C70+C71+C72+C73+C74</f>
        <v>1406</v>
      </c>
      <c r="D26" s="440">
        <f t="shared" ref="D26:N26" si="36">+D69+D70+D71+D72+D73+D74</f>
        <v>624</v>
      </c>
      <c r="E26" s="440">
        <f t="shared" si="36"/>
        <v>403</v>
      </c>
      <c r="F26" s="440">
        <f t="shared" si="36"/>
        <v>236</v>
      </c>
      <c r="G26" s="440">
        <f t="shared" si="36"/>
        <v>274</v>
      </c>
      <c r="H26" s="440">
        <f t="shared" si="36"/>
        <v>70</v>
      </c>
      <c r="I26" s="440">
        <f t="shared" si="36"/>
        <v>476</v>
      </c>
      <c r="J26" s="440">
        <f t="shared" si="36"/>
        <v>176</v>
      </c>
      <c r="K26" s="440">
        <f t="shared" si="36"/>
        <v>518</v>
      </c>
      <c r="L26" s="440">
        <f t="shared" si="36"/>
        <v>285</v>
      </c>
      <c r="M26" s="440">
        <f t="shared" si="36"/>
        <v>253</v>
      </c>
      <c r="N26" s="440">
        <f t="shared" si="36"/>
        <v>65</v>
      </c>
      <c r="O26" s="440">
        <f>+O69+O70+O71+O72+O73+O74</f>
        <v>482</v>
      </c>
      <c r="P26" s="440">
        <f>+P69+P70+P71+P72+P73+P74</f>
        <v>196</v>
      </c>
      <c r="Q26" s="439">
        <f t="shared" si="27"/>
        <v>3812</v>
      </c>
      <c r="R26" s="752">
        <f t="shared" si="27"/>
        <v>1652</v>
      </c>
      <c r="S26" s="48"/>
      <c r="T26" s="809" t="s">
        <v>129</v>
      </c>
      <c r="U26" s="440">
        <f>+U69+U70+U71+U72+U73+U74</f>
        <v>137</v>
      </c>
      <c r="V26" s="440">
        <f t="shared" ref="V26:AF26" si="37">+V69+V70+V71+V72+V73+V74</f>
        <v>65</v>
      </c>
      <c r="W26" s="440">
        <f t="shared" si="37"/>
        <v>53</v>
      </c>
      <c r="X26" s="440">
        <f t="shared" si="37"/>
        <v>25</v>
      </c>
      <c r="Y26" s="440">
        <f t="shared" si="37"/>
        <v>30</v>
      </c>
      <c r="Z26" s="440">
        <f t="shared" si="37"/>
        <v>9</v>
      </c>
      <c r="AA26" s="440">
        <f t="shared" si="37"/>
        <v>37</v>
      </c>
      <c r="AB26" s="440">
        <f t="shared" si="37"/>
        <v>8</v>
      </c>
      <c r="AC26" s="79">
        <f t="shared" si="37"/>
        <v>134</v>
      </c>
      <c r="AD26" s="440">
        <f t="shared" si="37"/>
        <v>63</v>
      </c>
      <c r="AE26" s="440">
        <f t="shared" si="37"/>
        <v>67</v>
      </c>
      <c r="AF26" s="440">
        <f t="shared" si="37"/>
        <v>19</v>
      </c>
      <c r="AG26" s="440">
        <f>+AG69+AG70+AG71+AG72+AG73+AG74</f>
        <v>131</v>
      </c>
      <c r="AH26" s="440">
        <f>+AH69+AH70+AH71+AH72+AH73+AH74</f>
        <v>47</v>
      </c>
      <c r="AI26" s="440">
        <f>+AI69+AI70+AI71+AI72+AI73+AI74</f>
        <v>589</v>
      </c>
      <c r="AJ26" s="781">
        <f>+AJ69+AJ70+AJ71+AJ72+AJ73+AJ74</f>
        <v>236</v>
      </c>
      <c r="AK26" s="48"/>
      <c r="AL26" s="809" t="s">
        <v>129</v>
      </c>
      <c r="AM26" s="440">
        <f t="shared" ref="AM26:BF26" si="38">+AM69+AM70+AM71+AM72+AM73+AM74</f>
        <v>30</v>
      </c>
      <c r="AN26" s="440">
        <f t="shared" si="38"/>
        <v>10</v>
      </c>
      <c r="AO26" s="440">
        <f t="shared" si="38"/>
        <v>7</v>
      </c>
      <c r="AP26" s="440">
        <f t="shared" si="38"/>
        <v>11</v>
      </c>
      <c r="AQ26" s="440">
        <f t="shared" si="38"/>
        <v>11</v>
      </c>
      <c r="AR26" s="440">
        <f t="shared" si="38"/>
        <v>8</v>
      </c>
      <c r="AS26" s="440">
        <f t="shared" si="38"/>
        <v>10</v>
      </c>
      <c r="AT26" s="440">
        <f t="shared" si="38"/>
        <v>87</v>
      </c>
      <c r="AU26" s="440">
        <f t="shared" si="38"/>
        <v>82</v>
      </c>
      <c r="AV26" s="440">
        <f t="shared" si="38"/>
        <v>4</v>
      </c>
      <c r="AW26" s="440">
        <f t="shared" si="38"/>
        <v>86</v>
      </c>
      <c r="AX26" s="440">
        <f t="shared" si="38"/>
        <v>167</v>
      </c>
      <c r="AY26" s="440">
        <f t="shared" si="38"/>
        <v>5</v>
      </c>
      <c r="AZ26" s="440">
        <f t="shared" si="38"/>
        <v>0</v>
      </c>
      <c r="BA26" s="440">
        <f t="shared" si="38"/>
        <v>1</v>
      </c>
      <c r="BB26" s="440">
        <f t="shared" si="38"/>
        <v>173</v>
      </c>
      <c r="BC26" s="440">
        <f t="shared" si="38"/>
        <v>31</v>
      </c>
      <c r="BD26" s="440">
        <f t="shared" si="38"/>
        <v>8</v>
      </c>
      <c r="BE26" s="440">
        <f t="shared" si="38"/>
        <v>8</v>
      </c>
      <c r="BF26" s="808">
        <f t="shared" si="38"/>
        <v>0</v>
      </c>
    </row>
    <row r="27" spans="2:58" s="45" customFormat="1" ht="12.75" customHeight="1">
      <c r="B27" s="760" t="s">
        <v>137</v>
      </c>
      <c r="C27" s="440">
        <f>+C88+C89+C90+C91</f>
        <v>1096</v>
      </c>
      <c r="D27" s="440">
        <f t="shared" ref="D27:N27" si="39">+D88+D89+D90+D91</f>
        <v>521</v>
      </c>
      <c r="E27" s="440">
        <f t="shared" si="39"/>
        <v>413</v>
      </c>
      <c r="F27" s="440">
        <f t="shared" si="39"/>
        <v>247</v>
      </c>
      <c r="G27" s="440">
        <f t="shared" si="39"/>
        <v>135</v>
      </c>
      <c r="H27" s="440">
        <f t="shared" si="39"/>
        <v>32</v>
      </c>
      <c r="I27" s="440">
        <f t="shared" si="39"/>
        <v>371</v>
      </c>
      <c r="J27" s="440">
        <f t="shared" si="39"/>
        <v>153</v>
      </c>
      <c r="K27" s="440">
        <f t="shared" si="39"/>
        <v>533</v>
      </c>
      <c r="L27" s="440">
        <f t="shared" si="39"/>
        <v>319</v>
      </c>
      <c r="M27" s="440">
        <f t="shared" si="39"/>
        <v>117</v>
      </c>
      <c r="N27" s="440">
        <f t="shared" si="39"/>
        <v>26</v>
      </c>
      <c r="O27" s="440">
        <f>+O88+O89+O90+O91</f>
        <v>389</v>
      </c>
      <c r="P27" s="440">
        <f>+P88+P89+P90+P91</f>
        <v>166</v>
      </c>
      <c r="Q27" s="439">
        <f t="shared" si="27"/>
        <v>3054</v>
      </c>
      <c r="R27" s="752">
        <f t="shared" si="27"/>
        <v>1464</v>
      </c>
      <c r="S27" s="48"/>
      <c r="T27" s="760" t="s">
        <v>137</v>
      </c>
      <c r="U27" s="440">
        <f>+U88+U89+U90+U91</f>
        <v>125</v>
      </c>
      <c r="V27" s="440">
        <f t="shared" ref="V27:AF27" si="40">+V88+V89+V90+V91</f>
        <v>66</v>
      </c>
      <c r="W27" s="440">
        <f t="shared" si="40"/>
        <v>15</v>
      </c>
      <c r="X27" s="440">
        <f t="shared" si="40"/>
        <v>9</v>
      </c>
      <c r="Y27" s="440">
        <f t="shared" si="40"/>
        <v>11</v>
      </c>
      <c r="Z27" s="440">
        <f t="shared" si="40"/>
        <v>3</v>
      </c>
      <c r="AA27" s="440">
        <f t="shared" si="40"/>
        <v>40</v>
      </c>
      <c r="AB27" s="440">
        <f t="shared" si="40"/>
        <v>9</v>
      </c>
      <c r="AC27" s="79">
        <f t="shared" si="40"/>
        <v>140</v>
      </c>
      <c r="AD27" s="440">
        <f t="shared" si="40"/>
        <v>91</v>
      </c>
      <c r="AE27" s="440">
        <f t="shared" si="40"/>
        <v>26</v>
      </c>
      <c r="AF27" s="440">
        <f t="shared" si="40"/>
        <v>8</v>
      </c>
      <c r="AG27" s="440">
        <f>+AG88+AG89+AG90+AG91</f>
        <v>115</v>
      </c>
      <c r="AH27" s="440">
        <f>+AH88+AH89+AH90+AH91</f>
        <v>43</v>
      </c>
      <c r="AI27" s="440">
        <f>+AI88+AI89+AI90+AI91</f>
        <v>472</v>
      </c>
      <c r="AJ27" s="781">
        <f>+AJ88+AJ89+AJ90+AJ91</f>
        <v>228</v>
      </c>
      <c r="AK27" s="48"/>
      <c r="AL27" s="760" t="s">
        <v>137</v>
      </c>
      <c r="AM27" s="440">
        <f t="shared" ref="AM27:BF27" si="41">+AM88+AM89+AM90+AM91</f>
        <v>23</v>
      </c>
      <c r="AN27" s="440">
        <f t="shared" si="41"/>
        <v>9</v>
      </c>
      <c r="AO27" s="440">
        <f t="shared" si="41"/>
        <v>5</v>
      </c>
      <c r="AP27" s="440">
        <f t="shared" si="41"/>
        <v>8</v>
      </c>
      <c r="AQ27" s="440">
        <f t="shared" si="41"/>
        <v>10</v>
      </c>
      <c r="AR27" s="440">
        <f t="shared" si="41"/>
        <v>5</v>
      </c>
      <c r="AS27" s="440">
        <f t="shared" si="41"/>
        <v>8</v>
      </c>
      <c r="AT27" s="440">
        <f t="shared" si="41"/>
        <v>66</v>
      </c>
      <c r="AU27" s="440">
        <f t="shared" si="41"/>
        <v>57</v>
      </c>
      <c r="AV27" s="440">
        <f t="shared" si="41"/>
        <v>6</v>
      </c>
      <c r="AW27" s="440">
        <f t="shared" si="41"/>
        <v>55</v>
      </c>
      <c r="AX27" s="440">
        <f t="shared" si="41"/>
        <v>111</v>
      </c>
      <c r="AY27" s="440">
        <f t="shared" si="41"/>
        <v>18</v>
      </c>
      <c r="AZ27" s="440">
        <f t="shared" si="41"/>
        <v>6</v>
      </c>
      <c r="BA27" s="440">
        <f t="shared" si="41"/>
        <v>2</v>
      </c>
      <c r="BB27" s="440">
        <f t="shared" si="41"/>
        <v>139</v>
      </c>
      <c r="BC27" s="440">
        <f t="shared" si="41"/>
        <v>24</v>
      </c>
      <c r="BD27" s="440">
        <f t="shared" si="41"/>
        <v>4</v>
      </c>
      <c r="BE27" s="440">
        <f t="shared" si="41"/>
        <v>4</v>
      </c>
      <c r="BF27" s="808">
        <f t="shared" si="41"/>
        <v>0</v>
      </c>
    </row>
    <row r="28" spans="2:58" s="45" customFormat="1" ht="12.75" customHeight="1">
      <c r="B28" s="760" t="s">
        <v>143</v>
      </c>
      <c r="C28" s="440">
        <f t="shared" ref="C28:P28" si="42">+C92+C93+C94+C95</f>
        <v>1177</v>
      </c>
      <c r="D28" s="440">
        <f t="shared" si="42"/>
        <v>362</v>
      </c>
      <c r="E28" s="440">
        <f t="shared" si="42"/>
        <v>404</v>
      </c>
      <c r="F28" s="440">
        <f t="shared" si="42"/>
        <v>185</v>
      </c>
      <c r="G28" s="440">
        <f t="shared" si="42"/>
        <v>63</v>
      </c>
      <c r="H28" s="440">
        <f t="shared" si="42"/>
        <v>13</v>
      </c>
      <c r="I28" s="440">
        <f t="shared" si="42"/>
        <v>402</v>
      </c>
      <c r="J28" s="440">
        <f t="shared" si="42"/>
        <v>111</v>
      </c>
      <c r="K28" s="440">
        <f t="shared" si="42"/>
        <v>415</v>
      </c>
      <c r="L28" s="440">
        <f t="shared" si="42"/>
        <v>183</v>
      </c>
      <c r="M28" s="440">
        <f t="shared" si="42"/>
        <v>48</v>
      </c>
      <c r="N28" s="440">
        <f t="shared" si="42"/>
        <v>8</v>
      </c>
      <c r="O28" s="440">
        <f t="shared" si="42"/>
        <v>365</v>
      </c>
      <c r="P28" s="440">
        <f t="shared" si="42"/>
        <v>133</v>
      </c>
      <c r="Q28" s="439">
        <f t="shared" si="27"/>
        <v>2874</v>
      </c>
      <c r="R28" s="752">
        <f t="shared" si="27"/>
        <v>995</v>
      </c>
      <c r="S28" s="48"/>
      <c r="T28" s="760" t="s">
        <v>143</v>
      </c>
      <c r="U28" s="440">
        <f t="shared" ref="U28:AJ28" si="43">+U92+U93+U94+U95</f>
        <v>165</v>
      </c>
      <c r="V28" s="440">
        <f t="shared" si="43"/>
        <v>68</v>
      </c>
      <c r="W28" s="440">
        <f t="shared" si="43"/>
        <v>18</v>
      </c>
      <c r="X28" s="440">
        <f t="shared" si="43"/>
        <v>6</v>
      </c>
      <c r="Y28" s="440">
        <f t="shared" si="43"/>
        <v>2</v>
      </c>
      <c r="Z28" s="440">
        <f t="shared" si="43"/>
        <v>0</v>
      </c>
      <c r="AA28" s="440">
        <f t="shared" si="43"/>
        <v>47</v>
      </c>
      <c r="AB28" s="440">
        <f t="shared" si="43"/>
        <v>11</v>
      </c>
      <c r="AC28" s="79">
        <f t="shared" si="43"/>
        <v>127</v>
      </c>
      <c r="AD28" s="440">
        <f t="shared" si="43"/>
        <v>50</v>
      </c>
      <c r="AE28" s="440">
        <f t="shared" si="43"/>
        <v>10</v>
      </c>
      <c r="AF28" s="440">
        <f t="shared" si="43"/>
        <v>0</v>
      </c>
      <c r="AG28" s="440">
        <f t="shared" si="43"/>
        <v>112</v>
      </c>
      <c r="AH28" s="440">
        <f t="shared" si="43"/>
        <v>33</v>
      </c>
      <c r="AI28" s="440">
        <f t="shared" si="43"/>
        <v>481</v>
      </c>
      <c r="AJ28" s="781">
        <f t="shared" si="43"/>
        <v>168</v>
      </c>
      <c r="AK28" s="48"/>
      <c r="AL28" s="760" t="s">
        <v>143</v>
      </c>
      <c r="AM28" s="440">
        <f t="shared" ref="AM28:BF28" si="44">+AM92+AM93+AM94+AM95</f>
        <v>22</v>
      </c>
      <c r="AN28" s="440">
        <f t="shared" si="44"/>
        <v>8</v>
      </c>
      <c r="AO28" s="440">
        <f t="shared" si="44"/>
        <v>4</v>
      </c>
      <c r="AP28" s="440">
        <f t="shared" si="44"/>
        <v>8</v>
      </c>
      <c r="AQ28" s="440">
        <f t="shared" si="44"/>
        <v>10</v>
      </c>
      <c r="AR28" s="440">
        <f t="shared" si="44"/>
        <v>4</v>
      </c>
      <c r="AS28" s="440">
        <f t="shared" si="44"/>
        <v>8</v>
      </c>
      <c r="AT28" s="440">
        <f t="shared" si="44"/>
        <v>64</v>
      </c>
      <c r="AU28" s="440">
        <f t="shared" si="44"/>
        <v>51</v>
      </c>
      <c r="AV28" s="440">
        <f t="shared" si="44"/>
        <v>2</v>
      </c>
      <c r="AW28" s="440">
        <f t="shared" si="44"/>
        <v>53</v>
      </c>
      <c r="AX28" s="440">
        <f t="shared" si="44"/>
        <v>104</v>
      </c>
      <c r="AY28" s="440">
        <f t="shared" si="44"/>
        <v>15</v>
      </c>
      <c r="AZ28" s="440">
        <f t="shared" si="44"/>
        <v>0</v>
      </c>
      <c r="BA28" s="440">
        <f t="shared" si="44"/>
        <v>1</v>
      </c>
      <c r="BB28" s="440">
        <f t="shared" si="44"/>
        <v>120</v>
      </c>
      <c r="BC28" s="440">
        <f t="shared" si="44"/>
        <v>14</v>
      </c>
      <c r="BD28" s="440">
        <f t="shared" si="44"/>
        <v>4</v>
      </c>
      <c r="BE28" s="440">
        <f t="shared" si="44"/>
        <v>4</v>
      </c>
      <c r="BF28" s="808">
        <f t="shared" si="44"/>
        <v>0</v>
      </c>
    </row>
    <row r="29" spans="2:58" s="45" customFormat="1" ht="12.75" customHeight="1">
      <c r="B29" s="760" t="s">
        <v>148</v>
      </c>
      <c r="C29" s="440">
        <f>+C109+C110+C111+C112</f>
        <v>1207</v>
      </c>
      <c r="D29" s="440">
        <f t="shared" ref="D29:N29" si="45">+D109+D110+D111+D112</f>
        <v>599</v>
      </c>
      <c r="E29" s="440">
        <f t="shared" si="45"/>
        <v>276</v>
      </c>
      <c r="F29" s="440">
        <f t="shared" si="45"/>
        <v>151</v>
      </c>
      <c r="G29" s="440">
        <f t="shared" si="45"/>
        <v>120</v>
      </c>
      <c r="H29" s="440">
        <f t="shared" si="45"/>
        <v>39</v>
      </c>
      <c r="I29" s="440">
        <f t="shared" si="45"/>
        <v>401</v>
      </c>
      <c r="J29" s="440">
        <f t="shared" si="45"/>
        <v>165</v>
      </c>
      <c r="K29" s="440">
        <f t="shared" si="45"/>
        <v>369</v>
      </c>
      <c r="L29" s="440">
        <f t="shared" si="45"/>
        <v>200</v>
      </c>
      <c r="M29" s="440">
        <f t="shared" si="45"/>
        <v>108</v>
      </c>
      <c r="N29" s="440">
        <f t="shared" si="45"/>
        <v>35</v>
      </c>
      <c r="O29" s="440">
        <f>+O109+O110+O111+O112</f>
        <v>373</v>
      </c>
      <c r="P29" s="440">
        <f>+P109+P110+P111+P112</f>
        <v>183</v>
      </c>
      <c r="Q29" s="439">
        <f t="shared" si="27"/>
        <v>2854</v>
      </c>
      <c r="R29" s="752">
        <f t="shared" si="27"/>
        <v>1372</v>
      </c>
      <c r="S29" s="48"/>
      <c r="T29" s="760" t="s">
        <v>148</v>
      </c>
      <c r="U29" s="440">
        <f>+U109+U110+U111+U112</f>
        <v>224</v>
      </c>
      <c r="V29" s="440">
        <f t="shared" ref="V29:AF29" si="46">+V109+V110+V111+V112</f>
        <v>116</v>
      </c>
      <c r="W29" s="440">
        <f t="shared" si="46"/>
        <v>29</v>
      </c>
      <c r="X29" s="440">
        <f t="shared" si="46"/>
        <v>14</v>
      </c>
      <c r="Y29" s="440">
        <f t="shared" si="46"/>
        <v>16</v>
      </c>
      <c r="Z29" s="440">
        <f t="shared" si="46"/>
        <v>3</v>
      </c>
      <c r="AA29" s="440">
        <f t="shared" si="46"/>
        <v>52</v>
      </c>
      <c r="AB29" s="440">
        <f t="shared" si="46"/>
        <v>18</v>
      </c>
      <c r="AC29" s="79">
        <f t="shared" si="46"/>
        <v>126</v>
      </c>
      <c r="AD29" s="440">
        <f t="shared" si="46"/>
        <v>66</v>
      </c>
      <c r="AE29" s="440">
        <f t="shared" si="46"/>
        <v>34</v>
      </c>
      <c r="AF29" s="440">
        <f t="shared" si="46"/>
        <v>19</v>
      </c>
      <c r="AG29" s="440">
        <f>+AG109+AG110+AG111+AG112</f>
        <v>124</v>
      </c>
      <c r="AH29" s="440">
        <f>+AH109+AH110+AH111+AH112</f>
        <v>46</v>
      </c>
      <c r="AI29" s="440">
        <f>+AI109+AI110+AI111+AI112</f>
        <v>605</v>
      </c>
      <c r="AJ29" s="781">
        <f>+AJ109+AJ110+AJ111+AJ112</f>
        <v>282</v>
      </c>
      <c r="AK29" s="48"/>
      <c r="AL29" s="760" t="s">
        <v>148</v>
      </c>
      <c r="AM29" s="440">
        <f t="shared" ref="AM29:BF29" si="47">+AM109+AM110+AM111+AM112</f>
        <v>26</v>
      </c>
      <c r="AN29" s="440">
        <f t="shared" si="47"/>
        <v>9</v>
      </c>
      <c r="AO29" s="440">
        <f t="shared" si="47"/>
        <v>4</v>
      </c>
      <c r="AP29" s="440">
        <f t="shared" si="47"/>
        <v>10</v>
      </c>
      <c r="AQ29" s="440">
        <f t="shared" si="47"/>
        <v>10</v>
      </c>
      <c r="AR29" s="440">
        <f t="shared" si="47"/>
        <v>4</v>
      </c>
      <c r="AS29" s="440">
        <f t="shared" si="47"/>
        <v>8</v>
      </c>
      <c r="AT29" s="440">
        <f t="shared" si="47"/>
        <v>71</v>
      </c>
      <c r="AU29" s="440">
        <f t="shared" si="47"/>
        <v>34</v>
      </c>
      <c r="AV29" s="440">
        <f t="shared" si="47"/>
        <v>12</v>
      </c>
      <c r="AW29" s="440">
        <f t="shared" si="47"/>
        <v>46</v>
      </c>
      <c r="AX29" s="440">
        <f t="shared" si="47"/>
        <v>121</v>
      </c>
      <c r="AY29" s="440">
        <f t="shared" si="47"/>
        <v>10</v>
      </c>
      <c r="AZ29" s="440">
        <f t="shared" si="47"/>
        <v>0</v>
      </c>
      <c r="BA29" s="440">
        <f t="shared" si="47"/>
        <v>2</v>
      </c>
      <c r="BB29" s="440">
        <f t="shared" si="47"/>
        <v>133</v>
      </c>
      <c r="BC29" s="440">
        <f t="shared" si="47"/>
        <v>19</v>
      </c>
      <c r="BD29" s="440">
        <f t="shared" si="47"/>
        <v>6</v>
      </c>
      <c r="BE29" s="440">
        <f t="shared" si="47"/>
        <v>6</v>
      </c>
      <c r="BF29" s="808">
        <f t="shared" si="47"/>
        <v>0</v>
      </c>
    </row>
    <row r="30" spans="2:58" s="45" customFormat="1" ht="12.75" customHeight="1">
      <c r="B30" s="760" t="s">
        <v>153</v>
      </c>
      <c r="C30" s="440">
        <f>+C113+C114+C115+C116</f>
        <v>495</v>
      </c>
      <c r="D30" s="440">
        <f t="shared" ref="D30:N30" si="48">+D113+D114+D115+D116</f>
        <v>171</v>
      </c>
      <c r="E30" s="440">
        <f t="shared" si="48"/>
        <v>88</v>
      </c>
      <c r="F30" s="440">
        <f t="shared" si="48"/>
        <v>44</v>
      </c>
      <c r="G30" s="440">
        <f t="shared" si="48"/>
        <v>46</v>
      </c>
      <c r="H30" s="440">
        <f t="shared" si="48"/>
        <v>6</v>
      </c>
      <c r="I30" s="440">
        <f t="shared" si="48"/>
        <v>119</v>
      </c>
      <c r="J30" s="440">
        <f t="shared" si="48"/>
        <v>44</v>
      </c>
      <c r="K30" s="440">
        <f t="shared" si="48"/>
        <v>177</v>
      </c>
      <c r="L30" s="440">
        <f t="shared" si="48"/>
        <v>84</v>
      </c>
      <c r="M30" s="440">
        <f t="shared" si="48"/>
        <v>29</v>
      </c>
      <c r="N30" s="440">
        <f t="shared" si="48"/>
        <v>7</v>
      </c>
      <c r="O30" s="440">
        <f>+O113+O114+O115+O116</f>
        <v>102</v>
      </c>
      <c r="P30" s="440">
        <f>+P113+P114+P115+P116</f>
        <v>32</v>
      </c>
      <c r="Q30" s="439">
        <f t="shared" si="27"/>
        <v>1056</v>
      </c>
      <c r="R30" s="752">
        <f t="shared" si="27"/>
        <v>388</v>
      </c>
      <c r="S30" s="48"/>
      <c r="T30" s="760" t="s">
        <v>153</v>
      </c>
      <c r="U30" s="440">
        <f>+U113+U114+U115+U116</f>
        <v>74</v>
      </c>
      <c r="V30" s="440">
        <f t="shared" ref="V30:AF30" si="49">+V113+V114+V115+V116</f>
        <v>23</v>
      </c>
      <c r="W30" s="440">
        <f t="shared" si="49"/>
        <v>6</v>
      </c>
      <c r="X30" s="440">
        <f t="shared" si="49"/>
        <v>1</v>
      </c>
      <c r="Y30" s="440">
        <f t="shared" si="49"/>
        <v>2</v>
      </c>
      <c r="Z30" s="440">
        <f t="shared" si="49"/>
        <v>0</v>
      </c>
      <c r="AA30" s="440">
        <f t="shared" si="49"/>
        <v>11</v>
      </c>
      <c r="AB30" s="440">
        <f t="shared" si="49"/>
        <v>7</v>
      </c>
      <c r="AC30" s="79">
        <f t="shared" si="49"/>
        <v>55</v>
      </c>
      <c r="AD30" s="440">
        <f t="shared" si="49"/>
        <v>23</v>
      </c>
      <c r="AE30" s="440">
        <f t="shared" si="49"/>
        <v>10</v>
      </c>
      <c r="AF30" s="440">
        <f t="shared" si="49"/>
        <v>5</v>
      </c>
      <c r="AG30" s="440">
        <f>+AG113+AG114+AG115+AG116</f>
        <v>30</v>
      </c>
      <c r="AH30" s="440">
        <f>+AH113+AH114+AH115+AH116</f>
        <v>6</v>
      </c>
      <c r="AI30" s="440">
        <f>+AI113+AI114+AI115+AI116</f>
        <v>188</v>
      </c>
      <c r="AJ30" s="781">
        <f>+AJ113+AJ114+AJ115+AJ116</f>
        <v>65</v>
      </c>
      <c r="AK30" s="48"/>
      <c r="AL30" s="760" t="s">
        <v>153</v>
      </c>
      <c r="AM30" s="440">
        <f t="shared" ref="AM30:BF30" si="50">+AM113+AM114+AM115+AM116</f>
        <v>10</v>
      </c>
      <c r="AN30" s="440">
        <f t="shared" si="50"/>
        <v>3</v>
      </c>
      <c r="AO30" s="440">
        <f t="shared" si="50"/>
        <v>2</v>
      </c>
      <c r="AP30" s="440">
        <f t="shared" si="50"/>
        <v>4</v>
      </c>
      <c r="AQ30" s="440">
        <f t="shared" si="50"/>
        <v>4</v>
      </c>
      <c r="AR30" s="440">
        <f t="shared" si="50"/>
        <v>1</v>
      </c>
      <c r="AS30" s="440">
        <f t="shared" si="50"/>
        <v>3</v>
      </c>
      <c r="AT30" s="440">
        <f t="shared" si="50"/>
        <v>27</v>
      </c>
      <c r="AU30" s="440">
        <f t="shared" si="50"/>
        <v>27</v>
      </c>
      <c r="AV30" s="440">
        <f t="shared" si="50"/>
        <v>0</v>
      </c>
      <c r="AW30" s="440">
        <f t="shared" si="50"/>
        <v>27</v>
      </c>
      <c r="AX30" s="440">
        <f t="shared" si="50"/>
        <v>50</v>
      </c>
      <c r="AY30" s="440">
        <f t="shared" si="50"/>
        <v>4</v>
      </c>
      <c r="AZ30" s="440">
        <f t="shared" si="50"/>
        <v>0</v>
      </c>
      <c r="BA30" s="440">
        <f t="shared" si="50"/>
        <v>0</v>
      </c>
      <c r="BB30" s="440">
        <f t="shared" si="50"/>
        <v>54</v>
      </c>
      <c r="BC30" s="440">
        <f t="shared" si="50"/>
        <v>13</v>
      </c>
      <c r="BD30" s="440">
        <f t="shared" si="50"/>
        <v>4</v>
      </c>
      <c r="BE30" s="440">
        <f t="shared" si="50"/>
        <v>4</v>
      </c>
      <c r="BF30" s="808">
        <f t="shared" si="50"/>
        <v>0</v>
      </c>
    </row>
    <row r="31" spans="2:58" s="45" customFormat="1" ht="12.75" customHeight="1">
      <c r="B31" s="760" t="s">
        <v>159</v>
      </c>
      <c r="C31" s="440">
        <f>+C117+C118+C119+C120+C121</f>
        <v>1915</v>
      </c>
      <c r="D31" s="440">
        <f t="shared" ref="D31:N31" si="51">+D117+D118+D119+D120+D121</f>
        <v>939</v>
      </c>
      <c r="E31" s="440">
        <f t="shared" si="51"/>
        <v>536</v>
      </c>
      <c r="F31" s="440">
        <f t="shared" si="51"/>
        <v>331</v>
      </c>
      <c r="G31" s="440">
        <f t="shared" si="51"/>
        <v>287</v>
      </c>
      <c r="H31" s="440">
        <f t="shared" si="51"/>
        <v>92</v>
      </c>
      <c r="I31" s="440">
        <f t="shared" si="51"/>
        <v>388</v>
      </c>
      <c r="J31" s="440">
        <f t="shared" si="51"/>
        <v>164</v>
      </c>
      <c r="K31" s="440">
        <f t="shared" si="51"/>
        <v>604</v>
      </c>
      <c r="L31" s="440">
        <f t="shared" si="51"/>
        <v>371</v>
      </c>
      <c r="M31" s="440">
        <f t="shared" si="51"/>
        <v>215</v>
      </c>
      <c r="N31" s="440">
        <f t="shared" si="51"/>
        <v>68</v>
      </c>
      <c r="O31" s="440">
        <f>+O117+O118+O119+O120+O121</f>
        <v>353</v>
      </c>
      <c r="P31" s="440">
        <f>+P117+P118+P119+P120+P121</f>
        <v>168</v>
      </c>
      <c r="Q31" s="439">
        <f t="shared" si="27"/>
        <v>4298</v>
      </c>
      <c r="R31" s="752">
        <f t="shared" si="27"/>
        <v>2133</v>
      </c>
      <c r="S31" s="48"/>
      <c r="T31" s="760" t="s">
        <v>159</v>
      </c>
      <c r="U31" s="440">
        <f>+U117+U118+U119+U120+U121</f>
        <v>229</v>
      </c>
      <c r="V31" s="440">
        <f t="shared" ref="V31:AF31" si="52">+V117+V118+V119+V120+V121</f>
        <v>111</v>
      </c>
      <c r="W31" s="440">
        <f t="shared" si="52"/>
        <v>37</v>
      </c>
      <c r="X31" s="440">
        <f t="shared" si="52"/>
        <v>19</v>
      </c>
      <c r="Y31" s="440">
        <f t="shared" si="52"/>
        <v>46</v>
      </c>
      <c r="Z31" s="440">
        <f t="shared" si="52"/>
        <v>16</v>
      </c>
      <c r="AA31" s="440">
        <f t="shared" si="52"/>
        <v>65</v>
      </c>
      <c r="AB31" s="440">
        <f t="shared" si="52"/>
        <v>24</v>
      </c>
      <c r="AC31" s="79">
        <f t="shared" si="52"/>
        <v>156</v>
      </c>
      <c r="AD31" s="440">
        <f t="shared" si="52"/>
        <v>101</v>
      </c>
      <c r="AE31" s="440">
        <f t="shared" si="52"/>
        <v>45</v>
      </c>
      <c r="AF31" s="440">
        <f t="shared" si="52"/>
        <v>10</v>
      </c>
      <c r="AG31" s="440">
        <f>+AG117+AG118+AG119+AG120+AG121</f>
        <v>59</v>
      </c>
      <c r="AH31" s="440">
        <f>+AH117+AH118+AH119+AH120+AH121</f>
        <v>26</v>
      </c>
      <c r="AI31" s="440">
        <f>+AI117+AI118+AI119+AI120+AI121</f>
        <v>637</v>
      </c>
      <c r="AJ31" s="781">
        <f>+AJ117+AJ118+AJ119+AJ120+AJ121</f>
        <v>307</v>
      </c>
      <c r="AK31" s="48"/>
      <c r="AL31" s="760" t="s">
        <v>159</v>
      </c>
      <c r="AM31" s="440">
        <f t="shared" ref="AM31:BF31" si="53">+AM117+AM118+AM119+AM120+AM121</f>
        <v>41</v>
      </c>
      <c r="AN31" s="440">
        <f t="shared" si="53"/>
        <v>14</v>
      </c>
      <c r="AO31" s="440">
        <f t="shared" si="53"/>
        <v>8</v>
      </c>
      <c r="AP31" s="440">
        <f t="shared" si="53"/>
        <v>11</v>
      </c>
      <c r="AQ31" s="440">
        <f t="shared" si="53"/>
        <v>15</v>
      </c>
      <c r="AR31" s="440">
        <f t="shared" si="53"/>
        <v>7</v>
      </c>
      <c r="AS31" s="440">
        <f t="shared" si="53"/>
        <v>10</v>
      </c>
      <c r="AT31" s="440">
        <f t="shared" si="53"/>
        <v>106</v>
      </c>
      <c r="AU31" s="440">
        <f t="shared" si="53"/>
        <v>87</v>
      </c>
      <c r="AV31" s="440">
        <f t="shared" si="53"/>
        <v>15</v>
      </c>
      <c r="AW31" s="440">
        <f t="shared" si="53"/>
        <v>102</v>
      </c>
      <c r="AX31" s="440">
        <f t="shared" si="53"/>
        <v>175</v>
      </c>
      <c r="AY31" s="440">
        <f t="shared" si="53"/>
        <v>14</v>
      </c>
      <c r="AZ31" s="440">
        <f t="shared" si="53"/>
        <v>2</v>
      </c>
      <c r="BA31" s="440">
        <f t="shared" si="53"/>
        <v>4</v>
      </c>
      <c r="BB31" s="440">
        <f t="shared" si="53"/>
        <v>195</v>
      </c>
      <c r="BC31" s="440">
        <f t="shared" si="53"/>
        <v>85</v>
      </c>
      <c r="BD31" s="440">
        <f t="shared" si="53"/>
        <v>9</v>
      </c>
      <c r="BE31" s="440">
        <f t="shared" si="53"/>
        <v>9</v>
      </c>
      <c r="BF31" s="808">
        <f t="shared" si="53"/>
        <v>0</v>
      </c>
    </row>
    <row r="32" spans="2:58" s="45" customFormat="1" ht="12.75" customHeight="1">
      <c r="B32" s="760" t="s">
        <v>165</v>
      </c>
      <c r="C32" s="440">
        <f>+C122</f>
        <v>261</v>
      </c>
      <c r="D32" s="440">
        <f t="shared" ref="D32:N32" si="54">+D122</f>
        <v>110</v>
      </c>
      <c r="E32" s="440">
        <f t="shared" si="54"/>
        <v>87</v>
      </c>
      <c r="F32" s="440">
        <f t="shared" si="54"/>
        <v>37</v>
      </c>
      <c r="G32" s="440">
        <f t="shared" si="54"/>
        <v>13</v>
      </c>
      <c r="H32" s="440">
        <f t="shared" si="54"/>
        <v>6</v>
      </c>
      <c r="I32" s="440">
        <f t="shared" si="54"/>
        <v>55</v>
      </c>
      <c r="J32" s="440">
        <f t="shared" si="54"/>
        <v>19</v>
      </c>
      <c r="K32" s="440">
        <f t="shared" si="54"/>
        <v>117</v>
      </c>
      <c r="L32" s="440">
        <f t="shared" si="54"/>
        <v>51</v>
      </c>
      <c r="M32" s="440">
        <f t="shared" si="54"/>
        <v>15</v>
      </c>
      <c r="N32" s="440">
        <f t="shared" si="54"/>
        <v>2</v>
      </c>
      <c r="O32" s="440">
        <f>+O122</f>
        <v>55</v>
      </c>
      <c r="P32" s="440">
        <f>+P122</f>
        <v>13</v>
      </c>
      <c r="Q32" s="439">
        <f t="shared" si="27"/>
        <v>603</v>
      </c>
      <c r="R32" s="752">
        <f t="shared" si="27"/>
        <v>238</v>
      </c>
      <c r="S32" s="48"/>
      <c r="T32" s="760" t="s">
        <v>165</v>
      </c>
      <c r="U32" s="440">
        <f>+U122</f>
        <v>52</v>
      </c>
      <c r="V32" s="440">
        <f t="shared" ref="V32:AF32" si="55">+V122</f>
        <v>13</v>
      </c>
      <c r="W32" s="440">
        <f t="shared" si="55"/>
        <v>5</v>
      </c>
      <c r="X32" s="440">
        <f t="shared" si="55"/>
        <v>2</v>
      </c>
      <c r="Y32" s="440">
        <f t="shared" si="55"/>
        <v>1</v>
      </c>
      <c r="Z32" s="440">
        <f t="shared" si="55"/>
        <v>0</v>
      </c>
      <c r="AA32" s="440">
        <f t="shared" si="55"/>
        <v>10</v>
      </c>
      <c r="AB32" s="440">
        <f t="shared" si="55"/>
        <v>5</v>
      </c>
      <c r="AC32" s="79">
        <f t="shared" si="55"/>
        <v>30</v>
      </c>
      <c r="AD32" s="440">
        <f t="shared" si="55"/>
        <v>15</v>
      </c>
      <c r="AE32" s="440">
        <f t="shared" si="55"/>
        <v>5</v>
      </c>
      <c r="AF32" s="440">
        <f t="shared" si="55"/>
        <v>1</v>
      </c>
      <c r="AG32" s="440">
        <f>+AG122</f>
        <v>15</v>
      </c>
      <c r="AH32" s="440">
        <f>+AH122</f>
        <v>4</v>
      </c>
      <c r="AI32" s="440">
        <f>+AI122</f>
        <v>118</v>
      </c>
      <c r="AJ32" s="781">
        <f>+AJ122</f>
        <v>40</v>
      </c>
      <c r="AK32" s="48"/>
      <c r="AL32" s="760"/>
      <c r="AM32" s="440">
        <f t="shared" ref="AM32:BF32" si="56">+AM122</f>
        <v>4</v>
      </c>
      <c r="AN32" s="440">
        <f t="shared" si="56"/>
        <v>2</v>
      </c>
      <c r="AO32" s="440">
        <f t="shared" si="56"/>
        <v>1</v>
      </c>
      <c r="AP32" s="440">
        <f t="shared" si="56"/>
        <v>1</v>
      </c>
      <c r="AQ32" s="440">
        <f t="shared" si="56"/>
        <v>2</v>
      </c>
      <c r="AR32" s="440">
        <f t="shared" si="56"/>
        <v>1</v>
      </c>
      <c r="AS32" s="440">
        <f t="shared" si="56"/>
        <v>1</v>
      </c>
      <c r="AT32" s="440">
        <f t="shared" si="56"/>
        <v>12</v>
      </c>
      <c r="AU32" s="440">
        <f t="shared" si="56"/>
        <v>10</v>
      </c>
      <c r="AV32" s="440">
        <f t="shared" si="56"/>
        <v>0</v>
      </c>
      <c r="AW32" s="440">
        <f t="shared" si="56"/>
        <v>10</v>
      </c>
      <c r="AX32" s="440">
        <f t="shared" si="56"/>
        <v>19</v>
      </c>
      <c r="AY32" s="440">
        <f t="shared" si="56"/>
        <v>3</v>
      </c>
      <c r="AZ32" s="440">
        <f t="shared" si="56"/>
        <v>0</v>
      </c>
      <c r="BA32" s="440">
        <f t="shared" si="56"/>
        <v>0</v>
      </c>
      <c r="BB32" s="440">
        <f t="shared" si="56"/>
        <v>22</v>
      </c>
      <c r="BC32" s="440">
        <f t="shared" si="56"/>
        <v>7</v>
      </c>
      <c r="BD32" s="440">
        <f t="shared" si="56"/>
        <v>1</v>
      </c>
      <c r="BE32" s="440">
        <f t="shared" si="56"/>
        <v>1</v>
      </c>
      <c r="BF32" s="808">
        <f t="shared" si="56"/>
        <v>0</v>
      </c>
    </row>
    <row r="33" spans="1:58" s="45" customFormat="1" ht="12.75" customHeight="1">
      <c r="B33" s="760" t="s">
        <v>169</v>
      </c>
      <c r="C33" s="440">
        <f>+C123+C124+C125+C126+C127+C128</f>
        <v>1160</v>
      </c>
      <c r="D33" s="440">
        <f t="shared" ref="D33:N33" si="57">+D123+D124+D125+D126+D127+D128</f>
        <v>470</v>
      </c>
      <c r="E33" s="440">
        <f t="shared" si="57"/>
        <v>382</v>
      </c>
      <c r="F33" s="440">
        <f t="shared" si="57"/>
        <v>197</v>
      </c>
      <c r="G33" s="440">
        <f t="shared" si="57"/>
        <v>67</v>
      </c>
      <c r="H33" s="440">
        <f t="shared" si="57"/>
        <v>12</v>
      </c>
      <c r="I33" s="440">
        <f t="shared" si="57"/>
        <v>318</v>
      </c>
      <c r="J33" s="440">
        <f t="shared" si="57"/>
        <v>128</v>
      </c>
      <c r="K33" s="440">
        <f t="shared" si="57"/>
        <v>516</v>
      </c>
      <c r="L33" s="440">
        <f t="shared" si="57"/>
        <v>269</v>
      </c>
      <c r="M33" s="440">
        <f t="shared" si="57"/>
        <v>47</v>
      </c>
      <c r="N33" s="440">
        <f t="shared" si="57"/>
        <v>17</v>
      </c>
      <c r="O33" s="440">
        <f>+O123+O124+O125+O126+O127+O128</f>
        <v>205</v>
      </c>
      <c r="P33" s="440">
        <f>+P123+P124+P125+P126+P127+P128</f>
        <v>83</v>
      </c>
      <c r="Q33" s="439">
        <f t="shared" si="27"/>
        <v>2695</v>
      </c>
      <c r="R33" s="752">
        <f t="shared" si="27"/>
        <v>1176</v>
      </c>
      <c r="S33" s="48"/>
      <c r="T33" s="760" t="s">
        <v>169</v>
      </c>
      <c r="U33" s="440">
        <f>+U123+U124+U125+U126+U127+U128</f>
        <v>139</v>
      </c>
      <c r="V33" s="440">
        <f t="shared" ref="V33:AF33" si="58">+V123+V124+V125+V126+V127+V128</f>
        <v>50</v>
      </c>
      <c r="W33" s="440">
        <f t="shared" si="58"/>
        <v>12</v>
      </c>
      <c r="X33" s="440">
        <f t="shared" si="58"/>
        <v>5</v>
      </c>
      <c r="Y33" s="440">
        <f t="shared" si="58"/>
        <v>4</v>
      </c>
      <c r="Z33" s="440">
        <f t="shared" si="58"/>
        <v>1</v>
      </c>
      <c r="AA33" s="440">
        <f t="shared" si="58"/>
        <v>48</v>
      </c>
      <c r="AB33" s="440">
        <f t="shared" si="58"/>
        <v>17</v>
      </c>
      <c r="AC33" s="79">
        <f t="shared" si="58"/>
        <v>174</v>
      </c>
      <c r="AD33" s="440">
        <f t="shared" si="58"/>
        <v>88</v>
      </c>
      <c r="AE33" s="440">
        <f t="shared" si="58"/>
        <v>20</v>
      </c>
      <c r="AF33" s="440">
        <f t="shared" si="58"/>
        <v>5</v>
      </c>
      <c r="AG33" s="440">
        <f>+AG123+AG124+AG125+AG126+AG127+AG128</f>
        <v>58</v>
      </c>
      <c r="AH33" s="440">
        <f>+AH123+AH124+AH125+AH126+AH127+AH128</f>
        <v>13</v>
      </c>
      <c r="AI33" s="440">
        <f>+AI123+AI124+AI125+AI126+AI127+AI128</f>
        <v>455</v>
      </c>
      <c r="AJ33" s="781">
        <f>+AJ123+AJ124+AJ125+AJ126+AJ127+AJ128</f>
        <v>179</v>
      </c>
      <c r="AK33" s="48"/>
      <c r="AL33" s="760" t="s">
        <v>169</v>
      </c>
      <c r="AM33" s="440">
        <f>+AM123+AM124+AM125+AM126+AM127+AM128</f>
        <v>23</v>
      </c>
      <c r="AN33" s="440">
        <f t="shared" ref="AN33:BF33" si="59">+AN123+AN124+AN125+AN126+AN127+AN128</f>
        <v>10</v>
      </c>
      <c r="AO33" s="440">
        <f t="shared" si="59"/>
        <v>2</v>
      </c>
      <c r="AP33" s="440">
        <f t="shared" si="59"/>
        <v>8</v>
      </c>
      <c r="AQ33" s="440">
        <f t="shared" si="59"/>
        <v>11</v>
      </c>
      <c r="AR33" s="440">
        <f t="shared" si="59"/>
        <v>2</v>
      </c>
      <c r="AS33" s="440">
        <f t="shared" si="59"/>
        <v>7</v>
      </c>
      <c r="AT33" s="440">
        <f t="shared" si="59"/>
        <v>63</v>
      </c>
      <c r="AU33" s="440">
        <f t="shared" si="59"/>
        <v>42</v>
      </c>
      <c r="AV33" s="440">
        <f t="shared" si="59"/>
        <v>2</v>
      </c>
      <c r="AW33" s="440">
        <f t="shared" si="59"/>
        <v>44</v>
      </c>
      <c r="AX33" s="440">
        <f t="shared" si="59"/>
        <v>84</v>
      </c>
      <c r="AY33" s="440">
        <f t="shared" si="59"/>
        <v>4</v>
      </c>
      <c r="AZ33" s="440">
        <f t="shared" si="59"/>
        <v>0</v>
      </c>
      <c r="BA33" s="440">
        <f t="shared" si="59"/>
        <v>1</v>
      </c>
      <c r="BB33" s="440">
        <f t="shared" si="59"/>
        <v>89</v>
      </c>
      <c r="BC33" s="440">
        <f t="shared" si="59"/>
        <v>37</v>
      </c>
      <c r="BD33" s="440">
        <f t="shared" si="59"/>
        <v>6</v>
      </c>
      <c r="BE33" s="440">
        <f t="shared" si="59"/>
        <v>6</v>
      </c>
      <c r="BF33" s="808">
        <f t="shared" si="59"/>
        <v>0</v>
      </c>
    </row>
    <row r="34" spans="1:58" s="45" customFormat="1" ht="12.75" customHeight="1">
      <c r="B34" s="760" t="s">
        <v>177</v>
      </c>
      <c r="C34" s="440">
        <f>+C145+C146</f>
        <v>229</v>
      </c>
      <c r="D34" s="440">
        <f t="shared" ref="D34:N34" si="60">+D145+D146</f>
        <v>115</v>
      </c>
      <c r="E34" s="440">
        <f t="shared" si="60"/>
        <v>43</v>
      </c>
      <c r="F34" s="440">
        <f t="shared" si="60"/>
        <v>22</v>
      </c>
      <c r="G34" s="440">
        <f t="shared" si="60"/>
        <v>0</v>
      </c>
      <c r="H34" s="440">
        <f t="shared" si="60"/>
        <v>0</v>
      </c>
      <c r="I34" s="440">
        <f t="shared" si="60"/>
        <v>74</v>
      </c>
      <c r="J34" s="440">
        <f t="shared" si="60"/>
        <v>29</v>
      </c>
      <c r="K34" s="440">
        <f t="shared" si="60"/>
        <v>56</v>
      </c>
      <c r="L34" s="440">
        <f t="shared" si="60"/>
        <v>31</v>
      </c>
      <c r="M34" s="440">
        <f t="shared" si="60"/>
        <v>0</v>
      </c>
      <c r="N34" s="440">
        <f t="shared" si="60"/>
        <v>0</v>
      </c>
      <c r="O34" s="440">
        <f>+O145+O146</f>
        <v>52</v>
      </c>
      <c r="P34" s="440">
        <f>+P145+P146</f>
        <v>19</v>
      </c>
      <c r="Q34" s="439">
        <f t="shared" si="27"/>
        <v>454</v>
      </c>
      <c r="R34" s="752">
        <f t="shared" si="27"/>
        <v>216</v>
      </c>
      <c r="S34" s="48"/>
      <c r="T34" s="760" t="s">
        <v>177</v>
      </c>
      <c r="U34" s="440">
        <f>+U145+U146</f>
        <v>25</v>
      </c>
      <c r="V34" s="440">
        <f t="shared" ref="V34:AF34" si="61">+V145+V146</f>
        <v>10</v>
      </c>
      <c r="W34" s="440">
        <f t="shared" si="61"/>
        <v>2</v>
      </c>
      <c r="X34" s="440">
        <f t="shared" si="61"/>
        <v>1</v>
      </c>
      <c r="Y34" s="440">
        <f t="shared" si="61"/>
        <v>0</v>
      </c>
      <c r="Z34" s="440">
        <f t="shared" si="61"/>
        <v>0</v>
      </c>
      <c r="AA34" s="440">
        <f t="shared" si="61"/>
        <v>4</v>
      </c>
      <c r="AB34" s="440">
        <f t="shared" si="61"/>
        <v>2</v>
      </c>
      <c r="AC34" s="79">
        <f t="shared" si="61"/>
        <v>14</v>
      </c>
      <c r="AD34" s="440">
        <f t="shared" si="61"/>
        <v>8</v>
      </c>
      <c r="AE34" s="440">
        <f t="shared" si="61"/>
        <v>0</v>
      </c>
      <c r="AF34" s="440">
        <f t="shared" si="61"/>
        <v>0</v>
      </c>
      <c r="AG34" s="440">
        <f>+AG145+AG146</f>
        <v>15</v>
      </c>
      <c r="AH34" s="440">
        <f>+AH145+AH146</f>
        <v>6</v>
      </c>
      <c r="AI34" s="440">
        <f>+AI145+AI146</f>
        <v>60</v>
      </c>
      <c r="AJ34" s="781">
        <f>+AJ145+AJ146</f>
        <v>27</v>
      </c>
      <c r="AK34" s="48"/>
      <c r="AL34" s="760" t="s">
        <v>177</v>
      </c>
      <c r="AM34" s="440">
        <f t="shared" ref="AM34:BF34" si="62">+AM145+AM146</f>
        <v>6</v>
      </c>
      <c r="AN34" s="440">
        <f t="shared" si="62"/>
        <v>1</v>
      </c>
      <c r="AO34" s="440">
        <f t="shared" si="62"/>
        <v>0</v>
      </c>
      <c r="AP34" s="440">
        <f t="shared" si="62"/>
        <v>2</v>
      </c>
      <c r="AQ34" s="440">
        <f t="shared" si="62"/>
        <v>2</v>
      </c>
      <c r="AR34" s="440">
        <f t="shared" si="62"/>
        <v>0</v>
      </c>
      <c r="AS34" s="440">
        <f t="shared" si="62"/>
        <v>2</v>
      </c>
      <c r="AT34" s="440">
        <f t="shared" si="62"/>
        <v>13</v>
      </c>
      <c r="AU34" s="440">
        <f t="shared" si="62"/>
        <v>9</v>
      </c>
      <c r="AV34" s="440">
        <f t="shared" si="62"/>
        <v>1</v>
      </c>
      <c r="AW34" s="440">
        <f t="shared" si="62"/>
        <v>10</v>
      </c>
      <c r="AX34" s="440">
        <f t="shared" si="62"/>
        <v>26</v>
      </c>
      <c r="AY34" s="440">
        <f t="shared" si="62"/>
        <v>1</v>
      </c>
      <c r="AZ34" s="440">
        <f t="shared" si="62"/>
        <v>0</v>
      </c>
      <c r="BA34" s="440">
        <f t="shared" si="62"/>
        <v>0</v>
      </c>
      <c r="BB34" s="440">
        <f t="shared" si="62"/>
        <v>27</v>
      </c>
      <c r="BC34" s="440">
        <f t="shared" si="62"/>
        <v>7</v>
      </c>
      <c r="BD34" s="440">
        <f t="shared" si="62"/>
        <v>2</v>
      </c>
      <c r="BE34" s="440">
        <f t="shared" si="62"/>
        <v>2</v>
      </c>
      <c r="BF34" s="808">
        <f t="shared" si="62"/>
        <v>0</v>
      </c>
    </row>
    <row r="35" spans="1:58" s="45" customFormat="1" ht="12.75" customHeight="1">
      <c r="B35" s="760" t="s">
        <v>283</v>
      </c>
      <c r="C35" s="440">
        <f>+C147+C148+C149+C150</f>
        <v>980</v>
      </c>
      <c r="D35" s="440">
        <f t="shared" ref="D35:N35" si="63">+D147+D148+D149+D150</f>
        <v>455</v>
      </c>
      <c r="E35" s="440">
        <f t="shared" si="63"/>
        <v>234</v>
      </c>
      <c r="F35" s="440">
        <f t="shared" si="63"/>
        <v>148</v>
      </c>
      <c r="G35" s="440">
        <f t="shared" si="63"/>
        <v>73</v>
      </c>
      <c r="H35" s="440">
        <f t="shared" si="63"/>
        <v>9</v>
      </c>
      <c r="I35" s="440">
        <f t="shared" si="63"/>
        <v>313</v>
      </c>
      <c r="J35" s="440">
        <f t="shared" si="63"/>
        <v>132</v>
      </c>
      <c r="K35" s="440">
        <f t="shared" si="63"/>
        <v>267</v>
      </c>
      <c r="L35" s="440">
        <f t="shared" si="63"/>
        <v>157</v>
      </c>
      <c r="M35" s="440">
        <f t="shared" si="63"/>
        <v>56</v>
      </c>
      <c r="N35" s="440">
        <f t="shared" si="63"/>
        <v>6</v>
      </c>
      <c r="O35" s="440">
        <f>+O147+O148+O149+O150</f>
        <v>266</v>
      </c>
      <c r="P35" s="440">
        <f>+P147+P148+P149+P150</f>
        <v>120</v>
      </c>
      <c r="Q35" s="439">
        <f t="shared" si="27"/>
        <v>2189</v>
      </c>
      <c r="R35" s="752">
        <f t="shared" si="27"/>
        <v>1027</v>
      </c>
      <c r="S35" s="48"/>
      <c r="T35" s="760" t="s">
        <v>283</v>
      </c>
      <c r="U35" s="440">
        <f>+U147+U148+U149+U150</f>
        <v>108</v>
      </c>
      <c r="V35" s="440">
        <f t="shared" ref="V35:AF35" si="64">+V147+V148+V149+V150</f>
        <v>55</v>
      </c>
      <c r="W35" s="440">
        <f t="shared" si="64"/>
        <v>14</v>
      </c>
      <c r="X35" s="440">
        <f t="shared" si="64"/>
        <v>12</v>
      </c>
      <c r="Y35" s="440">
        <f t="shared" si="64"/>
        <v>15</v>
      </c>
      <c r="Z35" s="440">
        <f t="shared" si="64"/>
        <v>0</v>
      </c>
      <c r="AA35" s="440">
        <f t="shared" si="64"/>
        <v>82</v>
      </c>
      <c r="AB35" s="440">
        <f t="shared" si="64"/>
        <v>35</v>
      </c>
      <c r="AC35" s="79">
        <f t="shared" si="64"/>
        <v>72</v>
      </c>
      <c r="AD35" s="440">
        <f t="shared" si="64"/>
        <v>39</v>
      </c>
      <c r="AE35" s="440">
        <f t="shared" si="64"/>
        <v>11</v>
      </c>
      <c r="AF35" s="440">
        <f t="shared" si="64"/>
        <v>0</v>
      </c>
      <c r="AG35" s="440">
        <f>+AG147+AG148+AG149+AG150</f>
        <v>101</v>
      </c>
      <c r="AH35" s="440">
        <f>+AH147+AH148+AH149+AH150</f>
        <v>41</v>
      </c>
      <c r="AI35" s="440">
        <f>+AI147+AI148+AI149+AI150</f>
        <v>403</v>
      </c>
      <c r="AJ35" s="781">
        <f>+AJ147+AJ148+AJ149+AJ150</f>
        <v>182</v>
      </c>
      <c r="AK35" s="48"/>
      <c r="AL35" s="760" t="s">
        <v>283</v>
      </c>
      <c r="AM35" s="440">
        <f t="shared" ref="AM35:BF35" si="65">+AM147+AM148+AM149+AM150</f>
        <v>21</v>
      </c>
      <c r="AN35" s="440">
        <f t="shared" si="65"/>
        <v>6</v>
      </c>
      <c r="AO35" s="440">
        <f t="shared" si="65"/>
        <v>2</v>
      </c>
      <c r="AP35" s="440">
        <f t="shared" si="65"/>
        <v>8</v>
      </c>
      <c r="AQ35" s="440">
        <f t="shared" si="65"/>
        <v>7</v>
      </c>
      <c r="AR35" s="440">
        <f t="shared" si="65"/>
        <v>2</v>
      </c>
      <c r="AS35" s="440">
        <f t="shared" si="65"/>
        <v>7</v>
      </c>
      <c r="AT35" s="440">
        <f t="shared" si="65"/>
        <v>53</v>
      </c>
      <c r="AU35" s="440">
        <f t="shared" si="65"/>
        <v>49</v>
      </c>
      <c r="AV35" s="440">
        <f t="shared" si="65"/>
        <v>4</v>
      </c>
      <c r="AW35" s="440">
        <f t="shared" si="65"/>
        <v>53</v>
      </c>
      <c r="AX35" s="440">
        <f t="shared" si="65"/>
        <v>112</v>
      </c>
      <c r="AY35" s="440">
        <f t="shared" si="65"/>
        <v>2</v>
      </c>
      <c r="AZ35" s="440">
        <f t="shared" si="65"/>
        <v>0</v>
      </c>
      <c r="BA35" s="440">
        <f t="shared" si="65"/>
        <v>1</v>
      </c>
      <c r="BB35" s="440">
        <f t="shared" si="65"/>
        <v>115</v>
      </c>
      <c r="BC35" s="440">
        <f t="shared" si="65"/>
        <v>11</v>
      </c>
      <c r="BD35" s="440">
        <f t="shared" si="65"/>
        <v>4</v>
      </c>
      <c r="BE35" s="440">
        <f t="shared" si="65"/>
        <v>4</v>
      </c>
      <c r="BF35" s="808">
        <f t="shared" si="65"/>
        <v>0</v>
      </c>
    </row>
    <row r="36" spans="1:58" s="45" customFormat="1" ht="12.75" customHeight="1">
      <c r="B36" s="760" t="s">
        <v>187</v>
      </c>
      <c r="C36" s="440">
        <f>+C151+C152</f>
        <v>129</v>
      </c>
      <c r="D36" s="440">
        <f t="shared" ref="D36:N36" si="66">+D151+D152</f>
        <v>57</v>
      </c>
      <c r="E36" s="440">
        <f t="shared" si="66"/>
        <v>40</v>
      </c>
      <c r="F36" s="440">
        <f t="shared" si="66"/>
        <v>18</v>
      </c>
      <c r="G36" s="440">
        <f t="shared" si="66"/>
        <v>0</v>
      </c>
      <c r="H36" s="440">
        <f t="shared" si="66"/>
        <v>0</v>
      </c>
      <c r="I36" s="440">
        <f t="shared" si="66"/>
        <v>23</v>
      </c>
      <c r="J36" s="440">
        <f t="shared" si="66"/>
        <v>9</v>
      </c>
      <c r="K36" s="440">
        <f t="shared" si="66"/>
        <v>58</v>
      </c>
      <c r="L36" s="440">
        <f t="shared" si="66"/>
        <v>29</v>
      </c>
      <c r="M36" s="440">
        <f t="shared" si="66"/>
        <v>0</v>
      </c>
      <c r="N36" s="440">
        <f t="shared" si="66"/>
        <v>0</v>
      </c>
      <c r="O36" s="440">
        <f>+O151+O152</f>
        <v>33</v>
      </c>
      <c r="P36" s="440">
        <f>+P151+P152</f>
        <v>8</v>
      </c>
      <c r="Q36" s="439">
        <f t="shared" si="27"/>
        <v>283</v>
      </c>
      <c r="R36" s="752">
        <f t="shared" si="27"/>
        <v>121</v>
      </c>
      <c r="S36" s="48"/>
      <c r="T36" s="760" t="s">
        <v>187</v>
      </c>
      <c r="U36" s="440">
        <f>+U151+U152</f>
        <v>13</v>
      </c>
      <c r="V36" s="440">
        <f t="shared" ref="V36:AF36" si="67">+V151+V152</f>
        <v>9</v>
      </c>
      <c r="W36" s="440">
        <f t="shared" si="67"/>
        <v>3</v>
      </c>
      <c r="X36" s="440">
        <f t="shared" si="67"/>
        <v>2</v>
      </c>
      <c r="Y36" s="440">
        <f t="shared" si="67"/>
        <v>0</v>
      </c>
      <c r="Z36" s="440">
        <f t="shared" si="67"/>
        <v>0</v>
      </c>
      <c r="AA36" s="440">
        <f t="shared" si="67"/>
        <v>3</v>
      </c>
      <c r="AB36" s="440">
        <f t="shared" si="67"/>
        <v>0</v>
      </c>
      <c r="AC36" s="79">
        <f t="shared" si="67"/>
        <v>19</v>
      </c>
      <c r="AD36" s="440">
        <f t="shared" si="67"/>
        <v>12</v>
      </c>
      <c r="AE36" s="440">
        <f t="shared" si="67"/>
        <v>0</v>
      </c>
      <c r="AF36" s="440">
        <f t="shared" si="67"/>
        <v>0</v>
      </c>
      <c r="AG36" s="440">
        <f>+AG151+AG152</f>
        <v>10</v>
      </c>
      <c r="AH36" s="440">
        <f>+AH151+AH152</f>
        <v>4</v>
      </c>
      <c r="AI36" s="440">
        <f>+AI151+AI152</f>
        <v>48</v>
      </c>
      <c r="AJ36" s="781">
        <f>+AJ151+AJ152</f>
        <v>27</v>
      </c>
      <c r="AK36" s="48"/>
      <c r="AL36" s="760" t="s">
        <v>193</v>
      </c>
      <c r="AM36" s="440">
        <f t="shared" ref="AM36:BF36" si="68">+AM151+AM152</f>
        <v>3</v>
      </c>
      <c r="AN36" s="440">
        <f t="shared" si="68"/>
        <v>2</v>
      </c>
      <c r="AO36" s="440">
        <f t="shared" si="68"/>
        <v>0</v>
      </c>
      <c r="AP36" s="440">
        <f t="shared" si="68"/>
        <v>1</v>
      </c>
      <c r="AQ36" s="440">
        <f t="shared" si="68"/>
        <v>2</v>
      </c>
      <c r="AR36" s="440">
        <f t="shared" si="68"/>
        <v>0</v>
      </c>
      <c r="AS36" s="440">
        <f t="shared" si="68"/>
        <v>1</v>
      </c>
      <c r="AT36" s="440">
        <f t="shared" si="68"/>
        <v>9</v>
      </c>
      <c r="AU36" s="440">
        <f t="shared" si="68"/>
        <v>11</v>
      </c>
      <c r="AV36" s="440">
        <f t="shared" si="68"/>
        <v>0</v>
      </c>
      <c r="AW36" s="440">
        <f t="shared" si="68"/>
        <v>11</v>
      </c>
      <c r="AX36" s="440">
        <f t="shared" si="68"/>
        <v>23</v>
      </c>
      <c r="AY36" s="440">
        <f t="shared" si="68"/>
        <v>2</v>
      </c>
      <c r="AZ36" s="440">
        <f t="shared" si="68"/>
        <v>0</v>
      </c>
      <c r="BA36" s="440">
        <f t="shared" si="68"/>
        <v>1</v>
      </c>
      <c r="BB36" s="440">
        <f t="shared" si="68"/>
        <v>26</v>
      </c>
      <c r="BC36" s="440">
        <f t="shared" si="68"/>
        <v>8</v>
      </c>
      <c r="BD36" s="440">
        <f t="shared" si="68"/>
        <v>2</v>
      </c>
      <c r="BE36" s="440">
        <f t="shared" si="68"/>
        <v>2</v>
      </c>
      <c r="BF36" s="808">
        <f t="shared" si="68"/>
        <v>0</v>
      </c>
    </row>
    <row r="37" spans="1:58" s="45" customFormat="1" ht="12.75" customHeight="1">
      <c r="B37" s="760" t="s">
        <v>193</v>
      </c>
      <c r="C37" s="440">
        <f>+C153+C154+C155+C156+C157+C158+C159</f>
        <v>2037</v>
      </c>
      <c r="D37" s="440">
        <f t="shared" ref="D37:N37" si="69">+D153+D154+D155+D156+D157+D158+D159</f>
        <v>732</v>
      </c>
      <c r="E37" s="440">
        <f t="shared" si="69"/>
        <v>489</v>
      </c>
      <c r="F37" s="440">
        <f t="shared" si="69"/>
        <v>225</v>
      </c>
      <c r="G37" s="440">
        <f t="shared" si="69"/>
        <v>53</v>
      </c>
      <c r="H37" s="440">
        <f t="shared" si="69"/>
        <v>4</v>
      </c>
      <c r="I37" s="440">
        <f t="shared" si="69"/>
        <v>467</v>
      </c>
      <c r="J37" s="440">
        <f t="shared" si="69"/>
        <v>119</v>
      </c>
      <c r="K37" s="440">
        <f t="shared" si="69"/>
        <v>670</v>
      </c>
      <c r="L37" s="440">
        <f t="shared" si="69"/>
        <v>341</v>
      </c>
      <c r="M37" s="440">
        <f t="shared" si="69"/>
        <v>37</v>
      </c>
      <c r="N37" s="440">
        <f t="shared" si="69"/>
        <v>7</v>
      </c>
      <c r="O37" s="440">
        <f>+O153+O154+O155+O156+O157+O158+O159</f>
        <v>304</v>
      </c>
      <c r="P37" s="440">
        <f>+P153+P154+P155+P156+P157+P158+P159</f>
        <v>67</v>
      </c>
      <c r="Q37" s="439">
        <f t="shared" si="27"/>
        <v>4057</v>
      </c>
      <c r="R37" s="752">
        <f t="shared" si="27"/>
        <v>1495</v>
      </c>
      <c r="S37" s="48"/>
      <c r="T37" s="760" t="s">
        <v>193</v>
      </c>
      <c r="U37" s="440">
        <f>+U153+U154+U155+U156+U157+U158+U159</f>
        <v>195</v>
      </c>
      <c r="V37" s="440">
        <f t="shared" ref="V37:AF37" si="70">+V153+V154+V155+V156+V157+V158+V159</f>
        <v>52</v>
      </c>
      <c r="W37" s="440">
        <f t="shared" si="70"/>
        <v>29</v>
      </c>
      <c r="X37" s="440">
        <f t="shared" si="70"/>
        <v>13</v>
      </c>
      <c r="Y37" s="440">
        <f t="shared" si="70"/>
        <v>3</v>
      </c>
      <c r="Z37" s="440">
        <f t="shared" si="70"/>
        <v>0</v>
      </c>
      <c r="AA37" s="440">
        <f t="shared" si="70"/>
        <v>51</v>
      </c>
      <c r="AB37" s="440">
        <f t="shared" si="70"/>
        <v>13</v>
      </c>
      <c r="AC37" s="79">
        <f t="shared" si="70"/>
        <v>228</v>
      </c>
      <c r="AD37" s="440">
        <f t="shared" si="70"/>
        <v>106</v>
      </c>
      <c r="AE37" s="440">
        <f t="shared" si="70"/>
        <v>7</v>
      </c>
      <c r="AF37" s="440">
        <f t="shared" si="70"/>
        <v>2</v>
      </c>
      <c r="AG37" s="440">
        <f>+AG153+AG154+AG155+AG156+AG157+AG158+AG159</f>
        <v>99</v>
      </c>
      <c r="AH37" s="440">
        <f>+AH153+AH154+AH155+AH156+AH157+AH158+AH159</f>
        <v>22</v>
      </c>
      <c r="AI37" s="440">
        <f>+AI153+AI154+AI155+AI156+AI157+AI158+AI159</f>
        <v>612</v>
      </c>
      <c r="AJ37" s="781">
        <f>+AJ153+AJ154+AJ155+AJ156+AJ157+AJ158+AJ159</f>
        <v>208</v>
      </c>
      <c r="AK37" s="48"/>
      <c r="AL37" s="760" t="s">
        <v>193</v>
      </c>
      <c r="AM37" s="440">
        <f t="shared" ref="AM37:BF37" si="71">+AM153+AM154+AM155+AM156+AM157+AM158+AM159</f>
        <v>37</v>
      </c>
      <c r="AN37" s="440">
        <f t="shared" si="71"/>
        <v>10</v>
      </c>
      <c r="AO37" s="440">
        <f t="shared" si="71"/>
        <v>4</v>
      </c>
      <c r="AP37" s="440">
        <f t="shared" si="71"/>
        <v>10</v>
      </c>
      <c r="AQ37" s="440">
        <f t="shared" si="71"/>
        <v>14</v>
      </c>
      <c r="AR37" s="440">
        <f t="shared" si="71"/>
        <v>13</v>
      </c>
      <c r="AS37" s="440">
        <f t="shared" si="71"/>
        <v>9</v>
      </c>
      <c r="AT37" s="440">
        <f t="shared" si="71"/>
        <v>97</v>
      </c>
      <c r="AU37" s="440">
        <f t="shared" si="71"/>
        <v>66</v>
      </c>
      <c r="AV37" s="440">
        <f t="shared" si="71"/>
        <v>4</v>
      </c>
      <c r="AW37" s="440">
        <f t="shared" si="71"/>
        <v>70</v>
      </c>
      <c r="AX37" s="440">
        <f t="shared" si="71"/>
        <v>123</v>
      </c>
      <c r="AY37" s="440">
        <f t="shared" si="71"/>
        <v>10</v>
      </c>
      <c r="AZ37" s="440">
        <f t="shared" si="71"/>
        <v>2</v>
      </c>
      <c r="BA37" s="440">
        <f t="shared" si="71"/>
        <v>1</v>
      </c>
      <c r="BB37" s="440">
        <f t="shared" si="71"/>
        <v>136</v>
      </c>
      <c r="BC37" s="440">
        <f t="shared" si="71"/>
        <v>56</v>
      </c>
      <c r="BD37" s="440">
        <f t="shared" si="71"/>
        <v>7</v>
      </c>
      <c r="BE37" s="440">
        <f t="shared" si="71"/>
        <v>7</v>
      </c>
      <c r="BF37" s="808">
        <f t="shared" si="71"/>
        <v>0</v>
      </c>
    </row>
    <row r="38" spans="1:58" s="45" customFormat="1" ht="12.75" customHeight="1">
      <c r="B38" s="760" t="s">
        <v>201</v>
      </c>
      <c r="C38" s="440">
        <f>+C173+C174+C175+C176+C177</f>
        <v>1359</v>
      </c>
      <c r="D38" s="440">
        <f t="shared" ref="D38:N38" si="72">+D173+D174+D175+D176+D177</f>
        <v>665</v>
      </c>
      <c r="E38" s="440">
        <f t="shared" si="72"/>
        <v>264</v>
      </c>
      <c r="F38" s="440">
        <f t="shared" si="72"/>
        <v>151</v>
      </c>
      <c r="G38" s="440">
        <f t="shared" si="72"/>
        <v>150</v>
      </c>
      <c r="H38" s="440">
        <f t="shared" si="72"/>
        <v>29</v>
      </c>
      <c r="I38" s="440">
        <f t="shared" si="72"/>
        <v>517</v>
      </c>
      <c r="J38" s="440">
        <f t="shared" si="72"/>
        <v>217</v>
      </c>
      <c r="K38" s="440">
        <f t="shared" si="72"/>
        <v>588</v>
      </c>
      <c r="L38" s="440">
        <f t="shared" si="72"/>
        <v>378</v>
      </c>
      <c r="M38" s="440">
        <f t="shared" si="72"/>
        <v>147</v>
      </c>
      <c r="N38" s="440">
        <f t="shared" si="72"/>
        <v>38</v>
      </c>
      <c r="O38" s="440">
        <f>+O173+O174+O175+O176+O177</f>
        <v>428</v>
      </c>
      <c r="P38" s="440">
        <f>+P173+P174+P175+P176+P177</f>
        <v>161</v>
      </c>
      <c r="Q38" s="439">
        <f t="shared" si="27"/>
        <v>3453</v>
      </c>
      <c r="R38" s="752">
        <f t="shared" si="27"/>
        <v>1639</v>
      </c>
      <c r="S38" s="48"/>
      <c r="T38" s="760" t="s">
        <v>201</v>
      </c>
      <c r="U38" s="440">
        <f>+U173+U174+U175+U176+U177</f>
        <v>93</v>
      </c>
      <c r="V38" s="440">
        <f t="shared" ref="V38:AF38" si="73">+V173+V174+V175+V176+V177</f>
        <v>42</v>
      </c>
      <c r="W38" s="440">
        <f t="shared" si="73"/>
        <v>17</v>
      </c>
      <c r="X38" s="440">
        <f t="shared" si="73"/>
        <v>7</v>
      </c>
      <c r="Y38" s="440">
        <f t="shared" si="73"/>
        <v>9</v>
      </c>
      <c r="Z38" s="440">
        <f t="shared" si="73"/>
        <v>2</v>
      </c>
      <c r="AA38" s="440">
        <f t="shared" si="73"/>
        <v>50</v>
      </c>
      <c r="AB38" s="440">
        <f t="shared" si="73"/>
        <v>12</v>
      </c>
      <c r="AC38" s="79">
        <f t="shared" si="73"/>
        <v>118</v>
      </c>
      <c r="AD38" s="440">
        <f t="shared" si="73"/>
        <v>82</v>
      </c>
      <c r="AE38" s="440">
        <f t="shared" si="73"/>
        <v>23</v>
      </c>
      <c r="AF38" s="440">
        <f t="shared" si="73"/>
        <v>6</v>
      </c>
      <c r="AG38" s="440">
        <f>+AG173+AG174+AG175+AG176+AG177</f>
        <v>128</v>
      </c>
      <c r="AH38" s="440">
        <f>+AH173+AH174+AH175+AH176+AH177</f>
        <v>41</v>
      </c>
      <c r="AI38" s="440">
        <f>+AI173+AI174+AI175+AI176+AI177</f>
        <v>438</v>
      </c>
      <c r="AJ38" s="781">
        <f>+AJ173+AJ174+AJ175+AJ176+AJ177</f>
        <v>192</v>
      </c>
      <c r="AK38" s="48"/>
      <c r="AL38" s="760" t="s">
        <v>201</v>
      </c>
      <c r="AM38" s="440">
        <f t="shared" ref="AM38:BF38" si="74">+AM173+AM174+AM175+AM176+AM177</f>
        <v>26</v>
      </c>
      <c r="AN38" s="440">
        <f t="shared" si="74"/>
        <v>6</v>
      </c>
      <c r="AO38" s="440">
        <f t="shared" si="74"/>
        <v>4</v>
      </c>
      <c r="AP38" s="440">
        <f t="shared" si="74"/>
        <v>10</v>
      </c>
      <c r="AQ38" s="440">
        <f t="shared" si="74"/>
        <v>11</v>
      </c>
      <c r="AR38" s="440">
        <f t="shared" si="74"/>
        <v>5</v>
      </c>
      <c r="AS38" s="440">
        <f t="shared" si="74"/>
        <v>10</v>
      </c>
      <c r="AT38" s="440">
        <f t="shared" si="74"/>
        <v>72</v>
      </c>
      <c r="AU38" s="440">
        <f t="shared" si="74"/>
        <v>64</v>
      </c>
      <c r="AV38" s="440">
        <f t="shared" si="74"/>
        <v>6</v>
      </c>
      <c r="AW38" s="440">
        <f t="shared" si="74"/>
        <v>70</v>
      </c>
      <c r="AX38" s="440">
        <f t="shared" si="74"/>
        <v>128</v>
      </c>
      <c r="AY38" s="440">
        <f t="shared" si="74"/>
        <v>10</v>
      </c>
      <c r="AZ38" s="440">
        <f t="shared" si="74"/>
        <v>0</v>
      </c>
      <c r="BA38" s="440">
        <f t="shared" si="74"/>
        <v>1</v>
      </c>
      <c r="BB38" s="440">
        <f t="shared" si="74"/>
        <v>139</v>
      </c>
      <c r="BC38" s="440">
        <f t="shared" si="74"/>
        <v>10</v>
      </c>
      <c r="BD38" s="440">
        <f t="shared" si="74"/>
        <v>5</v>
      </c>
      <c r="BE38" s="440">
        <f t="shared" si="74"/>
        <v>5</v>
      </c>
      <c r="BF38" s="808">
        <f t="shared" si="74"/>
        <v>0</v>
      </c>
    </row>
    <row r="39" spans="1:58" s="45" customFormat="1" ht="12.75" customHeight="1">
      <c r="B39" s="760" t="s">
        <v>207</v>
      </c>
      <c r="C39" s="440">
        <f>+C178+C179+C180+C181+C182+C183</f>
        <v>1026</v>
      </c>
      <c r="D39" s="440">
        <f t="shared" ref="D39:N39" si="75">+D178+D179+D180+D181+D182+D183</f>
        <v>428</v>
      </c>
      <c r="E39" s="440">
        <f t="shared" si="75"/>
        <v>282</v>
      </c>
      <c r="F39" s="440">
        <f t="shared" si="75"/>
        <v>146</v>
      </c>
      <c r="G39" s="440">
        <f t="shared" si="75"/>
        <v>49</v>
      </c>
      <c r="H39" s="440">
        <f t="shared" si="75"/>
        <v>10</v>
      </c>
      <c r="I39" s="440">
        <f t="shared" si="75"/>
        <v>352</v>
      </c>
      <c r="J39" s="440">
        <f t="shared" si="75"/>
        <v>114</v>
      </c>
      <c r="K39" s="440">
        <f t="shared" si="75"/>
        <v>386</v>
      </c>
      <c r="L39" s="440">
        <f t="shared" si="75"/>
        <v>191</v>
      </c>
      <c r="M39" s="440">
        <f t="shared" si="75"/>
        <v>34</v>
      </c>
      <c r="N39" s="440">
        <f t="shared" si="75"/>
        <v>5</v>
      </c>
      <c r="O39" s="440">
        <f>+O178+O179+O180+O181+O182+O183</f>
        <v>250</v>
      </c>
      <c r="P39" s="440">
        <f>+P178+P179+P180+P181+P182+P183</f>
        <v>96</v>
      </c>
      <c r="Q39" s="439">
        <f t="shared" si="27"/>
        <v>2379</v>
      </c>
      <c r="R39" s="752">
        <f t="shared" si="27"/>
        <v>990</v>
      </c>
      <c r="S39" s="48"/>
      <c r="T39" s="760" t="s">
        <v>207</v>
      </c>
      <c r="U39" s="440">
        <f>+U178+U179+U180+U181+U182+U183</f>
        <v>147</v>
      </c>
      <c r="V39" s="440">
        <f t="shared" ref="V39:AF39" si="76">+V178+V179+V180+V181+V182+V183</f>
        <v>57</v>
      </c>
      <c r="W39" s="440">
        <f t="shared" si="76"/>
        <v>45</v>
      </c>
      <c r="X39" s="440">
        <f t="shared" si="76"/>
        <v>18</v>
      </c>
      <c r="Y39" s="440">
        <f t="shared" si="76"/>
        <v>13</v>
      </c>
      <c r="Z39" s="440">
        <f t="shared" si="76"/>
        <v>3</v>
      </c>
      <c r="AA39" s="440">
        <f t="shared" si="76"/>
        <v>41</v>
      </c>
      <c r="AB39" s="440">
        <f t="shared" si="76"/>
        <v>8</v>
      </c>
      <c r="AC39" s="79">
        <f t="shared" si="76"/>
        <v>124</v>
      </c>
      <c r="AD39" s="440">
        <f t="shared" si="76"/>
        <v>61</v>
      </c>
      <c r="AE39" s="440">
        <f t="shared" si="76"/>
        <v>9</v>
      </c>
      <c r="AF39" s="440">
        <f t="shared" si="76"/>
        <v>1</v>
      </c>
      <c r="AG39" s="440">
        <f>+AG178+AG179+AG180+AG181+AG182+AG183</f>
        <v>69</v>
      </c>
      <c r="AH39" s="440">
        <f>+AH178+AH179+AH180+AH181+AH182+AH183</f>
        <v>18</v>
      </c>
      <c r="AI39" s="440">
        <f>+AI178+AI179+AI180+AI181+AI182+AI183</f>
        <v>448</v>
      </c>
      <c r="AJ39" s="781">
        <f>+AJ178+AJ179+AJ180+AJ181+AJ182+AJ183</f>
        <v>166</v>
      </c>
      <c r="AK39" s="48"/>
      <c r="AL39" s="760" t="s">
        <v>207</v>
      </c>
      <c r="AM39" s="440">
        <f t="shared" ref="AM39:BF39" si="77">+AM178+AM179+AM180+AM181+AM182+AM183</f>
        <v>23</v>
      </c>
      <c r="AN39" s="440">
        <f t="shared" si="77"/>
        <v>7</v>
      </c>
      <c r="AO39" s="440">
        <f t="shared" si="77"/>
        <v>3</v>
      </c>
      <c r="AP39" s="440">
        <f t="shared" si="77"/>
        <v>8</v>
      </c>
      <c r="AQ39" s="440">
        <f t="shared" si="77"/>
        <v>8</v>
      </c>
      <c r="AR39" s="440">
        <f t="shared" si="77"/>
        <v>3</v>
      </c>
      <c r="AS39" s="440">
        <f t="shared" si="77"/>
        <v>7</v>
      </c>
      <c r="AT39" s="440">
        <f t="shared" si="77"/>
        <v>59</v>
      </c>
      <c r="AU39" s="440">
        <f t="shared" si="77"/>
        <v>49</v>
      </c>
      <c r="AV39" s="440">
        <f t="shared" si="77"/>
        <v>4</v>
      </c>
      <c r="AW39" s="440">
        <f t="shared" si="77"/>
        <v>53</v>
      </c>
      <c r="AX39" s="440">
        <f t="shared" si="77"/>
        <v>88</v>
      </c>
      <c r="AY39" s="440">
        <f t="shared" si="77"/>
        <v>13</v>
      </c>
      <c r="AZ39" s="440">
        <f t="shared" si="77"/>
        <v>1</v>
      </c>
      <c r="BA39" s="440">
        <f t="shared" si="77"/>
        <v>2</v>
      </c>
      <c r="BB39" s="440">
        <f t="shared" si="77"/>
        <v>104</v>
      </c>
      <c r="BC39" s="440">
        <f t="shared" si="77"/>
        <v>27</v>
      </c>
      <c r="BD39" s="440">
        <f t="shared" si="77"/>
        <v>6</v>
      </c>
      <c r="BE39" s="440">
        <f t="shared" si="77"/>
        <v>6</v>
      </c>
      <c r="BF39" s="808">
        <f t="shared" si="77"/>
        <v>0</v>
      </c>
    </row>
    <row r="40" spans="1:58" s="45" customFormat="1" ht="12.75" customHeight="1">
      <c r="B40" s="760" t="s">
        <v>213</v>
      </c>
      <c r="C40" s="440">
        <f>+C184+C185+C186+C187+C188</f>
        <v>1552</v>
      </c>
      <c r="D40" s="440">
        <f t="shared" ref="D40:N40" si="78">+D184+D185+D186+D187+D188</f>
        <v>731</v>
      </c>
      <c r="E40" s="440">
        <f t="shared" si="78"/>
        <v>372</v>
      </c>
      <c r="F40" s="440">
        <f t="shared" si="78"/>
        <v>244</v>
      </c>
      <c r="G40" s="440">
        <f t="shared" si="78"/>
        <v>110</v>
      </c>
      <c r="H40" s="440">
        <f t="shared" si="78"/>
        <v>45</v>
      </c>
      <c r="I40" s="440">
        <f t="shared" si="78"/>
        <v>505</v>
      </c>
      <c r="J40" s="440">
        <f t="shared" si="78"/>
        <v>207</v>
      </c>
      <c r="K40" s="440">
        <f t="shared" si="78"/>
        <v>479</v>
      </c>
      <c r="L40" s="440">
        <f t="shared" si="78"/>
        <v>272</v>
      </c>
      <c r="M40" s="440">
        <f t="shared" si="78"/>
        <v>82</v>
      </c>
      <c r="N40" s="440">
        <f t="shared" si="78"/>
        <v>23</v>
      </c>
      <c r="O40" s="440">
        <f>+O184+O185+O186+O187+O188</f>
        <v>461</v>
      </c>
      <c r="P40" s="440">
        <f>+P184+P185+P186+P187+P188</f>
        <v>196</v>
      </c>
      <c r="Q40" s="439">
        <f t="shared" si="27"/>
        <v>3561</v>
      </c>
      <c r="R40" s="752">
        <f t="shared" si="27"/>
        <v>1718</v>
      </c>
      <c r="S40" s="48"/>
      <c r="T40" s="760" t="s">
        <v>213</v>
      </c>
      <c r="U40" s="440">
        <f>+U184+U185+U186+U187+U188</f>
        <v>137</v>
      </c>
      <c r="V40" s="440">
        <f t="shared" ref="V40:AF40" si="79">+V184+V185+V186+V187+V188</f>
        <v>62</v>
      </c>
      <c r="W40" s="440">
        <f t="shared" si="79"/>
        <v>45</v>
      </c>
      <c r="X40" s="440">
        <f t="shared" si="79"/>
        <v>22</v>
      </c>
      <c r="Y40" s="440">
        <f t="shared" si="79"/>
        <v>3</v>
      </c>
      <c r="Z40" s="440">
        <f t="shared" si="79"/>
        <v>0</v>
      </c>
      <c r="AA40" s="440">
        <f t="shared" si="79"/>
        <v>44</v>
      </c>
      <c r="AB40" s="440">
        <f t="shared" si="79"/>
        <v>15</v>
      </c>
      <c r="AC40" s="79">
        <f t="shared" si="79"/>
        <v>135</v>
      </c>
      <c r="AD40" s="440">
        <f t="shared" si="79"/>
        <v>77</v>
      </c>
      <c r="AE40" s="440">
        <f t="shared" si="79"/>
        <v>16</v>
      </c>
      <c r="AF40" s="440">
        <f t="shared" si="79"/>
        <v>7</v>
      </c>
      <c r="AG40" s="440">
        <f>+AG184+AG185+AG186+AG187+AG188</f>
        <v>97</v>
      </c>
      <c r="AH40" s="440">
        <f>+AH184+AH185+AH186+AH187+AH188</f>
        <v>40</v>
      </c>
      <c r="AI40" s="440">
        <f>+AI184+AI185+AI186+AI187+AI188</f>
        <v>477</v>
      </c>
      <c r="AJ40" s="781">
        <f>+AJ184+AJ185+AJ186+AJ187+AJ188</f>
        <v>223</v>
      </c>
      <c r="AK40" s="48"/>
      <c r="AL40" s="760" t="s">
        <v>213</v>
      </c>
      <c r="AM40" s="440">
        <f t="shared" ref="AM40:BF40" si="80">+AM184+AM185+AM186+AM187+AM188</f>
        <v>29</v>
      </c>
      <c r="AN40" s="440">
        <f t="shared" si="80"/>
        <v>8</v>
      </c>
      <c r="AO40" s="440">
        <f t="shared" si="80"/>
        <v>3</v>
      </c>
      <c r="AP40" s="440">
        <f t="shared" si="80"/>
        <v>11</v>
      </c>
      <c r="AQ40" s="440">
        <f t="shared" si="80"/>
        <v>9</v>
      </c>
      <c r="AR40" s="440">
        <f t="shared" si="80"/>
        <v>3</v>
      </c>
      <c r="AS40" s="440">
        <f t="shared" si="80"/>
        <v>10</v>
      </c>
      <c r="AT40" s="440">
        <f t="shared" si="80"/>
        <v>73</v>
      </c>
      <c r="AU40" s="440">
        <f t="shared" si="80"/>
        <v>68</v>
      </c>
      <c r="AV40" s="440">
        <f t="shared" si="80"/>
        <v>6</v>
      </c>
      <c r="AW40" s="440">
        <f t="shared" si="80"/>
        <v>74</v>
      </c>
      <c r="AX40" s="440">
        <f t="shared" si="80"/>
        <v>134</v>
      </c>
      <c r="AY40" s="440">
        <f t="shared" si="80"/>
        <v>16</v>
      </c>
      <c r="AZ40" s="440">
        <f t="shared" si="80"/>
        <v>0</v>
      </c>
      <c r="BA40" s="440">
        <f t="shared" si="80"/>
        <v>1</v>
      </c>
      <c r="BB40" s="440">
        <f t="shared" si="80"/>
        <v>151</v>
      </c>
      <c r="BC40" s="440">
        <f t="shared" si="80"/>
        <v>32</v>
      </c>
      <c r="BD40" s="440">
        <f t="shared" si="80"/>
        <v>5</v>
      </c>
      <c r="BE40" s="440">
        <f t="shared" si="80"/>
        <v>5</v>
      </c>
      <c r="BF40" s="808">
        <f t="shared" si="80"/>
        <v>0</v>
      </c>
    </row>
    <row r="41" spans="1:58" s="45" customFormat="1" ht="12.75" customHeight="1">
      <c r="B41" s="760" t="s">
        <v>221</v>
      </c>
      <c r="C41" s="440">
        <f>+C202+C203+C204+C205</f>
        <v>370</v>
      </c>
      <c r="D41" s="440">
        <f t="shared" ref="D41:N41" si="81">+D202+D203+D204+D205</f>
        <v>156</v>
      </c>
      <c r="E41" s="440">
        <f t="shared" si="81"/>
        <v>56</v>
      </c>
      <c r="F41" s="440">
        <f t="shared" si="81"/>
        <v>30</v>
      </c>
      <c r="G41" s="440">
        <f t="shared" si="81"/>
        <v>0</v>
      </c>
      <c r="H41" s="440">
        <f t="shared" si="81"/>
        <v>0</v>
      </c>
      <c r="I41" s="440">
        <f t="shared" si="81"/>
        <v>70</v>
      </c>
      <c r="J41" s="440">
        <f t="shared" si="81"/>
        <v>27</v>
      </c>
      <c r="K41" s="440">
        <f t="shared" si="81"/>
        <v>152</v>
      </c>
      <c r="L41" s="440">
        <f t="shared" si="81"/>
        <v>67</v>
      </c>
      <c r="M41" s="440">
        <f t="shared" si="81"/>
        <v>0</v>
      </c>
      <c r="N41" s="440">
        <f t="shared" si="81"/>
        <v>0</v>
      </c>
      <c r="O41" s="440">
        <f>+O202+O203+O204+O205</f>
        <v>27</v>
      </c>
      <c r="P41" s="440">
        <f>+P202+P203+P204+P205</f>
        <v>5</v>
      </c>
      <c r="Q41" s="439">
        <f t="shared" si="27"/>
        <v>675</v>
      </c>
      <c r="R41" s="752">
        <f t="shared" si="27"/>
        <v>285</v>
      </c>
      <c r="S41" s="48"/>
      <c r="T41" s="760" t="s">
        <v>221</v>
      </c>
      <c r="U41" s="440">
        <f>+U202+U203+U204+U205</f>
        <v>41</v>
      </c>
      <c r="V41" s="440">
        <f t="shared" ref="V41:AF41" si="82">+V202+V203+V204+V205</f>
        <v>16</v>
      </c>
      <c r="W41" s="440">
        <f t="shared" si="82"/>
        <v>3</v>
      </c>
      <c r="X41" s="440">
        <f t="shared" si="82"/>
        <v>1</v>
      </c>
      <c r="Y41" s="440">
        <f t="shared" si="82"/>
        <v>0</v>
      </c>
      <c r="Z41" s="440">
        <f t="shared" si="82"/>
        <v>0</v>
      </c>
      <c r="AA41" s="440">
        <f t="shared" si="82"/>
        <v>9</v>
      </c>
      <c r="AB41" s="440">
        <f t="shared" si="82"/>
        <v>1</v>
      </c>
      <c r="AC41" s="79">
        <f t="shared" si="82"/>
        <v>29</v>
      </c>
      <c r="AD41" s="440">
        <f t="shared" si="82"/>
        <v>16</v>
      </c>
      <c r="AE41" s="440">
        <f t="shared" si="82"/>
        <v>0</v>
      </c>
      <c r="AF41" s="440">
        <f t="shared" si="82"/>
        <v>0</v>
      </c>
      <c r="AG41" s="440">
        <f>+AG202+AG203+AG204+AG205</f>
        <v>5</v>
      </c>
      <c r="AH41" s="440">
        <f>+AH202+AH203+AH204+AH205</f>
        <v>0</v>
      </c>
      <c r="AI41" s="440">
        <f>+AI202+AI203+AI204+AI205</f>
        <v>86</v>
      </c>
      <c r="AJ41" s="781">
        <f>+AJ202+AJ203+AJ204+AJ205</f>
        <v>34</v>
      </c>
      <c r="AK41" s="48"/>
      <c r="AL41" s="760" t="s">
        <v>221</v>
      </c>
      <c r="AM41" s="440">
        <f t="shared" ref="AM41:BF41" si="83">+AM202+AM203+AM204+AM205</f>
        <v>5</v>
      </c>
      <c r="AN41" s="440">
        <f t="shared" si="83"/>
        <v>3</v>
      </c>
      <c r="AO41" s="440">
        <f t="shared" si="83"/>
        <v>0</v>
      </c>
      <c r="AP41" s="440">
        <f t="shared" si="83"/>
        <v>3</v>
      </c>
      <c r="AQ41" s="440">
        <f t="shared" si="83"/>
        <v>4</v>
      </c>
      <c r="AR41" s="440">
        <f t="shared" si="83"/>
        <v>0</v>
      </c>
      <c r="AS41" s="440">
        <f t="shared" si="83"/>
        <v>1</v>
      </c>
      <c r="AT41" s="440">
        <f t="shared" si="83"/>
        <v>15</v>
      </c>
      <c r="AU41" s="440">
        <f t="shared" si="83"/>
        <v>15</v>
      </c>
      <c r="AV41" s="440">
        <f t="shared" si="83"/>
        <v>2</v>
      </c>
      <c r="AW41" s="440">
        <f t="shared" si="83"/>
        <v>12</v>
      </c>
      <c r="AX41" s="440">
        <f t="shared" si="83"/>
        <v>32</v>
      </c>
      <c r="AY41" s="440">
        <f t="shared" si="83"/>
        <v>3</v>
      </c>
      <c r="AZ41" s="440">
        <f t="shared" si="83"/>
        <v>2</v>
      </c>
      <c r="BA41" s="440">
        <f t="shared" si="83"/>
        <v>0</v>
      </c>
      <c r="BB41" s="440">
        <f t="shared" si="83"/>
        <v>37</v>
      </c>
      <c r="BC41" s="440">
        <f t="shared" si="83"/>
        <v>1</v>
      </c>
      <c r="BD41" s="440">
        <f t="shared" si="83"/>
        <v>4</v>
      </c>
      <c r="BE41" s="440">
        <f t="shared" si="83"/>
        <v>4</v>
      </c>
      <c r="BF41" s="808">
        <f t="shared" si="83"/>
        <v>0</v>
      </c>
    </row>
    <row r="42" spans="1:58" s="45" customFormat="1" ht="12.75" customHeight="1">
      <c r="B42" s="760" t="s">
        <v>226</v>
      </c>
      <c r="C42" s="440">
        <f>+C206+C207+C208</f>
        <v>588</v>
      </c>
      <c r="D42" s="440">
        <f t="shared" ref="D42:N42" si="84">+D206+D207+D208</f>
        <v>255</v>
      </c>
      <c r="E42" s="440">
        <f t="shared" si="84"/>
        <v>112</v>
      </c>
      <c r="F42" s="440">
        <f t="shared" si="84"/>
        <v>55</v>
      </c>
      <c r="G42" s="440">
        <f t="shared" si="84"/>
        <v>43</v>
      </c>
      <c r="H42" s="440">
        <f t="shared" si="84"/>
        <v>7</v>
      </c>
      <c r="I42" s="440">
        <f t="shared" si="84"/>
        <v>127</v>
      </c>
      <c r="J42" s="440">
        <f t="shared" si="84"/>
        <v>47</v>
      </c>
      <c r="K42" s="440">
        <f t="shared" si="84"/>
        <v>153</v>
      </c>
      <c r="L42" s="440">
        <f t="shared" si="84"/>
        <v>82</v>
      </c>
      <c r="M42" s="440">
        <f t="shared" si="84"/>
        <v>26</v>
      </c>
      <c r="N42" s="440">
        <f t="shared" si="84"/>
        <v>5</v>
      </c>
      <c r="O42" s="440">
        <f>+O206+O207+O208</f>
        <v>102</v>
      </c>
      <c r="P42" s="440">
        <f>+P206+P207+P208</f>
        <v>38</v>
      </c>
      <c r="Q42" s="439">
        <f t="shared" si="27"/>
        <v>1151</v>
      </c>
      <c r="R42" s="752">
        <f t="shared" si="27"/>
        <v>489</v>
      </c>
      <c r="S42" s="48"/>
      <c r="T42" s="760" t="s">
        <v>226</v>
      </c>
      <c r="U42" s="440">
        <f>+U206+U207+U208</f>
        <v>53</v>
      </c>
      <c r="V42" s="440">
        <f t="shared" ref="V42:AF42" si="85">+V206+V207+V208</f>
        <v>27</v>
      </c>
      <c r="W42" s="440">
        <f t="shared" si="85"/>
        <v>17</v>
      </c>
      <c r="X42" s="440">
        <f t="shared" si="85"/>
        <v>13</v>
      </c>
      <c r="Y42" s="440">
        <f t="shared" si="85"/>
        <v>3</v>
      </c>
      <c r="Z42" s="440">
        <f t="shared" si="85"/>
        <v>0</v>
      </c>
      <c r="AA42" s="440">
        <f t="shared" si="85"/>
        <v>25</v>
      </c>
      <c r="AB42" s="440">
        <f t="shared" si="85"/>
        <v>7</v>
      </c>
      <c r="AC42" s="79">
        <f t="shared" si="85"/>
        <v>55</v>
      </c>
      <c r="AD42" s="440">
        <f t="shared" si="85"/>
        <v>30</v>
      </c>
      <c r="AE42" s="440">
        <f t="shared" si="85"/>
        <v>5</v>
      </c>
      <c r="AF42" s="440">
        <f t="shared" si="85"/>
        <v>0</v>
      </c>
      <c r="AG42" s="440">
        <f>+AG206+AG207+AG208</f>
        <v>18</v>
      </c>
      <c r="AH42" s="440">
        <f>+AH206+AH207+AH208</f>
        <v>5</v>
      </c>
      <c r="AI42" s="440">
        <f>+AI206+AI207+AI208</f>
        <v>176</v>
      </c>
      <c r="AJ42" s="781">
        <f>+AJ206+AJ207+AJ208</f>
        <v>82</v>
      </c>
      <c r="AK42" s="48"/>
      <c r="AL42" s="760" t="s">
        <v>226</v>
      </c>
      <c r="AM42" s="440">
        <f t="shared" ref="AM42:BF42" si="86">+AM206+AM207+AM208</f>
        <v>9</v>
      </c>
      <c r="AN42" s="440">
        <f t="shared" si="86"/>
        <v>3</v>
      </c>
      <c r="AO42" s="440">
        <f t="shared" si="86"/>
        <v>2</v>
      </c>
      <c r="AP42" s="440">
        <f t="shared" si="86"/>
        <v>3</v>
      </c>
      <c r="AQ42" s="440">
        <f t="shared" si="86"/>
        <v>4</v>
      </c>
      <c r="AR42" s="440">
        <f t="shared" si="86"/>
        <v>2</v>
      </c>
      <c r="AS42" s="440">
        <f t="shared" si="86"/>
        <v>4</v>
      </c>
      <c r="AT42" s="440">
        <f t="shared" si="86"/>
        <v>27</v>
      </c>
      <c r="AU42" s="440">
        <f t="shared" si="86"/>
        <v>23</v>
      </c>
      <c r="AV42" s="440">
        <f t="shared" si="86"/>
        <v>5</v>
      </c>
      <c r="AW42" s="440">
        <f t="shared" si="86"/>
        <v>28</v>
      </c>
      <c r="AX42" s="440">
        <f t="shared" si="86"/>
        <v>49</v>
      </c>
      <c r="AY42" s="440">
        <f t="shared" si="86"/>
        <v>1</v>
      </c>
      <c r="AZ42" s="440">
        <f t="shared" si="86"/>
        <v>0</v>
      </c>
      <c r="BA42" s="440">
        <f t="shared" si="86"/>
        <v>1</v>
      </c>
      <c r="BB42" s="440">
        <f t="shared" si="86"/>
        <v>51</v>
      </c>
      <c r="BC42" s="440">
        <f t="shared" si="86"/>
        <v>20</v>
      </c>
      <c r="BD42" s="440">
        <f t="shared" si="86"/>
        <v>3</v>
      </c>
      <c r="BE42" s="440">
        <f t="shared" si="86"/>
        <v>3</v>
      </c>
      <c r="BF42" s="808">
        <f t="shared" si="86"/>
        <v>0</v>
      </c>
    </row>
    <row r="43" spans="1:58" s="45" customFormat="1" ht="12.75" customHeight="1">
      <c r="B43" s="760" t="s">
        <v>230</v>
      </c>
      <c r="C43" s="440">
        <f>+C209+C210+C211+C212+C213+C214+C215+C216</f>
        <v>1471</v>
      </c>
      <c r="D43" s="440">
        <f t="shared" ref="D43:N43" si="87">+D209+D210+D211+D212+D213+D214+D215+D216</f>
        <v>624</v>
      </c>
      <c r="E43" s="440">
        <f t="shared" si="87"/>
        <v>346</v>
      </c>
      <c r="F43" s="440">
        <f t="shared" si="87"/>
        <v>169</v>
      </c>
      <c r="G43" s="440">
        <f t="shared" si="87"/>
        <v>35</v>
      </c>
      <c r="H43" s="440">
        <f t="shared" si="87"/>
        <v>4</v>
      </c>
      <c r="I43" s="440">
        <f t="shared" si="87"/>
        <v>420</v>
      </c>
      <c r="J43" s="440">
        <f t="shared" si="87"/>
        <v>133</v>
      </c>
      <c r="K43" s="440">
        <f t="shared" si="87"/>
        <v>626</v>
      </c>
      <c r="L43" s="440">
        <f t="shared" si="87"/>
        <v>313</v>
      </c>
      <c r="M43" s="440">
        <f t="shared" si="87"/>
        <v>42</v>
      </c>
      <c r="N43" s="440">
        <f t="shared" si="87"/>
        <v>8</v>
      </c>
      <c r="O43" s="440">
        <f>+O209+O210+O211+O212+O213+O214+O215+O216</f>
        <v>391</v>
      </c>
      <c r="P43" s="440">
        <f>+P209+P210+P211+P212+P213+P214+P215+P216</f>
        <v>105</v>
      </c>
      <c r="Q43" s="439">
        <f t="shared" si="27"/>
        <v>3331</v>
      </c>
      <c r="R43" s="752">
        <f t="shared" si="27"/>
        <v>1356</v>
      </c>
      <c r="S43" s="48"/>
      <c r="T43" s="760" t="s">
        <v>230</v>
      </c>
      <c r="U43" s="440">
        <f>+U209+U210+U211+U212+U213+U214+U215+U216</f>
        <v>147</v>
      </c>
      <c r="V43" s="440">
        <f t="shared" ref="V43:AF43" si="88">+V209+V210+V211+V212+V213+V214+V215+V216</f>
        <v>71</v>
      </c>
      <c r="W43" s="440">
        <f t="shared" si="88"/>
        <v>51</v>
      </c>
      <c r="X43" s="440">
        <f t="shared" si="88"/>
        <v>27</v>
      </c>
      <c r="Y43" s="440">
        <f t="shared" si="88"/>
        <v>8</v>
      </c>
      <c r="Z43" s="440">
        <f t="shared" si="88"/>
        <v>5</v>
      </c>
      <c r="AA43" s="440">
        <f t="shared" si="88"/>
        <v>71</v>
      </c>
      <c r="AB43" s="440">
        <f t="shared" si="88"/>
        <v>25</v>
      </c>
      <c r="AC43" s="79">
        <f t="shared" si="88"/>
        <v>298</v>
      </c>
      <c r="AD43" s="440">
        <f t="shared" si="88"/>
        <v>141</v>
      </c>
      <c r="AE43" s="440">
        <f t="shared" si="88"/>
        <v>10</v>
      </c>
      <c r="AF43" s="440">
        <f t="shared" si="88"/>
        <v>1</v>
      </c>
      <c r="AG43" s="440">
        <f>+AG209+AG210+AG211+AG212+AG213+AG214+AG215+AG216</f>
        <v>163</v>
      </c>
      <c r="AH43" s="440">
        <f>+AH209+AH210+AH211+AH212+AH213+AH214+AH215+AH216</f>
        <v>45</v>
      </c>
      <c r="AI43" s="440">
        <f>+AI209+AI210+AI211+AI212+AI213+AI214+AI215+AI216</f>
        <v>748</v>
      </c>
      <c r="AJ43" s="781">
        <f>+AJ209+AJ210+AJ211+AJ212+AJ213+AJ214+AJ215+AJ216</f>
        <v>315</v>
      </c>
      <c r="AK43" s="48"/>
      <c r="AL43" s="760" t="s">
        <v>230</v>
      </c>
      <c r="AM43" s="440">
        <f t="shared" ref="AM43:BF43" si="89">+AM209+AM210+AM211+AM212+AM213+AM214+AM215+AM216</f>
        <v>25</v>
      </c>
      <c r="AN43" s="440">
        <f t="shared" si="89"/>
        <v>9</v>
      </c>
      <c r="AO43" s="440">
        <f t="shared" si="89"/>
        <v>1</v>
      </c>
      <c r="AP43" s="440">
        <f t="shared" si="89"/>
        <v>11</v>
      </c>
      <c r="AQ43" s="440">
        <f t="shared" si="89"/>
        <v>13</v>
      </c>
      <c r="AR43" s="440">
        <f t="shared" si="89"/>
        <v>1</v>
      </c>
      <c r="AS43" s="440">
        <f t="shared" si="89"/>
        <v>9</v>
      </c>
      <c r="AT43" s="440">
        <f t="shared" si="89"/>
        <v>69</v>
      </c>
      <c r="AU43" s="440">
        <f t="shared" si="89"/>
        <v>62</v>
      </c>
      <c r="AV43" s="440">
        <f t="shared" si="89"/>
        <v>9</v>
      </c>
      <c r="AW43" s="440">
        <f t="shared" si="89"/>
        <v>71</v>
      </c>
      <c r="AX43" s="440">
        <f t="shared" si="89"/>
        <v>147</v>
      </c>
      <c r="AY43" s="440">
        <f t="shared" si="89"/>
        <v>4</v>
      </c>
      <c r="AZ43" s="440">
        <f t="shared" si="89"/>
        <v>1</v>
      </c>
      <c r="BA43" s="440">
        <f t="shared" si="89"/>
        <v>1</v>
      </c>
      <c r="BB43" s="440">
        <f t="shared" si="89"/>
        <v>153</v>
      </c>
      <c r="BC43" s="440">
        <f t="shared" si="89"/>
        <v>69</v>
      </c>
      <c r="BD43" s="440">
        <f t="shared" si="89"/>
        <v>9</v>
      </c>
      <c r="BE43" s="440">
        <f t="shared" si="89"/>
        <v>9</v>
      </c>
      <c r="BF43" s="808">
        <f t="shared" si="89"/>
        <v>0</v>
      </c>
    </row>
    <row r="44" spans="1:58" s="45" customFormat="1" ht="12.75" customHeight="1" thickBot="1">
      <c r="B44" s="761" t="s">
        <v>240</v>
      </c>
      <c r="C44" s="811">
        <f>+C217+C218+C219+C220+C221</f>
        <v>667</v>
      </c>
      <c r="D44" s="811">
        <f t="shared" ref="D44:N44" si="90">+D217+D218+D219+D220+D221</f>
        <v>244</v>
      </c>
      <c r="E44" s="811">
        <f t="shared" si="90"/>
        <v>179</v>
      </c>
      <c r="F44" s="811">
        <f t="shared" si="90"/>
        <v>83</v>
      </c>
      <c r="G44" s="811">
        <f t="shared" si="90"/>
        <v>15</v>
      </c>
      <c r="H44" s="811">
        <f t="shared" si="90"/>
        <v>4</v>
      </c>
      <c r="I44" s="811">
        <f t="shared" si="90"/>
        <v>177</v>
      </c>
      <c r="J44" s="811">
        <f t="shared" si="90"/>
        <v>50</v>
      </c>
      <c r="K44" s="811">
        <f t="shared" si="90"/>
        <v>257</v>
      </c>
      <c r="L44" s="811">
        <f t="shared" si="90"/>
        <v>125</v>
      </c>
      <c r="M44" s="811">
        <f t="shared" si="90"/>
        <v>12</v>
      </c>
      <c r="N44" s="811">
        <f t="shared" si="90"/>
        <v>4</v>
      </c>
      <c r="O44" s="811">
        <f>+O217+O218+O219+O220+O221</f>
        <v>111</v>
      </c>
      <c r="P44" s="811">
        <f>+P217+P218+P219+P220+P221</f>
        <v>30</v>
      </c>
      <c r="Q44" s="763">
        <f t="shared" si="27"/>
        <v>1418</v>
      </c>
      <c r="R44" s="764">
        <f t="shared" si="27"/>
        <v>540</v>
      </c>
      <c r="S44" s="48"/>
      <c r="T44" s="761" t="s">
        <v>240</v>
      </c>
      <c r="U44" s="811">
        <f>+U217+U218+U219+U220+U221</f>
        <v>135</v>
      </c>
      <c r="V44" s="811">
        <f t="shared" ref="V44:AF44" si="91">+V217+V218+V219+V220+V221</f>
        <v>58</v>
      </c>
      <c r="W44" s="811">
        <f t="shared" si="91"/>
        <v>49</v>
      </c>
      <c r="X44" s="811">
        <f t="shared" si="91"/>
        <v>13</v>
      </c>
      <c r="Y44" s="811">
        <f t="shared" si="91"/>
        <v>3</v>
      </c>
      <c r="Z44" s="811">
        <f t="shared" si="91"/>
        <v>0</v>
      </c>
      <c r="AA44" s="811">
        <f t="shared" si="91"/>
        <v>33</v>
      </c>
      <c r="AB44" s="811">
        <f t="shared" si="91"/>
        <v>6</v>
      </c>
      <c r="AC44" s="834">
        <f t="shared" si="91"/>
        <v>88</v>
      </c>
      <c r="AD44" s="811">
        <f t="shared" si="91"/>
        <v>39</v>
      </c>
      <c r="AE44" s="811">
        <f t="shared" si="91"/>
        <v>3</v>
      </c>
      <c r="AF44" s="811">
        <f t="shared" si="91"/>
        <v>2</v>
      </c>
      <c r="AG44" s="811">
        <f>+AG217+AG218+AG219+AG220+AG221</f>
        <v>25</v>
      </c>
      <c r="AH44" s="811">
        <f>+AH217+AH218+AH219+AH220+AH221</f>
        <v>7</v>
      </c>
      <c r="AI44" s="811">
        <f>+AI217+AI218+AI219+AI220+AI221</f>
        <v>336</v>
      </c>
      <c r="AJ44" s="835">
        <f>+AJ217+AJ218+AJ219+AJ220+AJ221</f>
        <v>125</v>
      </c>
      <c r="AK44" s="48"/>
      <c r="AL44" s="761" t="s">
        <v>240</v>
      </c>
      <c r="AM44" s="811">
        <f t="shared" ref="AM44:BF44" si="92">+AM217+AM218+AM219+AM220+AM221</f>
        <v>16</v>
      </c>
      <c r="AN44" s="811">
        <f t="shared" si="92"/>
        <v>5</v>
      </c>
      <c r="AO44" s="811">
        <f t="shared" si="92"/>
        <v>1</v>
      </c>
      <c r="AP44" s="811">
        <f t="shared" si="92"/>
        <v>6</v>
      </c>
      <c r="AQ44" s="811">
        <f t="shared" si="92"/>
        <v>6</v>
      </c>
      <c r="AR44" s="811">
        <f t="shared" si="92"/>
        <v>1</v>
      </c>
      <c r="AS44" s="811">
        <f t="shared" si="92"/>
        <v>5</v>
      </c>
      <c r="AT44" s="811">
        <f t="shared" si="92"/>
        <v>40</v>
      </c>
      <c r="AU44" s="811">
        <f t="shared" si="92"/>
        <v>39</v>
      </c>
      <c r="AV44" s="811">
        <f t="shared" si="92"/>
        <v>1</v>
      </c>
      <c r="AW44" s="811">
        <f t="shared" si="92"/>
        <v>40</v>
      </c>
      <c r="AX44" s="811">
        <f t="shared" si="92"/>
        <v>76</v>
      </c>
      <c r="AY44" s="811">
        <f t="shared" si="92"/>
        <v>1</v>
      </c>
      <c r="AZ44" s="811">
        <f t="shared" si="92"/>
        <v>0</v>
      </c>
      <c r="BA44" s="811">
        <f t="shared" si="92"/>
        <v>0</v>
      </c>
      <c r="BB44" s="811">
        <f t="shared" si="92"/>
        <v>77</v>
      </c>
      <c r="BC44" s="811">
        <f t="shared" si="92"/>
        <v>24</v>
      </c>
      <c r="BD44" s="811">
        <f t="shared" si="92"/>
        <v>5</v>
      </c>
      <c r="BE44" s="546">
        <f t="shared" si="92"/>
        <v>5</v>
      </c>
      <c r="BF44" s="832">
        <f t="shared" si="92"/>
        <v>0</v>
      </c>
    </row>
    <row r="45" spans="1:58" s="45" customFormat="1" ht="12.75" customHeight="1">
      <c r="A45" s="80"/>
      <c r="B45" s="49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49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49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</row>
    <row r="46" spans="1:58">
      <c r="A46" s="43" t="s">
        <v>486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7"/>
      <c r="Q46" s="87"/>
      <c r="R46" s="86"/>
      <c r="S46" s="43" t="s">
        <v>493</v>
      </c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7"/>
      <c r="AI46" s="87"/>
      <c r="AJ46" s="86"/>
      <c r="AK46" s="43" t="s">
        <v>440</v>
      </c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86"/>
      <c r="BE46" s="86"/>
      <c r="BF46" s="86"/>
    </row>
    <row r="47" spans="1:58">
      <c r="A47" s="43" t="s">
        <v>111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7"/>
      <c r="Q47" s="87"/>
      <c r="R47" s="86"/>
      <c r="S47" s="43" t="s">
        <v>111</v>
      </c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7"/>
      <c r="AI47" s="87"/>
      <c r="AJ47" s="86"/>
      <c r="AK47" s="43" t="s">
        <v>438</v>
      </c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86"/>
      <c r="BE47" s="86"/>
      <c r="BF47" s="86"/>
    </row>
    <row r="48" spans="1:58">
      <c r="A48" s="43" t="s">
        <v>281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7"/>
      <c r="Q48" s="87"/>
      <c r="R48" s="86"/>
      <c r="S48" s="43" t="s">
        <v>281</v>
      </c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7"/>
      <c r="AI48" s="87"/>
      <c r="AJ48" s="86"/>
      <c r="AK48" s="43" t="s">
        <v>281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86"/>
      <c r="BE48" s="86"/>
      <c r="BF48" s="86"/>
    </row>
    <row r="49" spans="1:58" s="394" customFormat="1">
      <c r="A49" s="418" t="s">
        <v>112</v>
      </c>
      <c r="B49" s="48"/>
      <c r="Q49" s="430"/>
      <c r="R49" s="430"/>
      <c r="S49" s="418" t="s">
        <v>112</v>
      </c>
      <c r="T49" s="48"/>
      <c r="AI49" s="430"/>
      <c r="AJ49" s="430"/>
      <c r="AK49" s="418" t="s">
        <v>112</v>
      </c>
      <c r="AL49" s="48"/>
    </row>
    <row r="51" spans="1:58" s="103" customFormat="1" ht="16.5" customHeight="1">
      <c r="A51" s="93"/>
      <c r="B51" s="50"/>
      <c r="C51" s="51" t="s">
        <v>96</v>
      </c>
      <c r="D51" s="52"/>
      <c r="E51" s="51" t="s">
        <v>97</v>
      </c>
      <c r="F51" s="52"/>
      <c r="G51" s="51" t="s">
        <v>98</v>
      </c>
      <c r="H51" s="52"/>
      <c r="I51" s="51" t="s">
        <v>99</v>
      </c>
      <c r="J51" s="52"/>
      <c r="K51" s="51" t="s">
        <v>100</v>
      </c>
      <c r="L51" s="52"/>
      <c r="M51" s="51" t="s">
        <v>101</v>
      </c>
      <c r="N51" s="52"/>
      <c r="O51" s="51" t="s">
        <v>102</v>
      </c>
      <c r="P51" s="52"/>
      <c r="Q51" s="94" t="s">
        <v>57</v>
      </c>
      <c r="R51" s="95"/>
      <c r="S51" s="50"/>
      <c r="T51" s="50"/>
      <c r="U51" s="51" t="s">
        <v>96</v>
      </c>
      <c r="V51" s="52"/>
      <c r="W51" s="51" t="s">
        <v>97</v>
      </c>
      <c r="X51" s="52"/>
      <c r="Y51" s="51" t="s">
        <v>98</v>
      </c>
      <c r="Z51" s="52"/>
      <c r="AA51" s="51" t="s">
        <v>99</v>
      </c>
      <c r="AB51" s="52"/>
      <c r="AC51" s="51" t="s">
        <v>100</v>
      </c>
      <c r="AD51" s="52"/>
      <c r="AE51" s="51" t="s">
        <v>101</v>
      </c>
      <c r="AF51" s="52"/>
      <c r="AG51" s="51" t="s">
        <v>102</v>
      </c>
      <c r="AH51" s="52"/>
      <c r="AI51" s="94" t="s">
        <v>57</v>
      </c>
      <c r="AJ51" s="95"/>
      <c r="AK51" s="50"/>
      <c r="AL51" s="96"/>
      <c r="AM51" s="97" t="s">
        <v>250</v>
      </c>
      <c r="AN51" s="98"/>
      <c r="AO51" s="98"/>
      <c r="AP51" s="98"/>
      <c r="AQ51" s="98"/>
      <c r="AR51" s="98"/>
      <c r="AS51" s="98"/>
      <c r="AT51" s="99"/>
      <c r="AU51" s="100" t="s">
        <v>70</v>
      </c>
      <c r="AV51" s="101"/>
      <c r="AW51" s="102"/>
      <c r="AX51" s="3" t="s">
        <v>71</v>
      </c>
      <c r="AY51" s="28"/>
      <c r="AZ51" s="54"/>
      <c r="BA51" s="55"/>
      <c r="BB51" s="56"/>
      <c r="BC51" s="4"/>
      <c r="BD51" s="2" t="s">
        <v>72</v>
      </c>
      <c r="BE51" s="5"/>
      <c r="BF51" s="6">
        <v>0</v>
      </c>
    </row>
    <row r="52" spans="1:58" s="109" customFormat="1" ht="25.5" customHeight="1">
      <c r="A52" s="104" t="s">
        <v>113</v>
      </c>
      <c r="B52" s="105" t="s">
        <v>114</v>
      </c>
      <c r="C52" s="182" t="s">
        <v>282</v>
      </c>
      <c r="D52" s="182" t="s">
        <v>269</v>
      </c>
      <c r="E52" s="182" t="s">
        <v>282</v>
      </c>
      <c r="F52" s="182" t="s">
        <v>269</v>
      </c>
      <c r="G52" s="182" t="s">
        <v>282</v>
      </c>
      <c r="H52" s="182" t="s">
        <v>269</v>
      </c>
      <c r="I52" s="182" t="s">
        <v>282</v>
      </c>
      <c r="J52" s="182" t="s">
        <v>269</v>
      </c>
      <c r="K52" s="182" t="s">
        <v>282</v>
      </c>
      <c r="L52" s="182" t="s">
        <v>269</v>
      </c>
      <c r="M52" s="182" t="s">
        <v>282</v>
      </c>
      <c r="N52" s="182" t="s">
        <v>269</v>
      </c>
      <c r="O52" s="182" t="s">
        <v>282</v>
      </c>
      <c r="P52" s="182" t="s">
        <v>269</v>
      </c>
      <c r="Q52" s="182" t="s">
        <v>282</v>
      </c>
      <c r="R52" s="182" t="s">
        <v>269</v>
      </c>
      <c r="S52" s="104" t="s">
        <v>113</v>
      </c>
      <c r="T52" s="105" t="s">
        <v>114</v>
      </c>
      <c r="U52" s="182" t="s">
        <v>282</v>
      </c>
      <c r="V52" s="182" t="s">
        <v>269</v>
      </c>
      <c r="W52" s="182" t="s">
        <v>282</v>
      </c>
      <c r="X52" s="182" t="s">
        <v>269</v>
      </c>
      <c r="Y52" s="182" t="s">
        <v>282</v>
      </c>
      <c r="Z52" s="182" t="s">
        <v>269</v>
      </c>
      <c r="AA52" s="182" t="s">
        <v>282</v>
      </c>
      <c r="AB52" s="182" t="s">
        <v>269</v>
      </c>
      <c r="AC52" s="182" t="s">
        <v>282</v>
      </c>
      <c r="AD52" s="182" t="s">
        <v>269</v>
      </c>
      <c r="AE52" s="182" t="s">
        <v>282</v>
      </c>
      <c r="AF52" s="182" t="s">
        <v>269</v>
      </c>
      <c r="AG52" s="182" t="s">
        <v>282</v>
      </c>
      <c r="AH52" s="182" t="s">
        <v>269</v>
      </c>
      <c r="AI52" s="182" t="s">
        <v>282</v>
      </c>
      <c r="AJ52" s="182" t="s">
        <v>269</v>
      </c>
      <c r="AK52" s="104" t="s">
        <v>113</v>
      </c>
      <c r="AL52" s="105" t="s">
        <v>114</v>
      </c>
      <c r="AM52" s="62" t="s">
        <v>96</v>
      </c>
      <c r="AN52" s="62" t="s">
        <v>104</v>
      </c>
      <c r="AO52" s="62" t="s">
        <v>105</v>
      </c>
      <c r="AP52" s="62" t="s">
        <v>106</v>
      </c>
      <c r="AQ52" s="62" t="s">
        <v>107</v>
      </c>
      <c r="AR52" s="62" t="s">
        <v>108</v>
      </c>
      <c r="AS52" s="62" t="s">
        <v>109</v>
      </c>
      <c r="AT52" s="63" t="s">
        <v>57</v>
      </c>
      <c r="AU52" s="106" t="s">
        <v>73</v>
      </c>
      <c r="AV52" s="65" t="s">
        <v>74</v>
      </c>
      <c r="AW52" s="65" t="s">
        <v>75</v>
      </c>
      <c r="AX52" s="9" t="s">
        <v>76</v>
      </c>
      <c r="AY52" s="7" t="s">
        <v>77</v>
      </c>
      <c r="AZ52" s="7" t="s">
        <v>94</v>
      </c>
      <c r="BA52" s="7" t="s">
        <v>78</v>
      </c>
      <c r="BB52" s="10" t="s">
        <v>79</v>
      </c>
      <c r="BC52" s="7" t="s">
        <v>80</v>
      </c>
      <c r="BD52" s="107" t="s">
        <v>81</v>
      </c>
      <c r="BE52" s="108" t="s">
        <v>82</v>
      </c>
      <c r="BF52" s="107" t="s">
        <v>83</v>
      </c>
    </row>
    <row r="53" spans="1:58">
      <c r="A53" s="73"/>
      <c r="B53" s="72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110"/>
      <c r="R53" s="110"/>
      <c r="S53" s="69"/>
      <c r="T53" s="72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110"/>
      <c r="AJ53" s="110"/>
      <c r="AK53" s="69"/>
      <c r="AL53" s="72"/>
      <c r="AM53" s="22"/>
      <c r="AN53" s="22"/>
      <c r="AO53" s="22"/>
      <c r="AP53" s="22"/>
      <c r="AQ53" s="22"/>
      <c r="AR53" s="22"/>
      <c r="AS53" s="22"/>
      <c r="AT53" s="21"/>
      <c r="AU53" s="24"/>
      <c r="AV53" s="111"/>
      <c r="AW53" s="24"/>
      <c r="AX53" s="24"/>
      <c r="AY53" s="24"/>
      <c r="AZ53" s="21"/>
      <c r="BA53" s="24"/>
      <c r="BB53" s="21"/>
      <c r="BC53" s="24"/>
      <c r="BD53" s="24"/>
      <c r="BE53" s="73"/>
      <c r="BF53" s="73"/>
    </row>
    <row r="54" spans="1:58" ht="14.25" customHeight="1">
      <c r="A54" s="112"/>
      <c r="B54" s="76" t="s">
        <v>58</v>
      </c>
      <c r="C54" s="76">
        <f t="shared" ref="C54:R54" si="93">SUM(C56:C74)</f>
        <v>8102</v>
      </c>
      <c r="D54" s="76">
        <f t="shared" si="93"/>
        <v>3988</v>
      </c>
      <c r="E54" s="76">
        <f t="shared" si="93"/>
        <v>2318</v>
      </c>
      <c r="F54" s="76">
        <f t="shared" si="93"/>
        <v>1490</v>
      </c>
      <c r="G54" s="76">
        <f t="shared" si="93"/>
        <v>1519</v>
      </c>
      <c r="H54" s="76">
        <f t="shared" si="93"/>
        <v>515</v>
      </c>
      <c r="I54" s="76">
        <f t="shared" si="93"/>
        <v>3137</v>
      </c>
      <c r="J54" s="76">
        <f t="shared" si="93"/>
        <v>1431</v>
      </c>
      <c r="K54" s="76">
        <f t="shared" si="93"/>
        <v>3428</v>
      </c>
      <c r="L54" s="76">
        <f t="shared" si="93"/>
        <v>2106</v>
      </c>
      <c r="M54" s="76">
        <f t="shared" si="93"/>
        <v>1164</v>
      </c>
      <c r="N54" s="76">
        <f t="shared" si="93"/>
        <v>351</v>
      </c>
      <c r="O54" s="76">
        <f t="shared" si="93"/>
        <v>2913</v>
      </c>
      <c r="P54" s="401">
        <f t="shared" si="93"/>
        <v>1273</v>
      </c>
      <c r="Q54" s="81">
        <f t="shared" si="93"/>
        <v>22581</v>
      </c>
      <c r="R54" s="81">
        <f t="shared" si="93"/>
        <v>11154</v>
      </c>
      <c r="S54" s="76"/>
      <c r="T54" s="76" t="s">
        <v>58</v>
      </c>
      <c r="U54" s="76">
        <f t="shared" ref="U54:AJ54" si="94">SUM(U56:U74)</f>
        <v>673</v>
      </c>
      <c r="V54" s="76">
        <f t="shared" si="94"/>
        <v>339</v>
      </c>
      <c r="W54" s="76">
        <f t="shared" si="94"/>
        <v>219</v>
      </c>
      <c r="X54" s="76">
        <f t="shared" si="94"/>
        <v>124</v>
      </c>
      <c r="Y54" s="76">
        <f t="shared" si="94"/>
        <v>189</v>
      </c>
      <c r="Z54" s="76">
        <f t="shared" si="94"/>
        <v>59</v>
      </c>
      <c r="AA54" s="76">
        <f t="shared" si="94"/>
        <v>344</v>
      </c>
      <c r="AB54" s="76">
        <f t="shared" si="94"/>
        <v>127</v>
      </c>
      <c r="AC54" s="76">
        <f t="shared" si="94"/>
        <v>821</v>
      </c>
      <c r="AD54" s="401">
        <f t="shared" si="94"/>
        <v>476</v>
      </c>
      <c r="AE54" s="76">
        <f t="shared" si="94"/>
        <v>259</v>
      </c>
      <c r="AF54" s="76">
        <f t="shared" si="94"/>
        <v>80</v>
      </c>
      <c r="AG54" s="76">
        <f t="shared" si="94"/>
        <v>800</v>
      </c>
      <c r="AH54" s="76">
        <f t="shared" si="94"/>
        <v>383</v>
      </c>
      <c r="AI54" s="81">
        <f t="shared" si="94"/>
        <v>3305</v>
      </c>
      <c r="AJ54" s="81">
        <f t="shared" si="94"/>
        <v>1588</v>
      </c>
      <c r="AK54" s="76"/>
      <c r="AL54" s="76" t="s">
        <v>58</v>
      </c>
      <c r="AM54" s="401">
        <f t="shared" ref="AM54:BF54" si="95">SUM(AM56:AM74)</f>
        <v>164</v>
      </c>
      <c r="AN54" s="401">
        <f t="shared" si="95"/>
        <v>60</v>
      </c>
      <c r="AO54" s="401">
        <f t="shared" si="95"/>
        <v>46</v>
      </c>
      <c r="AP54" s="401">
        <f t="shared" si="95"/>
        <v>71</v>
      </c>
      <c r="AQ54" s="401">
        <f t="shared" si="95"/>
        <v>75</v>
      </c>
      <c r="AR54" s="401">
        <f t="shared" si="95"/>
        <v>49</v>
      </c>
      <c r="AS54" s="401">
        <f t="shared" si="95"/>
        <v>106</v>
      </c>
      <c r="AT54" s="401">
        <f t="shared" si="95"/>
        <v>571</v>
      </c>
      <c r="AU54" s="401">
        <f t="shared" si="95"/>
        <v>397</v>
      </c>
      <c r="AV54" s="401">
        <f t="shared" si="95"/>
        <v>54</v>
      </c>
      <c r="AW54" s="401">
        <f t="shared" si="95"/>
        <v>451</v>
      </c>
      <c r="AX54" s="401">
        <f t="shared" si="95"/>
        <v>1112</v>
      </c>
      <c r="AY54" s="401">
        <f t="shared" si="95"/>
        <v>31</v>
      </c>
      <c r="AZ54" s="401">
        <f t="shared" si="95"/>
        <v>11</v>
      </c>
      <c r="BA54" s="401">
        <f t="shared" si="95"/>
        <v>7</v>
      </c>
      <c r="BB54" s="401">
        <f t="shared" si="95"/>
        <v>1161</v>
      </c>
      <c r="BC54" s="401">
        <f t="shared" si="95"/>
        <v>132</v>
      </c>
      <c r="BD54" s="401">
        <f t="shared" si="95"/>
        <v>37</v>
      </c>
      <c r="BE54" s="401">
        <f t="shared" si="95"/>
        <v>37</v>
      </c>
      <c r="BF54" s="76">
        <f t="shared" si="95"/>
        <v>0</v>
      </c>
    </row>
    <row r="55" spans="1:58" ht="12" customHeight="1">
      <c r="A55" s="112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67"/>
      <c r="P55" s="70"/>
      <c r="Q55" s="387"/>
      <c r="R55" s="387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67"/>
      <c r="AD55" s="70"/>
      <c r="AE55" s="70"/>
      <c r="AF55" s="70"/>
      <c r="AG55" s="70"/>
      <c r="AH55" s="70"/>
      <c r="AI55" s="387"/>
      <c r="AJ55" s="387"/>
      <c r="AK55" s="401"/>
      <c r="AL55" s="70"/>
      <c r="AM55" s="70"/>
      <c r="AN55" s="70"/>
      <c r="AO55" s="70"/>
      <c r="AP55" s="70"/>
      <c r="AQ55" s="70"/>
      <c r="AR55" s="70"/>
      <c r="AS55" s="70"/>
      <c r="AT55" s="401"/>
      <c r="AU55" s="70"/>
      <c r="AV55" s="396"/>
      <c r="AW55" s="70"/>
      <c r="AX55" s="67"/>
      <c r="AY55" s="67"/>
      <c r="AZ55" s="67"/>
      <c r="BA55" s="67"/>
      <c r="BB55" s="67"/>
      <c r="BC55" s="67"/>
      <c r="BD55" s="67"/>
      <c r="BE55" s="112"/>
      <c r="BF55" s="112"/>
    </row>
    <row r="56" spans="1:58" s="394" customFormat="1" ht="15" customHeight="1">
      <c r="A56" s="707" t="s">
        <v>115</v>
      </c>
      <c r="B56" s="707" t="s">
        <v>116</v>
      </c>
      <c r="C56" s="396">
        <v>609</v>
      </c>
      <c r="D56" s="396">
        <v>329</v>
      </c>
      <c r="E56" s="396">
        <v>137</v>
      </c>
      <c r="F56" s="396">
        <v>88</v>
      </c>
      <c r="G56" s="396">
        <v>97</v>
      </c>
      <c r="H56" s="396">
        <v>37</v>
      </c>
      <c r="I56" s="396">
        <v>210</v>
      </c>
      <c r="J56" s="396">
        <v>98</v>
      </c>
      <c r="K56" s="396">
        <v>199</v>
      </c>
      <c r="L56" s="396">
        <v>130</v>
      </c>
      <c r="M56" s="396">
        <v>68</v>
      </c>
      <c r="N56" s="396">
        <v>14</v>
      </c>
      <c r="O56" s="396">
        <v>254</v>
      </c>
      <c r="P56" s="396">
        <v>116</v>
      </c>
      <c r="Q56" s="438">
        <v>1574</v>
      </c>
      <c r="R56" s="438">
        <v>812</v>
      </c>
      <c r="S56" s="707" t="s">
        <v>115</v>
      </c>
      <c r="T56" s="707" t="s">
        <v>116</v>
      </c>
      <c r="U56" s="396">
        <v>64</v>
      </c>
      <c r="V56" s="396">
        <v>40</v>
      </c>
      <c r="W56" s="396">
        <v>6</v>
      </c>
      <c r="X56" s="396">
        <v>2</v>
      </c>
      <c r="Y56" s="396">
        <v>6</v>
      </c>
      <c r="Z56" s="396">
        <v>2</v>
      </c>
      <c r="AA56" s="396">
        <v>14</v>
      </c>
      <c r="AB56" s="396">
        <v>3</v>
      </c>
      <c r="AC56" s="396">
        <v>41</v>
      </c>
      <c r="AD56" s="396">
        <v>24</v>
      </c>
      <c r="AE56" s="396">
        <v>19</v>
      </c>
      <c r="AF56" s="396">
        <v>13</v>
      </c>
      <c r="AG56" s="396">
        <v>60</v>
      </c>
      <c r="AH56" s="396">
        <v>21</v>
      </c>
      <c r="AI56" s="438">
        <v>210</v>
      </c>
      <c r="AJ56" s="438">
        <v>105</v>
      </c>
      <c r="AK56" s="707" t="s">
        <v>115</v>
      </c>
      <c r="AL56" s="707" t="s">
        <v>116</v>
      </c>
      <c r="AM56" s="396">
        <v>11</v>
      </c>
      <c r="AN56" s="396">
        <v>3</v>
      </c>
      <c r="AO56" s="396">
        <v>2</v>
      </c>
      <c r="AP56" s="396">
        <v>4</v>
      </c>
      <c r="AQ56" s="396">
        <v>4</v>
      </c>
      <c r="AR56" s="396">
        <v>2</v>
      </c>
      <c r="AS56" s="396">
        <v>11</v>
      </c>
      <c r="AT56" s="396">
        <v>37</v>
      </c>
      <c r="AU56" s="396">
        <v>9</v>
      </c>
      <c r="AV56" s="396">
        <v>0</v>
      </c>
      <c r="AW56" s="396">
        <v>9</v>
      </c>
      <c r="AX56" s="396">
        <v>68</v>
      </c>
      <c r="AY56" s="396">
        <v>0</v>
      </c>
      <c r="AZ56" s="396">
        <v>0</v>
      </c>
      <c r="BA56" s="396">
        <v>0</v>
      </c>
      <c r="BB56" s="396">
        <v>68</v>
      </c>
      <c r="BC56" s="396">
        <v>7</v>
      </c>
      <c r="BD56" s="396">
        <v>3</v>
      </c>
      <c r="BE56" s="396">
        <v>3</v>
      </c>
      <c r="BF56" s="396">
        <v>0</v>
      </c>
    </row>
    <row r="57" spans="1:58" s="394" customFormat="1" ht="15" customHeight="1">
      <c r="A57" s="707" t="s">
        <v>115</v>
      </c>
      <c r="B57" s="707" t="s">
        <v>117</v>
      </c>
      <c r="C57" s="396">
        <v>154</v>
      </c>
      <c r="D57" s="396">
        <v>75</v>
      </c>
      <c r="E57" s="396">
        <v>26</v>
      </c>
      <c r="F57" s="396">
        <v>19</v>
      </c>
      <c r="G57" s="396">
        <v>16</v>
      </c>
      <c r="H57" s="396">
        <v>5</v>
      </c>
      <c r="I57" s="396">
        <v>33</v>
      </c>
      <c r="J57" s="396">
        <v>18</v>
      </c>
      <c r="K57" s="396">
        <v>62</v>
      </c>
      <c r="L57" s="396">
        <v>24</v>
      </c>
      <c r="M57" s="396">
        <v>0</v>
      </c>
      <c r="N57" s="396">
        <v>0</v>
      </c>
      <c r="O57" s="468">
        <v>39</v>
      </c>
      <c r="P57" s="396">
        <v>19</v>
      </c>
      <c r="Q57" s="438">
        <v>330</v>
      </c>
      <c r="R57" s="438">
        <v>160</v>
      </c>
      <c r="S57" s="707" t="s">
        <v>115</v>
      </c>
      <c r="T57" s="707" t="s">
        <v>117</v>
      </c>
      <c r="U57" s="396">
        <v>13</v>
      </c>
      <c r="V57" s="396">
        <v>9</v>
      </c>
      <c r="W57" s="396">
        <v>1</v>
      </c>
      <c r="X57" s="396">
        <v>1</v>
      </c>
      <c r="Y57" s="396">
        <v>0</v>
      </c>
      <c r="Z57" s="396">
        <v>0</v>
      </c>
      <c r="AA57" s="396">
        <v>2</v>
      </c>
      <c r="AB57" s="396">
        <v>2</v>
      </c>
      <c r="AC57" s="396">
        <v>19</v>
      </c>
      <c r="AD57" s="396">
        <v>4</v>
      </c>
      <c r="AE57" s="396">
        <v>0</v>
      </c>
      <c r="AF57" s="396">
        <v>0</v>
      </c>
      <c r="AG57" s="396">
        <v>5</v>
      </c>
      <c r="AH57" s="396">
        <v>0</v>
      </c>
      <c r="AI57" s="438">
        <v>40</v>
      </c>
      <c r="AJ57" s="438">
        <v>16</v>
      </c>
      <c r="AK57" s="707" t="s">
        <v>115</v>
      </c>
      <c r="AL57" s="707" t="s">
        <v>117</v>
      </c>
      <c r="AM57" s="396">
        <v>3</v>
      </c>
      <c r="AN57" s="396">
        <v>1</v>
      </c>
      <c r="AO57" s="396">
        <v>1</v>
      </c>
      <c r="AP57" s="396">
        <v>1</v>
      </c>
      <c r="AQ57" s="396">
        <v>1</v>
      </c>
      <c r="AR57" s="396">
        <v>0</v>
      </c>
      <c r="AS57" s="396">
        <v>1</v>
      </c>
      <c r="AT57" s="396">
        <v>8</v>
      </c>
      <c r="AU57" s="396">
        <v>7</v>
      </c>
      <c r="AV57" s="396">
        <v>1</v>
      </c>
      <c r="AW57" s="396">
        <v>8</v>
      </c>
      <c r="AX57" s="396">
        <v>16</v>
      </c>
      <c r="AY57" s="396">
        <v>0</v>
      </c>
      <c r="AZ57" s="396">
        <v>0</v>
      </c>
      <c r="BA57" s="396">
        <v>0</v>
      </c>
      <c r="BB57" s="396">
        <v>16</v>
      </c>
      <c r="BC57" s="396">
        <v>1</v>
      </c>
      <c r="BD57" s="396">
        <v>1</v>
      </c>
      <c r="BE57" s="396">
        <v>1</v>
      </c>
      <c r="BF57" s="396">
        <v>0</v>
      </c>
    </row>
    <row r="58" spans="1:58" s="394" customFormat="1" ht="15" customHeight="1">
      <c r="A58" s="707" t="s">
        <v>115</v>
      </c>
      <c r="B58" s="707" t="s">
        <v>118</v>
      </c>
      <c r="C58" s="396">
        <v>270</v>
      </c>
      <c r="D58" s="396">
        <v>127</v>
      </c>
      <c r="E58" s="396">
        <v>84</v>
      </c>
      <c r="F58" s="396">
        <v>45</v>
      </c>
      <c r="G58" s="396">
        <v>30</v>
      </c>
      <c r="H58" s="396">
        <v>10</v>
      </c>
      <c r="I58" s="396">
        <v>61</v>
      </c>
      <c r="J58" s="396">
        <v>24</v>
      </c>
      <c r="K58" s="396">
        <v>105</v>
      </c>
      <c r="L58" s="396">
        <v>64</v>
      </c>
      <c r="M58" s="396">
        <v>10</v>
      </c>
      <c r="N58" s="396">
        <v>1</v>
      </c>
      <c r="O58" s="468">
        <v>37</v>
      </c>
      <c r="P58" s="396">
        <v>21</v>
      </c>
      <c r="Q58" s="438">
        <v>597</v>
      </c>
      <c r="R58" s="438">
        <v>292</v>
      </c>
      <c r="S58" s="707" t="s">
        <v>115</v>
      </c>
      <c r="T58" s="707" t="s">
        <v>118</v>
      </c>
      <c r="U58" s="396">
        <v>25</v>
      </c>
      <c r="V58" s="396">
        <v>12</v>
      </c>
      <c r="W58" s="396">
        <v>11</v>
      </c>
      <c r="X58" s="396">
        <v>4</v>
      </c>
      <c r="Y58" s="396">
        <v>10</v>
      </c>
      <c r="Z58" s="396">
        <v>4</v>
      </c>
      <c r="AA58" s="396">
        <v>16</v>
      </c>
      <c r="AB58" s="396">
        <v>7</v>
      </c>
      <c r="AC58" s="396">
        <v>22</v>
      </c>
      <c r="AD58" s="396">
        <v>9</v>
      </c>
      <c r="AE58" s="396">
        <v>0</v>
      </c>
      <c r="AF58" s="396">
        <v>0</v>
      </c>
      <c r="AG58" s="396">
        <v>7</v>
      </c>
      <c r="AH58" s="396">
        <v>2</v>
      </c>
      <c r="AI58" s="438">
        <v>91</v>
      </c>
      <c r="AJ58" s="438">
        <v>38</v>
      </c>
      <c r="AK58" s="707" t="s">
        <v>115</v>
      </c>
      <c r="AL58" s="707" t="s">
        <v>118</v>
      </c>
      <c r="AM58" s="396">
        <v>7</v>
      </c>
      <c r="AN58" s="396">
        <v>3</v>
      </c>
      <c r="AO58" s="396">
        <v>2</v>
      </c>
      <c r="AP58" s="396">
        <v>1</v>
      </c>
      <c r="AQ58" s="396">
        <v>3</v>
      </c>
      <c r="AR58" s="396">
        <v>1</v>
      </c>
      <c r="AS58" s="396">
        <v>2</v>
      </c>
      <c r="AT58" s="396">
        <v>19</v>
      </c>
      <c r="AU58" s="396">
        <v>15</v>
      </c>
      <c r="AV58" s="396">
        <v>0</v>
      </c>
      <c r="AW58" s="396">
        <v>15</v>
      </c>
      <c r="AX58" s="396">
        <v>28</v>
      </c>
      <c r="AY58" s="396">
        <v>2</v>
      </c>
      <c r="AZ58" s="396">
        <v>0</v>
      </c>
      <c r="BA58" s="396">
        <v>0</v>
      </c>
      <c r="BB58" s="396">
        <v>30</v>
      </c>
      <c r="BC58" s="396">
        <v>2</v>
      </c>
      <c r="BD58" s="396">
        <v>2</v>
      </c>
      <c r="BE58" s="396">
        <v>2</v>
      </c>
      <c r="BF58" s="396">
        <v>0</v>
      </c>
    </row>
    <row r="59" spans="1:58" s="394" customFormat="1" ht="15" customHeight="1">
      <c r="A59" s="707" t="s">
        <v>115</v>
      </c>
      <c r="B59" s="707" t="s">
        <v>119</v>
      </c>
      <c r="C59" s="396">
        <v>159</v>
      </c>
      <c r="D59" s="396">
        <v>79</v>
      </c>
      <c r="E59" s="396">
        <v>38</v>
      </c>
      <c r="F59" s="396">
        <v>27</v>
      </c>
      <c r="G59" s="396">
        <v>0</v>
      </c>
      <c r="H59" s="396">
        <v>0</v>
      </c>
      <c r="I59" s="396">
        <v>50</v>
      </c>
      <c r="J59" s="396">
        <v>22</v>
      </c>
      <c r="K59" s="396">
        <v>42</v>
      </c>
      <c r="L59" s="396">
        <v>23</v>
      </c>
      <c r="M59" s="396">
        <v>0</v>
      </c>
      <c r="N59" s="396">
        <v>0</v>
      </c>
      <c r="O59" s="468">
        <v>45</v>
      </c>
      <c r="P59" s="396">
        <v>15</v>
      </c>
      <c r="Q59" s="438">
        <v>334</v>
      </c>
      <c r="R59" s="438">
        <v>166</v>
      </c>
      <c r="S59" s="707" t="s">
        <v>115</v>
      </c>
      <c r="T59" s="707" t="s">
        <v>119</v>
      </c>
      <c r="U59" s="396">
        <v>7</v>
      </c>
      <c r="V59" s="396">
        <v>4</v>
      </c>
      <c r="W59" s="396">
        <v>1</v>
      </c>
      <c r="X59" s="396">
        <v>0</v>
      </c>
      <c r="Y59" s="396">
        <v>0</v>
      </c>
      <c r="Z59" s="396">
        <v>0</v>
      </c>
      <c r="AA59" s="396">
        <v>2</v>
      </c>
      <c r="AB59" s="396">
        <v>0</v>
      </c>
      <c r="AC59" s="396">
        <v>18</v>
      </c>
      <c r="AD59" s="396">
        <v>11</v>
      </c>
      <c r="AE59" s="396">
        <v>0</v>
      </c>
      <c r="AF59" s="396">
        <v>0</v>
      </c>
      <c r="AG59" s="396">
        <v>17</v>
      </c>
      <c r="AH59" s="396">
        <v>7</v>
      </c>
      <c r="AI59" s="438">
        <v>45</v>
      </c>
      <c r="AJ59" s="438">
        <v>22</v>
      </c>
      <c r="AK59" s="707" t="s">
        <v>115</v>
      </c>
      <c r="AL59" s="707" t="s">
        <v>119</v>
      </c>
      <c r="AM59" s="396">
        <v>4</v>
      </c>
      <c r="AN59" s="396">
        <v>1</v>
      </c>
      <c r="AO59" s="396">
        <v>0</v>
      </c>
      <c r="AP59" s="396">
        <v>1</v>
      </c>
      <c r="AQ59" s="396">
        <v>1</v>
      </c>
      <c r="AR59" s="396">
        <v>0</v>
      </c>
      <c r="AS59" s="396">
        <v>1</v>
      </c>
      <c r="AT59" s="396">
        <v>8</v>
      </c>
      <c r="AU59" s="396">
        <v>6</v>
      </c>
      <c r="AV59" s="396">
        <v>2</v>
      </c>
      <c r="AW59" s="396">
        <v>8</v>
      </c>
      <c r="AX59" s="396">
        <v>16</v>
      </c>
      <c r="AY59" s="396">
        <v>4</v>
      </c>
      <c r="AZ59" s="396">
        <v>0</v>
      </c>
      <c r="BA59" s="396">
        <v>0</v>
      </c>
      <c r="BB59" s="396">
        <v>20</v>
      </c>
      <c r="BC59" s="396">
        <v>2</v>
      </c>
      <c r="BD59" s="396">
        <v>2</v>
      </c>
      <c r="BE59" s="396">
        <v>2</v>
      </c>
      <c r="BF59" s="396">
        <v>0</v>
      </c>
    </row>
    <row r="60" spans="1:58" s="394" customFormat="1" ht="15" customHeight="1">
      <c r="A60" s="707" t="s">
        <v>115</v>
      </c>
      <c r="B60" s="707" t="s">
        <v>120</v>
      </c>
      <c r="C60" s="396">
        <v>322</v>
      </c>
      <c r="D60" s="396">
        <v>172</v>
      </c>
      <c r="E60" s="396">
        <v>74</v>
      </c>
      <c r="F60" s="396">
        <v>41</v>
      </c>
      <c r="G60" s="396">
        <v>61</v>
      </c>
      <c r="H60" s="396">
        <v>18</v>
      </c>
      <c r="I60" s="396">
        <v>86</v>
      </c>
      <c r="J60" s="396">
        <v>20</v>
      </c>
      <c r="K60" s="396">
        <v>120</v>
      </c>
      <c r="L60" s="396">
        <v>67</v>
      </c>
      <c r="M60" s="396">
        <v>52</v>
      </c>
      <c r="N60" s="396">
        <v>21</v>
      </c>
      <c r="O60" s="468">
        <v>141</v>
      </c>
      <c r="P60" s="396">
        <v>71</v>
      </c>
      <c r="Q60" s="438">
        <v>856</v>
      </c>
      <c r="R60" s="438">
        <v>410</v>
      </c>
      <c r="S60" s="707" t="s">
        <v>115</v>
      </c>
      <c r="T60" s="707" t="s">
        <v>120</v>
      </c>
      <c r="U60" s="396">
        <v>28</v>
      </c>
      <c r="V60" s="396">
        <v>18</v>
      </c>
      <c r="W60" s="396">
        <v>9</v>
      </c>
      <c r="X60" s="396">
        <v>5</v>
      </c>
      <c r="Y60" s="396">
        <v>2</v>
      </c>
      <c r="Z60" s="396">
        <v>0</v>
      </c>
      <c r="AA60" s="396">
        <v>11</v>
      </c>
      <c r="AB60" s="396">
        <v>4</v>
      </c>
      <c r="AC60" s="396">
        <v>33</v>
      </c>
      <c r="AD60" s="396">
        <v>12</v>
      </c>
      <c r="AE60" s="396">
        <v>12</v>
      </c>
      <c r="AF60" s="396">
        <v>3</v>
      </c>
      <c r="AG60" s="396">
        <v>111</v>
      </c>
      <c r="AH60" s="396">
        <v>79</v>
      </c>
      <c r="AI60" s="438">
        <v>206</v>
      </c>
      <c r="AJ60" s="438">
        <v>121</v>
      </c>
      <c r="AK60" s="707" t="s">
        <v>115</v>
      </c>
      <c r="AL60" s="707" t="s">
        <v>120</v>
      </c>
      <c r="AM60" s="396">
        <v>8</v>
      </c>
      <c r="AN60" s="396">
        <v>3</v>
      </c>
      <c r="AO60" s="396">
        <v>2</v>
      </c>
      <c r="AP60" s="396">
        <v>3</v>
      </c>
      <c r="AQ60" s="396">
        <v>4</v>
      </c>
      <c r="AR60" s="396">
        <v>2</v>
      </c>
      <c r="AS60" s="396">
        <v>3</v>
      </c>
      <c r="AT60" s="396">
        <v>25</v>
      </c>
      <c r="AU60" s="396">
        <v>17</v>
      </c>
      <c r="AV60" s="396">
        <v>2</v>
      </c>
      <c r="AW60" s="396">
        <v>19</v>
      </c>
      <c r="AX60" s="396">
        <v>59</v>
      </c>
      <c r="AY60" s="396">
        <v>0</v>
      </c>
      <c r="AZ60" s="396">
        <v>0</v>
      </c>
      <c r="BA60" s="396">
        <v>0</v>
      </c>
      <c r="BB60" s="396">
        <v>59</v>
      </c>
      <c r="BC60" s="396">
        <v>2</v>
      </c>
      <c r="BD60" s="396">
        <v>2</v>
      </c>
      <c r="BE60" s="396">
        <v>2</v>
      </c>
      <c r="BF60" s="396">
        <v>0</v>
      </c>
    </row>
    <row r="61" spans="1:58" s="394" customFormat="1" ht="15" customHeight="1">
      <c r="A61" s="707" t="s">
        <v>115</v>
      </c>
      <c r="B61" s="707" t="s">
        <v>121</v>
      </c>
      <c r="C61" s="396">
        <v>349</v>
      </c>
      <c r="D61" s="396">
        <v>182</v>
      </c>
      <c r="E61" s="396">
        <v>62</v>
      </c>
      <c r="F61" s="396">
        <v>48</v>
      </c>
      <c r="G61" s="396">
        <v>95</v>
      </c>
      <c r="H61" s="396">
        <v>35</v>
      </c>
      <c r="I61" s="396">
        <v>72</v>
      </c>
      <c r="J61" s="396">
        <v>32</v>
      </c>
      <c r="K61" s="396">
        <v>101</v>
      </c>
      <c r="L61" s="396">
        <v>72</v>
      </c>
      <c r="M61" s="396">
        <v>34</v>
      </c>
      <c r="N61" s="396">
        <v>15</v>
      </c>
      <c r="O61" s="468">
        <v>54</v>
      </c>
      <c r="P61" s="396">
        <v>29</v>
      </c>
      <c r="Q61" s="438">
        <v>767</v>
      </c>
      <c r="R61" s="438">
        <v>413</v>
      </c>
      <c r="S61" s="707" t="s">
        <v>115</v>
      </c>
      <c r="T61" s="707" t="s">
        <v>121</v>
      </c>
      <c r="U61" s="396">
        <v>19</v>
      </c>
      <c r="V61" s="396">
        <v>9</v>
      </c>
      <c r="W61" s="396">
        <v>4</v>
      </c>
      <c r="X61" s="396">
        <v>2</v>
      </c>
      <c r="Y61" s="396">
        <v>12</v>
      </c>
      <c r="Z61" s="396">
        <v>1</v>
      </c>
      <c r="AA61" s="396">
        <v>17</v>
      </c>
      <c r="AB61" s="396">
        <v>5</v>
      </c>
      <c r="AC61" s="396">
        <v>28</v>
      </c>
      <c r="AD61" s="396">
        <v>20</v>
      </c>
      <c r="AE61" s="396">
        <v>2</v>
      </c>
      <c r="AF61" s="396">
        <v>0</v>
      </c>
      <c r="AG61" s="396">
        <v>28</v>
      </c>
      <c r="AH61" s="396">
        <v>16</v>
      </c>
      <c r="AI61" s="438">
        <v>110</v>
      </c>
      <c r="AJ61" s="438">
        <v>53</v>
      </c>
      <c r="AK61" s="707" t="s">
        <v>115</v>
      </c>
      <c r="AL61" s="707" t="s">
        <v>121</v>
      </c>
      <c r="AM61" s="396">
        <v>8</v>
      </c>
      <c r="AN61" s="396">
        <v>2</v>
      </c>
      <c r="AO61" s="396">
        <v>3</v>
      </c>
      <c r="AP61" s="396">
        <v>2</v>
      </c>
      <c r="AQ61" s="396">
        <v>2</v>
      </c>
      <c r="AR61" s="396">
        <v>1</v>
      </c>
      <c r="AS61" s="396">
        <v>1</v>
      </c>
      <c r="AT61" s="396">
        <v>19</v>
      </c>
      <c r="AU61" s="396">
        <v>10</v>
      </c>
      <c r="AV61" s="396">
        <v>4</v>
      </c>
      <c r="AW61" s="396">
        <v>14</v>
      </c>
      <c r="AX61" s="396">
        <v>46</v>
      </c>
      <c r="AY61" s="396">
        <v>0</v>
      </c>
      <c r="AZ61" s="396">
        <v>0</v>
      </c>
      <c r="BA61" s="396">
        <v>0</v>
      </c>
      <c r="BB61" s="396">
        <v>46</v>
      </c>
      <c r="BC61" s="396">
        <v>15</v>
      </c>
      <c r="BD61" s="396">
        <v>2</v>
      </c>
      <c r="BE61" s="396">
        <v>2</v>
      </c>
      <c r="BF61" s="396">
        <v>0</v>
      </c>
    </row>
    <row r="62" spans="1:58" s="394" customFormat="1" ht="15" customHeight="1">
      <c r="A62" s="707" t="s">
        <v>115</v>
      </c>
      <c r="B62" s="707" t="s">
        <v>122</v>
      </c>
      <c r="C62" s="396">
        <v>3217</v>
      </c>
      <c r="D62" s="396">
        <v>1619</v>
      </c>
      <c r="E62" s="396">
        <v>984</v>
      </c>
      <c r="F62" s="396">
        <v>687</v>
      </c>
      <c r="G62" s="396">
        <v>751</v>
      </c>
      <c r="H62" s="396">
        <v>287</v>
      </c>
      <c r="I62" s="396">
        <v>1683</v>
      </c>
      <c r="J62" s="396">
        <v>858</v>
      </c>
      <c r="K62" s="396">
        <v>1695</v>
      </c>
      <c r="L62" s="396">
        <v>1086</v>
      </c>
      <c r="M62" s="396">
        <v>612</v>
      </c>
      <c r="N62" s="396">
        <v>201</v>
      </c>
      <c r="O62" s="468">
        <v>1466</v>
      </c>
      <c r="P62" s="396">
        <v>648</v>
      </c>
      <c r="Q62" s="438">
        <v>10408</v>
      </c>
      <c r="R62" s="438">
        <v>5386</v>
      </c>
      <c r="S62" s="707" t="s">
        <v>115</v>
      </c>
      <c r="T62" s="707" t="s">
        <v>122</v>
      </c>
      <c r="U62" s="396">
        <v>239</v>
      </c>
      <c r="V62" s="396">
        <v>115</v>
      </c>
      <c r="W62" s="396">
        <v>113</v>
      </c>
      <c r="X62" s="396">
        <v>73</v>
      </c>
      <c r="Y62" s="396">
        <v>105</v>
      </c>
      <c r="Z62" s="396">
        <v>37</v>
      </c>
      <c r="AA62" s="396">
        <v>174</v>
      </c>
      <c r="AB62" s="396">
        <v>77</v>
      </c>
      <c r="AC62" s="396">
        <v>420</v>
      </c>
      <c r="AD62" s="396">
        <v>266</v>
      </c>
      <c r="AE62" s="396">
        <v>138</v>
      </c>
      <c r="AF62" s="396">
        <v>40</v>
      </c>
      <c r="AG62" s="396">
        <v>331</v>
      </c>
      <c r="AH62" s="396">
        <v>162</v>
      </c>
      <c r="AI62" s="438">
        <v>1520</v>
      </c>
      <c r="AJ62" s="438">
        <v>770</v>
      </c>
      <c r="AK62" s="707" t="s">
        <v>115</v>
      </c>
      <c r="AL62" s="707" t="s">
        <v>122</v>
      </c>
      <c r="AM62" s="396">
        <v>55</v>
      </c>
      <c r="AN62" s="396">
        <v>23</v>
      </c>
      <c r="AO62" s="396">
        <v>22</v>
      </c>
      <c r="AP62" s="396">
        <v>35</v>
      </c>
      <c r="AQ62" s="396">
        <v>34</v>
      </c>
      <c r="AR62" s="396">
        <v>27</v>
      </c>
      <c r="AS62" s="396">
        <v>65</v>
      </c>
      <c r="AT62" s="396">
        <v>261</v>
      </c>
      <c r="AU62" s="396">
        <v>178</v>
      </c>
      <c r="AV62" s="396">
        <v>14</v>
      </c>
      <c r="AW62" s="396">
        <v>192</v>
      </c>
      <c r="AX62" s="396">
        <v>529</v>
      </c>
      <c r="AY62" s="396">
        <v>0</v>
      </c>
      <c r="AZ62" s="396">
        <v>11</v>
      </c>
      <c r="BA62" s="396">
        <v>5</v>
      </c>
      <c r="BB62" s="396">
        <v>545</v>
      </c>
      <c r="BC62" s="396">
        <v>44</v>
      </c>
      <c r="BD62" s="396">
        <v>6</v>
      </c>
      <c r="BE62" s="396">
        <v>6</v>
      </c>
      <c r="BF62" s="396">
        <v>0</v>
      </c>
    </row>
    <row r="63" spans="1:58" s="394" customFormat="1" ht="15" customHeight="1">
      <c r="A63" s="707" t="s">
        <v>115</v>
      </c>
      <c r="B63" s="707" t="s">
        <v>123</v>
      </c>
      <c r="C63" s="396">
        <v>371</v>
      </c>
      <c r="D63" s="396">
        <v>211</v>
      </c>
      <c r="E63" s="396">
        <v>105</v>
      </c>
      <c r="F63" s="396">
        <v>64</v>
      </c>
      <c r="G63" s="396">
        <v>31</v>
      </c>
      <c r="H63" s="396">
        <v>8</v>
      </c>
      <c r="I63" s="396">
        <v>85</v>
      </c>
      <c r="J63" s="396">
        <v>40</v>
      </c>
      <c r="K63" s="396">
        <v>113</v>
      </c>
      <c r="L63" s="396">
        <v>74</v>
      </c>
      <c r="M63" s="396">
        <v>6</v>
      </c>
      <c r="N63" s="396">
        <v>0</v>
      </c>
      <c r="O63" s="468">
        <v>89</v>
      </c>
      <c r="P63" s="396">
        <v>33</v>
      </c>
      <c r="Q63" s="438">
        <v>800</v>
      </c>
      <c r="R63" s="438">
        <v>430</v>
      </c>
      <c r="S63" s="707" t="s">
        <v>115</v>
      </c>
      <c r="T63" s="707" t="s">
        <v>123</v>
      </c>
      <c r="U63" s="396">
        <v>57</v>
      </c>
      <c r="V63" s="396">
        <v>27</v>
      </c>
      <c r="W63" s="396">
        <v>6</v>
      </c>
      <c r="X63" s="396">
        <v>4</v>
      </c>
      <c r="Y63" s="396">
        <v>11</v>
      </c>
      <c r="Z63" s="396">
        <v>2</v>
      </c>
      <c r="AA63" s="396">
        <v>16</v>
      </c>
      <c r="AB63" s="396">
        <v>7</v>
      </c>
      <c r="AC63" s="396">
        <v>21</v>
      </c>
      <c r="AD63" s="396">
        <v>16</v>
      </c>
      <c r="AE63" s="396">
        <v>1</v>
      </c>
      <c r="AF63" s="396">
        <v>0</v>
      </c>
      <c r="AG63" s="396">
        <v>31</v>
      </c>
      <c r="AH63" s="396">
        <v>13</v>
      </c>
      <c r="AI63" s="438">
        <v>143</v>
      </c>
      <c r="AJ63" s="438">
        <v>69</v>
      </c>
      <c r="AK63" s="707" t="s">
        <v>115</v>
      </c>
      <c r="AL63" s="707" t="s">
        <v>123</v>
      </c>
      <c r="AM63" s="396">
        <v>9</v>
      </c>
      <c r="AN63" s="396">
        <v>3</v>
      </c>
      <c r="AO63" s="396">
        <v>2</v>
      </c>
      <c r="AP63" s="396">
        <v>3</v>
      </c>
      <c r="AQ63" s="396">
        <v>3</v>
      </c>
      <c r="AR63" s="396">
        <v>2</v>
      </c>
      <c r="AS63" s="396">
        <v>3</v>
      </c>
      <c r="AT63" s="396">
        <v>25</v>
      </c>
      <c r="AU63" s="396">
        <v>23</v>
      </c>
      <c r="AV63" s="396">
        <v>1</v>
      </c>
      <c r="AW63" s="396">
        <v>24</v>
      </c>
      <c r="AX63" s="396">
        <v>52</v>
      </c>
      <c r="AY63" s="396">
        <v>0</v>
      </c>
      <c r="AZ63" s="396">
        <v>0</v>
      </c>
      <c r="BA63" s="396">
        <v>0</v>
      </c>
      <c r="BB63" s="396">
        <v>52</v>
      </c>
      <c r="BC63" s="396">
        <v>4</v>
      </c>
      <c r="BD63" s="396">
        <v>3</v>
      </c>
      <c r="BE63" s="396">
        <v>3</v>
      </c>
      <c r="BF63" s="396">
        <v>0</v>
      </c>
    </row>
    <row r="64" spans="1:58" s="394" customFormat="1" ht="15" customHeight="1">
      <c r="A64" s="707" t="s">
        <v>124</v>
      </c>
      <c r="B64" s="707" t="s">
        <v>258</v>
      </c>
      <c r="C64" s="396">
        <v>56</v>
      </c>
      <c r="D64" s="396">
        <v>25</v>
      </c>
      <c r="E64" s="396">
        <v>21</v>
      </c>
      <c r="F64" s="396">
        <v>11</v>
      </c>
      <c r="G64" s="396">
        <v>0</v>
      </c>
      <c r="H64" s="396">
        <v>0</v>
      </c>
      <c r="I64" s="396">
        <v>7</v>
      </c>
      <c r="J64" s="396">
        <v>0</v>
      </c>
      <c r="K64" s="396">
        <v>13</v>
      </c>
      <c r="L64" s="396">
        <v>10</v>
      </c>
      <c r="M64" s="396">
        <v>0</v>
      </c>
      <c r="N64" s="396">
        <v>0</v>
      </c>
      <c r="O64" s="468">
        <v>3</v>
      </c>
      <c r="P64" s="396">
        <v>0</v>
      </c>
      <c r="Q64" s="438">
        <v>100</v>
      </c>
      <c r="R64" s="438">
        <v>46</v>
      </c>
      <c r="S64" s="707" t="s">
        <v>124</v>
      </c>
      <c r="T64" s="707" t="s">
        <v>258</v>
      </c>
      <c r="U64" s="396">
        <v>6</v>
      </c>
      <c r="V64" s="396">
        <v>3</v>
      </c>
      <c r="W64" s="396">
        <v>0</v>
      </c>
      <c r="X64" s="396">
        <v>0</v>
      </c>
      <c r="Y64" s="396">
        <v>0</v>
      </c>
      <c r="Z64" s="396">
        <v>0</v>
      </c>
      <c r="AA64" s="396">
        <v>2</v>
      </c>
      <c r="AB64" s="396">
        <v>0</v>
      </c>
      <c r="AC64" s="396">
        <v>2</v>
      </c>
      <c r="AD64" s="396">
        <v>1</v>
      </c>
      <c r="AE64" s="396">
        <v>0</v>
      </c>
      <c r="AF64" s="396">
        <v>0</v>
      </c>
      <c r="AG64" s="396">
        <v>0</v>
      </c>
      <c r="AH64" s="396">
        <v>0</v>
      </c>
      <c r="AI64" s="438">
        <v>10</v>
      </c>
      <c r="AJ64" s="438">
        <v>4</v>
      </c>
      <c r="AK64" s="707" t="s">
        <v>124</v>
      </c>
      <c r="AL64" s="707" t="s">
        <v>258</v>
      </c>
      <c r="AM64" s="396">
        <v>2</v>
      </c>
      <c r="AN64" s="396">
        <v>1</v>
      </c>
      <c r="AO64" s="396">
        <v>0</v>
      </c>
      <c r="AP64" s="396">
        <v>1</v>
      </c>
      <c r="AQ64" s="396">
        <v>1</v>
      </c>
      <c r="AR64" s="396">
        <v>0</v>
      </c>
      <c r="AS64" s="396">
        <v>1</v>
      </c>
      <c r="AT64" s="396">
        <v>6</v>
      </c>
      <c r="AU64" s="396">
        <v>4</v>
      </c>
      <c r="AV64" s="396">
        <v>2</v>
      </c>
      <c r="AW64" s="396">
        <v>6</v>
      </c>
      <c r="AX64" s="396">
        <v>12</v>
      </c>
      <c r="AY64" s="396">
        <v>0</v>
      </c>
      <c r="AZ64" s="396">
        <v>0</v>
      </c>
      <c r="BA64" s="396">
        <v>0</v>
      </c>
      <c r="BB64" s="396">
        <v>12</v>
      </c>
      <c r="BC64" s="396">
        <v>0</v>
      </c>
      <c r="BD64" s="396">
        <v>1</v>
      </c>
      <c r="BE64" s="396">
        <v>1</v>
      </c>
      <c r="BF64" s="396">
        <v>0</v>
      </c>
    </row>
    <row r="65" spans="1:58" s="394" customFormat="1" ht="15" customHeight="1">
      <c r="A65" s="707" t="s">
        <v>124</v>
      </c>
      <c r="B65" s="707" t="s">
        <v>247</v>
      </c>
      <c r="C65" s="396">
        <v>474</v>
      </c>
      <c r="D65" s="396">
        <v>206</v>
      </c>
      <c r="E65" s="396">
        <v>155</v>
      </c>
      <c r="F65" s="396">
        <v>90</v>
      </c>
      <c r="G65" s="396">
        <v>62</v>
      </c>
      <c r="H65" s="396">
        <v>13</v>
      </c>
      <c r="I65" s="396">
        <v>115</v>
      </c>
      <c r="J65" s="396">
        <v>42</v>
      </c>
      <c r="K65" s="396">
        <v>150</v>
      </c>
      <c r="L65" s="396">
        <v>78</v>
      </c>
      <c r="M65" s="396">
        <v>33</v>
      </c>
      <c r="N65" s="396">
        <v>9</v>
      </c>
      <c r="O65" s="468">
        <v>71</v>
      </c>
      <c r="P65" s="396">
        <v>23</v>
      </c>
      <c r="Q65" s="438">
        <v>1060</v>
      </c>
      <c r="R65" s="438">
        <v>461</v>
      </c>
      <c r="S65" s="707" t="s">
        <v>124</v>
      </c>
      <c r="T65" s="707" t="s">
        <v>247</v>
      </c>
      <c r="U65" s="396">
        <v>31</v>
      </c>
      <c r="V65" s="396">
        <v>14</v>
      </c>
      <c r="W65" s="396">
        <v>7</v>
      </c>
      <c r="X65" s="396">
        <v>5</v>
      </c>
      <c r="Y65" s="396">
        <v>4</v>
      </c>
      <c r="Z65" s="396">
        <v>0</v>
      </c>
      <c r="AA65" s="396">
        <v>24</v>
      </c>
      <c r="AB65" s="396">
        <v>6</v>
      </c>
      <c r="AC65" s="396">
        <v>13</v>
      </c>
      <c r="AD65" s="396">
        <v>6</v>
      </c>
      <c r="AE65" s="396">
        <v>8</v>
      </c>
      <c r="AF65" s="396">
        <v>2</v>
      </c>
      <c r="AG65" s="396">
        <v>17</v>
      </c>
      <c r="AH65" s="396">
        <v>3</v>
      </c>
      <c r="AI65" s="438">
        <v>104</v>
      </c>
      <c r="AJ65" s="438">
        <v>36</v>
      </c>
      <c r="AK65" s="707" t="s">
        <v>124</v>
      </c>
      <c r="AL65" s="707" t="s">
        <v>247</v>
      </c>
      <c r="AM65" s="396">
        <v>11</v>
      </c>
      <c r="AN65" s="396">
        <v>4</v>
      </c>
      <c r="AO65" s="396">
        <v>2</v>
      </c>
      <c r="AP65" s="396">
        <v>3</v>
      </c>
      <c r="AQ65" s="396">
        <v>4</v>
      </c>
      <c r="AR65" s="396">
        <v>2</v>
      </c>
      <c r="AS65" s="396">
        <v>2</v>
      </c>
      <c r="AT65" s="396">
        <v>28</v>
      </c>
      <c r="AU65" s="396">
        <v>11</v>
      </c>
      <c r="AV65" s="396">
        <v>14</v>
      </c>
      <c r="AW65" s="396">
        <v>25</v>
      </c>
      <c r="AX65" s="396">
        <v>36</v>
      </c>
      <c r="AY65" s="396">
        <v>9</v>
      </c>
      <c r="AZ65" s="396">
        <v>0</v>
      </c>
      <c r="BA65" s="396">
        <v>0</v>
      </c>
      <c r="BB65" s="396">
        <v>45</v>
      </c>
      <c r="BC65" s="396">
        <v>5</v>
      </c>
      <c r="BD65" s="396">
        <v>3</v>
      </c>
      <c r="BE65" s="396">
        <v>3</v>
      </c>
      <c r="BF65" s="396">
        <v>0</v>
      </c>
    </row>
    <row r="66" spans="1:58" s="394" customFormat="1" ht="15" customHeight="1">
      <c r="A66" s="707" t="s">
        <v>125</v>
      </c>
      <c r="B66" s="707" t="s">
        <v>126</v>
      </c>
      <c r="C66" s="396">
        <v>349</v>
      </c>
      <c r="D66" s="396">
        <v>164</v>
      </c>
      <c r="E66" s="396">
        <v>108</v>
      </c>
      <c r="F66" s="396">
        <v>57</v>
      </c>
      <c r="G66" s="396">
        <v>72</v>
      </c>
      <c r="H66" s="396">
        <v>25</v>
      </c>
      <c r="I66" s="396">
        <v>82</v>
      </c>
      <c r="J66" s="396">
        <v>32</v>
      </c>
      <c r="K66" s="396">
        <v>144</v>
      </c>
      <c r="L66" s="396">
        <v>90</v>
      </c>
      <c r="M66" s="396">
        <v>56</v>
      </c>
      <c r="N66" s="396">
        <v>14</v>
      </c>
      <c r="O66" s="468">
        <v>67</v>
      </c>
      <c r="P66" s="396">
        <v>38</v>
      </c>
      <c r="Q66" s="438">
        <v>878</v>
      </c>
      <c r="R66" s="438">
        <v>420</v>
      </c>
      <c r="S66" s="707" t="s">
        <v>125</v>
      </c>
      <c r="T66" s="707" t="s">
        <v>126</v>
      </c>
      <c r="U66" s="396">
        <v>18</v>
      </c>
      <c r="V66" s="396">
        <v>10</v>
      </c>
      <c r="W66" s="396">
        <v>0</v>
      </c>
      <c r="X66" s="396">
        <v>0</v>
      </c>
      <c r="Y66" s="396">
        <v>7</v>
      </c>
      <c r="Z66" s="396">
        <v>3</v>
      </c>
      <c r="AA66" s="396">
        <v>0</v>
      </c>
      <c r="AB66" s="396">
        <v>0</v>
      </c>
      <c r="AC66" s="396">
        <v>44</v>
      </c>
      <c r="AD66" s="396">
        <v>29</v>
      </c>
      <c r="AE66" s="396">
        <v>9</v>
      </c>
      <c r="AF66" s="396">
        <v>2</v>
      </c>
      <c r="AG66" s="396">
        <v>14</v>
      </c>
      <c r="AH66" s="396">
        <v>8</v>
      </c>
      <c r="AI66" s="438">
        <v>92</v>
      </c>
      <c r="AJ66" s="438">
        <v>52</v>
      </c>
      <c r="AK66" s="707" t="s">
        <v>125</v>
      </c>
      <c r="AL66" s="707" t="s">
        <v>126</v>
      </c>
      <c r="AM66" s="396">
        <v>8</v>
      </c>
      <c r="AN66" s="396">
        <v>3</v>
      </c>
      <c r="AO66" s="396">
        <v>2</v>
      </c>
      <c r="AP66" s="396">
        <v>2</v>
      </c>
      <c r="AQ66" s="396">
        <v>4</v>
      </c>
      <c r="AR66" s="396">
        <v>2</v>
      </c>
      <c r="AS66" s="396">
        <v>2</v>
      </c>
      <c r="AT66" s="396">
        <v>23</v>
      </c>
      <c r="AU66" s="396">
        <v>18</v>
      </c>
      <c r="AV66" s="396">
        <v>2</v>
      </c>
      <c r="AW66" s="396">
        <v>20</v>
      </c>
      <c r="AX66" s="396">
        <v>42</v>
      </c>
      <c r="AY66" s="396">
        <v>3</v>
      </c>
      <c r="AZ66" s="396">
        <v>0</v>
      </c>
      <c r="BA66" s="396">
        <v>1</v>
      </c>
      <c r="BB66" s="396">
        <v>46</v>
      </c>
      <c r="BC66" s="396">
        <v>9</v>
      </c>
      <c r="BD66" s="396">
        <v>2</v>
      </c>
      <c r="BE66" s="396">
        <v>2</v>
      </c>
      <c r="BF66" s="396">
        <v>0</v>
      </c>
    </row>
    <row r="67" spans="1:58" s="394" customFormat="1" ht="15" customHeight="1">
      <c r="A67" s="707" t="s">
        <v>125</v>
      </c>
      <c r="B67" s="707" t="s">
        <v>127</v>
      </c>
      <c r="C67" s="396">
        <v>187</v>
      </c>
      <c r="D67" s="396">
        <v>87</v>
      </c>
      <c r="E67" s="396">
        <v>74</v>
      </c>
      <c r="F67" s="396">
        <v>47</v>
      </c>
      <c r="G67" s="396">
        <v>30</v>
      </c>
      <c r="H67" s="396">
        <v>7</v>
      </c>
      <c r="I67" s="396">
        <v>80</v>
      </c>
      <c r="J67" s="396">
        <v>29</v>
      </c>
      <c r="K67" s="396">
        <v>48</v>
      </c>
      <c r="L67" s="396">
        <v>27</v>
      </c>
      <c r="M67" s="396">
        <v>27</v>
      </c>
      <c r="N67" s="396">
        <v>7</v>
      </c>
      <c r="O67" s="468">
        <v>53</v>
      </c>
      <c r="P67" s="396">
        <v>27</v>
      </c>
      <c r="Q67" s="438">
        <v>499</v>
      </c>
      <c r="R67" s="438">
        <v>231</v>
      </c>
      <c r="S67" s="707" t="s">
        <v>125</v>
      </c>
      <c r="T67" s="707" t="s">
        <v>127</v>
      </c>
      <c r="U67" s="396">
        <v>11</v>
      </c>
      <c r="V67" s="396">
        <v>5</v>
      </c>
      <c r="W67" s="396">
        <v>5</v>
      </c>
      <c r="X67" s="396">
        <v>3</v>
      </c>
      <c r="Y67" s="396">
        <v>2</v>
      </c>
      <c r="Z67" s="396">
        <v>1</v>
      </c>
      <c r="AA67" s="396">
        <v>26</v>
      </c>
      <c r="AB67" s="396">
        <v>6</v>
      </c>
      <c r="AC67" s="396">
        <v>10</v>
      </c>
      <c r="AD67" s="396">
        <v>6</v>
      </c>
      <c r="AE67" s="396">
        <v>3</v>
      </c>
      <c r="AF67" s="396">
        <v>1</v>
      </c>
      <c r="AG67" s="396">
        <v>15</v>
      </c>
      <c r="AH67" s="396">
        <v>9</v>
      </c>
      <c r="AI67" s="438">
        <v>72</v>
      </c>
      <c r="AJ67" s="438">
        <v>31</v>
      </c>
      <c r="AK67" s="707" t="s">
        <v>125</v>
      </c>
      <c r="AL67" s="707" t="s">
        <v>127</v>
      </c>
      <c r="AM67" s="396">
        <v>4</v>
      </c>
      <c r="AN67" s="396">
        <v>2</v>
      </c>
      <c r="AO67" s="396">
        <v>1</v>
      </c>
      <c r="AP67" s="396">
        <v>2</v>
      </c>
      <c r="AQ67" s="396">
        <v>1</v>
      </c>
      <c r="AR67" s="396">
        <v>1</v>
      </c>
      <c r="AS67" s="396">
        <v>1</v>
      </c>
      <c r="AT67" s="396">
        <v>12</v>
      </c>
      <c r="AU67" s="396">
        <v>12</v>
      </c>
      <c r="AV67" s="396">
        <v>0</v>
      </c>
      <c r="AW67" s="396">
        <v>12</v>
      </c>
      <c r="AX67" s="396">
        <v>25</v>
      </c>
      <c r="AY67" s="396">
        <v>0</v>
      </c>
      <c r="AZ67" s="396">
        <v>0</v>
      </c>
      <c r="BA67" s="396">
        <v>0</v>
      </c>
      <c r="BB67" s="396">
        <v>25</v>
      </c>
      <c r="BC67" s="396">
        <v>10</v>
      </c>
      <c r="BD67" s="396">
        <v>1</v>
      </c>
      <c r="BE67" s="396">
        <v>1</v>
      </c>
      <c r="BF67" s="396">
        <v>0</v>
      </c>
    </row>
    <row r="68" spans="1:58" s="394" customFormat="1" ht="15" customHeight="1">
      <c r="A68" s="707" t="s">
        <v>125</v>
      </c>
      <c r="B68" s="707" t="s">
        <v>128</v>
      </c>
      <c r="C68" s="396">
        <v>179</v>
      </c>
      <c r="D68" s="396">
        <v>88</v>
      </c>
      <c r="E68" s="396">
        <v>47</v>
      </c>
      <c r="F68" s="396">
        <v>30</v>
      </c>
      <c r="G68" s="396">
        <v>0</v>
      </c>
      <c r="H68" s="396">
        <v>0</v>
      </c>
      <c r="I68" s="396">
        <v>97</v>
      </c>
      <c r="J68" s="396">
        <v>40</v>
      </c>
      <c r="K68" s="396">
        <v>118</v>
      </c>
      <c r="L68" s="396">
        <v>76</v>
      </c>
      <c r="M68" s="396">
        <v>13</v>
      </c>
      <c r="N68" s="396">
        <v>4</v>
      </c>
      <c r="O68" s="468">
        <v>112</v>
      </c>
      <c r="P68" s="396">
        <v>37</v>
      </c>
      <c r="Q68" s="438">
        <v>566</v>
      </c>
      <c r="R68" s="438">
        <v>275</v>
      </c>
      <c r="S68" s="707" t="s">
        <v>125</v>
      </c>
      <c r="T68" s="707" t="s">
        <v>128</v>
      </c>
      <c r="U68" s="396">
        <v>18</v>
      </c>
      <c r="V68" s="396">
        <v>8</v>
      </c>
      <c r="W68" s="396">
        <v>3</v>
      </c>
      <c r="X68" s="396">
        <v>0</v>
      </c>
      <c r="Y68" s="396">
        <v>0</v>
      </c>
      <c r="Z68" s="396">
        <v>0</v>
      </c>
      <c r="AA68" s="396">
        <v>3</v>
      </c>
      <c r="AB68" s="396">
        <v>2</v>
      </c>
      <c r="AC68" s="396">
        <v>16</v>
      </c>
      <c r="AD68" s="396">
        <v>9</v>
      </c>
      <c r="AE68" s="396">
        <v>0</v>
      </c>
      <c r="AF68" s="396">
        <v>0</v>
      </c>
      <c r="AG68" s="396">
        <v>33</v>
      </c>
      <c r="AH68" s="396">
        <v>16</v>
      </c>
      <c r="AI68" s="438">
        <v>73</v>
      </c>
      <c r="AJ68" s="438">
        <v>35</v>
      </c>
      <c r="AK68" s="707" t="s">
        <v>125</v>
      </c>
      <c r="AL68" s="707" t="s">
        <v>128</v>
      </c>
      <c r="AM68" s="396">
        <v>4</v>
      </c>
      <c r="AN68" s="396">
        <v>1</v>
      </c>
      <c r="AO68" s="396">
        <v>0</v>
      </c>
      <c r="AP68" s="396">
        <v>2</v>
      </c>
      <c r="AQ68" s="396">
        <v>2</v>
      </c>
      <c r="AR68" s="396">
        <v>1</v>
      </c>
      <c r="AS68" s="396">
        <v>3</v>
      </c>
      <c r="AT68" s="396">
        <v>13</v>
      </c>
      <c r="AU68" s="396">
        <v>5</v>
      </c>
      <c r="AV68" s="396">
        <v>8</v>
      </c>
      <c r="AW68" s="396">
        <v>13</v>
      </c>
      <c r="AX68" s="396">
        <v>16</v>
      </c>
      <c r="AY68" s="396">
        <v>8</v>
      </c>
      <c r="AZ68" s="396">
        <v>0</v>
      </c>
      <c r="BA68" s="396">
        <v>0</v>
      </c>
      <c r="BB68" s="396">
        <v>24</v>
      </c>
      <c r="BC68" s="396">
        <v>0</v>
      </c>
      <c r="BD68" s="396">
        <v>1</v>
      </c>
      <c r="BE68" s="396">
        <v>1</v>
      </c>
      <c r="BF68" s="396">
        <v>0</v>
      </c>
    </row>
    <row r="69" spans="1:58" s="394" customFormat="1" ht="15" customHeight="1">
      <c r="A69" s="707" t="s">
        <v>129</v>
      </c>
      <c r="B69" s="707" t="s">
        <v>130</v>
      </c>
      <c r="C69" s="396">
        <v>252</v>
      </c>
      <c r="D69" s="396">
        <v>133</v>
      </c>
      <c r="E69" s="396">
        <v>98</v>
      </c>
      <c r="F69" s="396">
        <v>53</v>
      </c>
      <c r="G69" s="396">
        <v>32</v>
      </c>
      <c r="H69" s="396">
        <v>10</v>
      </c>
      <c r="I69" s="396">
        <v>45</v>
      </c>
      <c r="J69" s="396">
        <v>19</v>
      </c>
      <c r="K69" s="396">
        <v>101</v>
      </c>
      <c r="L69" s="396">
        <v>47</v>
      </c>
      <c r="M69" s="396">
        <v>38</v>
      </c>
      <c r="N69" s="396">
        <v>11</v>
      </c>
      <c r="O69" s="468">
        <v>39</v>
      </c>
      <c r="P69" s="396">
        <v>10</v>
      </c>
      <c r="Q69" s="438">
        <v>605</v>
      </c>
      <c r="R69" s="438">
        <v>283</v>
      </c>
      <c r="S69" s="707" t="s">
        <v>129</v>
      </c>
      <c r="T69" s="707" t="s">
        <v>130</v>
      </c>
      <c r="U69" s="396">
        <v>14</v>
      </c>
      <c r="V69" s="396">
        <v>7</v>
      </c>
      <c r="W69" s="396">
        <v>16</v>
      </c>
      <c r="X69" s="396">
        <v>6</v>
      </c>
      <c r="Y69" s="396">
        <v>7</v>
      </c>
      <c r="Z69" s="396">
        <v>6</v>
      </c>
      <c r="AA69" s="396">
        <v>4</v>
      </c>
      <c r="AB69" s="396">
        <v>2</v>
      </c>
      <c r="AC69" s="396">
        <v>42</v>
      </c>
      <c r="AD69" s="396">
        <v>20</v>
      </c>
      <c r="AE69" s="396">
        <v>8</v>
      </c>
      <c r="AF69" s="396">
        <v>3</v>
      </c>
      <c r="AG69" s="396">
        <v>10</v>
      </c>
      <c r="AH69" s="396">
        <v>1</v>
      </c>
      <c r="AI69" s="438">
        <v>101</v>
      </c>
      <c r="AJ69" s="438">
        <v>45</v>
      </c>
      <c r="AK69" s="707" t="s">
        <v>129</v>
      </c>
      <c r="AL69" s="707" t="s">
        <v>130</v>
      </c>
      <c r="AM69" s="396">
        <v>6</v>
      </c>
      <c r="AN69" s="396">
        <v>3</v>
      </c>
      <c r="AO69" s="396">
        <v>1</v>
      </c>
      <c r="AP69" s="396">
        <v>2</v>
      </c>
      <c r="AQ69" s="396">
        <v>2</v>
      </c>
      <c r="AR69" s="396">
        <v>1</v>
      </c>
      <c r="AS69" s="396">
        <v>1</v>
      </c>
      <c r="AT69" s="396">
        <v>16</v>
      </c>
      <c r="AU69" s="396">
        <v>14</v>
      </c>
      <c r="AV69" s="396">
        <v>0</v>
      </c>
      <c r="AW69" s="396">
        <v>14</v>
      </c>
      <c r="AX69" s="396">
        <v>32</v>
      </c>
      <c r="AY69" s="396">
        <v>1</v>
      </c>
      <c r="AZ69" s="396">
        <v>0</v>
      </c>
      <c r="BA69" s="396">
        <v>0</v>
      </c>
      <c r="BB69" s="396">
        <v>33</v>
      </c>
      <c r="BC69" s="396">
        <v>6</v>
      </c>
      <c r="BD69" s="396">
        <v>2</v>
      </c>
      <c r="BE69" s="396">
        <v>2</v>
      </c>
      <c r="BF69" s="396">
        <v>0</v>
      </c>
    </row>
    <row r="70" spans="1:58" s="394" customFormat="1" ht="15" customHeight="1">
      <c r="A70" s="707" t="s">
        <v>129</v>
      </c>
      <c r="B70" s="707" t="s">
        <v>131</v>
      </c>
      <c r="C70" s="396">
        <v>197</v>
      </c>
      <c r="D70" s="396">
        <v>83</v>
      </c>
      <c r="E70" s="396">
        <v>55</v>
      </c>
      <c r="F70" s="396">
        <v>32</v>
      </c>
      <c r="G70" s="396">
        <v>54</v>
      </c>
      <c r="H70" s="396">
        <v>13</v>
      </c>
      <c r="I70" s="396">
        <v>59</v>
      </c>
      <c r="J70" s="396">
        <v>25</v>
      </c>
      <c r="K70" s="396">
        <v>53</v>
      </c>
      <c r="L70" s="396">
        <v>29</v>
      </c>
      <c r="M70" s="396">
        <v>48</v>
      </c>
      <c r="N70" s="396">
        <v>4</v>
      </c>
      <c r="O70" s="468">
        <v>57</v>
      </c>
      <c r="P70" s="396">
        <v>23</v>
      </c>
      <c r="Q70" s="438">
        <v>523</v>
      </c>
      <c r="R70" s="438">
        <v>209</v>
      </c>
      <c r="S70" s="707" t="s">
        <v>129</v>
      </c>
      <c r="T70" s="707" t="s">
        <v>131</v>
      </c>
      <c r="U70" s="396">
        <v>26</v>
      </c>
      <c r="V70" s="396">
        <v>9</v>
      </c>
      <c r="W70" s="396">
        <v>2</v>
      </c>
      <c r="X70" s="396">
        <v>1</v>
      </c>
      <c r="Y70" s="396">
        <v>5</v>
      </c>
      <c r="Z70" s="396">
        <v>2</v>
      </c>
      <c r="AA70" s="396">
        <v>14</v>
      </c>
      <c r="AB70" s="396">
        <v>3</v>
      </c>
      <c r="AC70" s="396">
        <v>20</v>
      </c>
      <c r="AD70" s="396">
        <v>7</v>
      </c>
      <c r="AE70" s="396">
        <v>19</v>
      </c>
      <c r="AF70" s="396">
        <v>2</v>
      </c>
      <c r="AG70" s="396">
        <v>13</v>
      </c>
      <c r="AH70" s="396">
        <v>4</v>
      </c>
      <c r="AI70" s="438">
        <v>99</v>
      </c>
      <c r="AJ70" s="438">
        <v>28</v>
      </c>
      <c r="AK70" s="707" t="s">
        <v>129</v>
      </c>
      <c r="AL70" s="707" t="s">
        <v>131</v>
      </c>
      <c r="AM70" s="396">
        <v>4</v>
      </c>
      <c r="AN70" s="396">
        <v>1</v>
      </c>
      <c r="AO70" s="396">
        <v>1</v>
      </c>
      <c r="AP70" s="396">
        <v>1</v>
      </c>
      <c r="AQ70" s="396">
        <v>1</v>
      </c>
      <c r="AR70" s="396">
        <v>1</v>
      </c>
      <c r="AS70" s="396">
        <v>1</v>
      </c>
      <c r="AT70" s="396">
        <v>10</v>
      </c>
      <c r="AU70" s="396">
        <v>10</v>
      </c>
      <c r="AV70" s="396">
        <v>0</v>
      </c>
      <c r="AW70" s="396">
        <v>10</v>
      </c>
      <c r="AX70" s="396">
        <v>18</v>
      </c>
      <c r="AY70" s="396">
        <v>2</v>
      </c>
      <c r="AZ70" s="396">
        <v>0</v>
      </c>
      <c r="BA70" s="396">
        <v>1</v>
      </c>
      <c r="BB70" s="396">
        <v>21</v>
      </c>
      <c r="BC70" s="396">
        <v>0</v>
      </c>
      <c r="BD70" s="396">
        <v>1</v>
      </c>
      <c r="BE70" s="396">
        <v>1</v>
      </c>
      <c r="BF70" s="396">
        <v>0</v>
      </c>
    </row>
    <row r="71" spans="1:58" s="394" customFormat="1" ht="15" customHeight="1">
      <c r="A71" s="707" t="s">
        <v>129</v>
      </c>
      <c r="B71" s="707" t="s">
        <v>132</v>
      </c>
      <c r="C71" s="396">
        <v>535</v>
      </c>
      <c r="D71" s="396">
        <v>238</v>
      </c>
      <c r="E71" s="396">
        <v>159</v>
      </c>
      <c r="F71" s="396">
        <v>105</v>
      </c>
      <c r="G71" s="396">
        <v>113</v>
      </c>
      <c r="H71" s="396">
        <v>29</v>
      </c>
      <c r="I71" s="396">
        <v>259</v>
      </c>
      <c r="J71" s="396">
        <v>97</v>
      </c>
      <c r="K71" s="396">
        <v>201</v>
      </c>
      <c r="L71" s="396">
        <v>125</v>
      </c>
      <c r="M71" s="396">
        <v>111</v>
      </c>
      <c r="N71" s="396">
        <v>30</v>
      </c>
      <c r="O71" s="468">
        <v>245</v>
      </c>
      <c r="P71" s="396">
        <v>110</v>
      </c>
      <c r="Q71" s="438">
        <v>1623</v>
      </c>
      <c r="R71" s="438">
        <v>734</v>
      </c>
      <c r="S71" s="707" t="s">
        <v>129</v>
      </c>
      <c r="T71" s="707" t="s">
        <v>132</v>
      </c>
      <c r="U71" s="396">
        <v>51</v>
      </c>
      <c r="V71" s="396">
        <v>27</v>
      </c>
      <c r="W71" s="396">
        <v>23</v>
      </c>
      <c r="X71" s="396">
        <v>17</v>
      </c>
      <c r="Y71" s="396">
        <v>16</v>
      </c>
      <c r="Z71" s="396">
        <v>1</v>
      </c>
      <c r="AA71" s="396">
        <v>18</v>
      </c>
      <c r="AB71" s="396">
        <v>3</v>
      </c>
      <c r="AC71" s="396">
        <v>26</v>
      </c>
      <c r="AD71" s="396">
        <v>11</v>
      </c>
      <c r="AE71" s="396">
        <v>30</v>
      </c>
      <c r="AF71" s="396">
        <v>9</v>
      </c>
      <c r="AG71" s="396">
        <v>68</v>
      </c>
      <c r="AH71" s="396">
        <v>28</v>
      </c>
      <c r="AI71" s="438">
        <v>232</v>
      </c>
      <c r="AJ71" s="438">
        <v>96</v>
      </c>
      <c r="AK71" s="707" t="s">
        <v>129</v>
      </c>
      <c r="AL71" s="707" t="s">
        <v>132</v>
      </c>
      <c r="AM71" s="396">
        <v>11</v>
      </c>
      <c r="AN71" s="396">
        <v>3</v>
      </c>
      <c r="AO71" s="396">
        <v>2</v>
      </c>
      <c r="AP71" s="396">
        <v>5</v>
      </c>
      <c r="AQ71" s="396">
        <v>4</v>
      </c>
      <c r="AR71" s="396">
        <v>3</v>
      </c>
      <c r="AS71" s="396">
        <v>5</v>
      </c>
      <c r="AT71" s="396">
        <v>33</v>
      </c>
      <c r="AU71" s="396">
        <v>33</v>
      </c>
      <c r="AV71" s="396">
        <v>0</v>
      </c>
      <c r="AW71" s="396">
        <v>33</v>
      </c>
      <c r="AX71" s="396">
        <v>65</v>
      </c>
      <c r="AY71" s="396">
        <v>0</v>
      </c>
      <c r="AZ71" s="396">
        <v>0</v>
      </c>
      <c r="BA71" s="396">
        <v>0</v>
      </c>
      <c r="BB71" s="396">
        <v>65</v>
      </c>
      <c r="BC71" s="396">
        <v>24</v>
      </c>
      <c r="BD71" s="396">
        <v>1</v>
      </c>
      <c r="BE71" s="396">
        <v>1</v>
      </c>
      <c r="BF71" s="396">
        <v>0</v>
      </c>
    </row>
    <row r="72" spans="1:58" s="394" customFormat="1" ht="15" customHeight="1">
      <c r="A72" s="707" t="s">
        <v>129</v>
      </c>
      <c r="B72" s="707" t="s">
        <v>133</v>
      </c>
      <c r="C72" s="396">
        <v>81</v>
      </c>
      <c r="D72" s="396">
        <v>32</v>
      </c>
      <c r="E72" s="396">
        <v>9</v>
      </c>
      <c r="F72" s="396">
        <v>4</v>
      </c>
      <c r="G72" s="396">
        <v>22</v>
      </c>
      <c r="H72" s="396">
        <v>6</v>
      </c>
      <c r="I72" s="396">
        <v>22</v>
      </c>
      <c r="J72" s="396">
        <v>8</v>
      </c>
      <c r="K72" s="396">
        <v>0</v>
      </c>
      <c r="L72" s="396">
        <v>0</v>
      </c>
      <c r="M72" s="396">
        <v>14</v>
      </c>
      <c r="N72" s="396">
        <v>6</v>
      </c>
      <c r="O72" s="468">
        <v>31</v>
      </c>
      <c r="P72" s="396">
        <v>14</v>
      </c>
      <c r="Q72" s="438">
        <v>179</v>
      </c>
      <c r="R72" s="438">
        <v>70</v>
      </c>
      <c r="S72" s="707" t="s">
        <v>129</v>
      </c>
      <c r="T72" s="707" t="s">
        <v>133</v>
      </c>
      <c r="U72" s="396">
        <v>0</v>
      </c>
      <c r="V72" s="396">
        <v>0</v>
      </c>
      <c r="W72" s="396">
        <v>0</v>
      </c>
      <c r="X72" s="396">
        <v>0</v>
      </c>
      <c r="Y72" s="396">
        <v>0</v>
      </c>
      <c r="Z72" s="396">
        <v>0</v>
      </c>
      <c r="AA72" s="396">
        <v>0</v>
      </c>
      <c r="AB72" s="396">
        <v>0</v>
      </c>
      <c r="AC72" s="396">
        <v>0</v>
      </c>
      <c r="AD72" s="396">
        <v>0</v>
      </c>
      <c r="AE72" s="396">
        <v>4</v>
      </c>
      <c r="AF72" s="396">
        <v>2</v>
      </c>
      <c r="AG72" s="396">
        <v>8</v>
      </c>
      <c r="AH72" s="396">
        <v>2</v>
      </c>
      <c r="AI72" s="438">
        <v>12</v>
      </c>
      <c r="AJ72" s="438">
        <v>4</v>
      </c>
      <c r="AK72" s="707" t="s">
        <v>129</v>
      </c>
      <c r="AL72" s="707" t="s">
        <v>133</v>
      </c>
      <c r="AM72" s="396">
        <v>2</v>
      </c>
      <c r="AN72" s="396">
        <v>1</v>
      </c>
      <c r="AO72" s="396">
        <v>1</v>
      </c>
      <c r="AP72" s="396">
        <v>1</v>
      </c>
      <c r="AQ72" s="396">
        <v>0</v>
      </c>
      <c r="AR72" s="396">
        <v>1</v>
      </c>
      <c r="AS72" s="396">
        <v>1</v>
      </c>
      <c r="AT72" s="396">
        <v>7</v>
      </c>
      <c r="AU72" s="396">
        <v>7</v>
      </c>
      <c r="AV72" s="396">
        <v>1</v>
      </c>
      <c r="AW72" s="396">
        <v>8</v>
      </c>
      <c r="AX72" s="396">
        <v>12</v>
      </c>
      <c r="AY72" s="396">
        <v>1</v>
      </c>
      <c r="AZ72" s="396">
        <v>0</v>
      </c>
      <c r="BA72" s="396">
        <v>0</v>
      </c>
      <c r="BB72" s="396">
        <v>13</v>
      </c>
      <c r="BC72" s="396">
        <v>0</v>
      </c>
      <c r="BD72" s="396">
        <v>1</v>
      </c>
      <c r="BE72" s="396">
        <v>1</v>
      </c>
      <c r="BF72" s="396">
        <v>0</v>
      </c>
    </row>
    <row r="73" spans="1:58" s="394" customFormat="1" ht="15" customHeight="1">
      <c r="A73" s="707" t="s">
        <v>129</v>
      </c>
      <c r="B73" s="707" t="s">
        <v>134</v>
      </c>
      <c r="C73" s="396">
        <v>231</v>
      </c>
      <c r="D73" s="396">
        <v>97</v>
      </c>
      <c r="E73" s="396">
        <v>61</v>
      </c>
      <c r="F73" s="396">
        <v>33</v>
      </c>
      <c r="G73" s="396">
        <v>45</v>
      </c>
      <c r="H73" s="396">
        <v>10</v>
      </c>
      <c r="I73" s="396">
        <v>66</v>
      </c>
      <c r="J73" s="396">
        <v>20</v>
      </c>
      <c r="K73" s="396">
        <v>79</v>
      </c>
      <c r="L73" s="396">
        <v>39</v>
      </c>
      <c r="M73" s="396">
        <v>32</v>
      </c>
      <c r="N73" s="396">
        <v>12</v>
      </c>
      <c r="O73" s="468">
        <v>61</v>
      </c>
      <c r="P73" s="396">
        <v>19</v>
      </c>
      <c r="Q73" s="438">
        <v>575</v>
      </c>
      <c r="R73" s="438">
        <v>230</v>
      </c>
      <c r="S73" s="707" t="s">
        <v>129</v>
      </c>
      <c r="T73" s="707" t="s">
        <v>134</v>
      </c>
      <c r="U73" s="396">
        <v>26</v>
      </c>
      <c r="V73" s="396">
        <v>12</v>
      </c>
      <c r="W73" s="396">
        <v>2</v>
      </c>
      <c r="X73" s="396">
        <v>1</v>
      </c>
      <c r="Y73" s="396">
        <v>2</v>
      </c>
      <c r="Z73" s="396">
        <v>0</v>
      </c>
      <c r="AA73" s="396">
        <v>1</v>
      </c>
      <c r="AB73" s="396">
        <v>0</v>
      </c>
      <c r="AC73" s="396">
        <v>21</v>
      </c>
      <c r="AD73" s="396">
        <v>10</v>
      </c>
      <c r="AE73" s="396">
        <v>6</v>
      </c>
      <c r="AF73" s="396">
        <v>3</v>
      </c>
      <c r="AG73" s="396">
        <v>12</v>
      </c>
      <c r="AH73" s="396">
        <v>3</v>
      </c>
      <c r="AI73" s="438">
        <v>70</v>
      </c>
      <c r="AJ73" s="438">
        <v>29</v>
      </c>
      <c r="AK73" s="707" t="s">
        <v>129</v>
      </c>
      <c r="AL73" s="707" t="s">
        <v>134</v>
      </c>
      <c r="AM73" s="396">
        <v>5</v>
      </c>
      <c r="AN73" s="396">
        <v>1</v>
      </c>
      <c r="AO73" s="396">
        <v>1</v>
      </c>
      <c r="AP73" s="396">
        <v>1</v>
      </c>
      <c r="AQ73" s="396">
        <v>2</v>
      </c>
      <c r="AR73" s="396">
        <v>1</v>
      </c>
      <c r="AS73" s="396">
        <v>1</v>
      </c>
      <c r="AT73" s="396">
        <v>12</v>
      </c>
      <c r="AU73" s="396">
        <v>10</v>
      </c>
      <c r="AV73" s="396">
        <v>3</v>
      </c>
      <c r="AW73" s="396">
        <v>13</v>
      </c>
      <c r="AX73" s="396">
        <v>29</v>
      </c>
      <c r="AY73" s="396">
        <v>1</v>
      </c>
      <c r="AZ73" s="396">
        <v>0</v>
      </c>
      <c r="BA73" s="396">
        <v>0</v>
      </c>
      <c r="BB73" s="396">
        <v>30</v>
      </c>
      <c r="BC73" s="396">
        <v>0</v>
      </c>
      <c r="BD73" s="396">
        <v>2</v>
      </c>
      <c r="BE73" s="396">
        <v>2</v>
      </c>
      <c r="BF73" s="396">
        <v>0</v>
      </c>
    </row>
    <row r="74" spans="1:58" s="394" customFormat="1" ht="15" customHeight="1">
      <c r="A74" s="707" t="s">
        <v>129</v>
      </c>
      <c r="B74" s="707" t="s">
        <v>135</v>
      </c>
      <c r="C74" s="396">
        <v>110</v>
      </c>
      <c r="D74" s="396">
        <v>41</v>
      </c>
      <c r="E74" s="396">
        <v>21</v>
      </c>
      <c r="F74" s="396">
        <v>9</v>
      </c>
      <c r="G74" s="396">
        <v>8</v>
      </c>
      <c r="H74" s="396">
        <v>2</v>
      </c>
      <c r="I74" s="396">
        <v>25</v>
      </c>
      <c r="J74" s="396">
        <v>7</v>
      </c>
      <c r="K74" s="396">
        <v>84</v>
      </c>
      <c r="L74" s="396">
        <v>45</v>
      </c>
      <c r="M74" s="396">
        <v>10</v>
      </c>
      <c r="N74" s="396">
        <v>2</v>
      </c>
      <c r="O74" s="468">
        <v>49</v>
      </c>
      <c r="P74" s="396">
        <v>20</v>
      </c>
      <c r="Q74" s="438">
        <v>307</v>
      </c>
      <c r="R74" s="438">
        <v>126</v>
      </c>
      <c r="S74" s="707" t="s">
        <v>129</v>
      </c>
      <c r="T74" s="707" t="s">
        <v>135</v>
      </c>
      <c r="U74" s="396">
        <v>20</v>
      </c>
      <c r="V74" s="396">
        <v>10</v>
      </c>
      <c r="W74" s="396">
        <v>10</v>
      </c>
      <c r="X74" s="396">
        <v>0</v>
      </c>
      <c r="Y74" s="396">
        <v>0</v>
      </c>
      <c r="Z74" s="396">
        <v>0</v>
      </c>
      <c r="AA74" s="396">
        <v>0</v>
      </c>
      <c r="AB74" s="396">
        <v>0</v>
      </c>
      <c r="AC74" s="396">
        <v>25</v>
      </c>
      <c r="AD74" s="396">
        <v>15</v>
      </c>
      <c r="AE74" s="396">
        <v>0</v>
      </c>
      <c r="AF74" s="396">
        <v>0</v>
      </c>
      <c r="AG74" s="396">
        <v>20</v>
      </c>
      <c r="AH74" s="396">
        <v>9</v>
      </c>
      <c r="AI74" s="438">
        <v>75</v>
      </c>
      <c r="AJ74" s="438">
        <v>34</v>
      </c>
      <c r="AK74" s="707" t="s">
        <v>129</v>
      </c>
      <c r="AL74" s="707" t="s">
        <v>135</v>
      </c>
      <c r="AM74" s="396">
        <v>2</v>
      </c>
      <c r="AN74" s="396">
        <v>1</v>
      </c>
      <c r="AO74" s="396">
        <v>1</v>
      </c>
      <c r="AP74" s="396">
        <v>1</v>
      </c>
      <c r="AQ74" s="396">
        <v>2</v>
      </c>
      <c r="AR74" s="396">
        <v>1</v>
      </c>
      <c r="AS74" s="396">
        <v>1</v>
      </c>
      <c r="AT74" s="396">
        <v>9</v>
      </c>
      <c r="AU74" s="396">
        <v>8</v>
      </c>
      <c r="AV74" s="396">
        <v>0</v>
      </c>
      <c r="AW74" s="396">
        <v>8</v>
      </c>
      <c r="AX74" s="396">
        <v>11</v>
      </c>
      <c r="AY74" s="396">
        <v>0</v>
      </c>
      <c r="AZ74" s="396">
        <v>0</v>
      </c>
      <c r="BA74" s="396">
        <v>0</v>
      </c>
      <c r="BB74" s="396">
        <v>11</v>
      </c>
      <c r="BC74" s="396">
        <v>1</v>
      </c>
      <c r="BD74" s="396">
        <v>1</v>
      </c>
      <c r="BE74" s="396">
        <v>1</v>
      </c>
      <c r="BF74" s="396">
        <v>0</v>
      </c>
    </row>
    <row r="75" spans="1:58">
      <c r="A75" s="115"/>
      <c r="B75" s="392"/>
      <c r="C75" s="392"/>
      <c r="D75" s="392"/>
      <c r="E75" s="392"/>
      <c r="F75" s="392"/>
      <c r="G75" s="392"/>
      <c r="H75" s="392"/>
      <c r="I75" s="392"/>
      <c r="J75" s="392"/>
      <c r="K75" s="392"/>
      <c r="L75" s="392"/>
      <c r="M75" s="392"/>
      <c r="N75" s="392"/>
      <c r="O75" s="84"/>
      <c r="P75" s="392"/>
      <c r="Q75" s="398"/>
      <c r="R75" s="398"/>
      <c r="S75" s="392"/>
      <c r="T75" s="392"/>
      <c r="U75" s="392"/>
      <c r="V75" s="392"/>
      <c r="W75" s="392"/>
      <c r="X75" s="392"/>
      <c r="Y75" s="392"/>
      <c r="Z75" s="392"/>
      <c r="AA75" s="392"/>
      <c r="AB75" s="392"/>
      <c r="AC75" s="83"/>
      <c r="AD75" s="392"/>
      <c r="AE75" s="392"/>
      <c r="AF75" s="392"/>
      <c r="AG75" s="392"/>
      <c r="AH75" s="392"/>
      <c r="AI75" s="398"/>
      <c r="AJ75" s="398"/>
      <c r="AK75" s="392"/>
      <c r="AL75" s="392"/>
      <c r="AM75" s="392"/>
      <c r="AN75" s="392"/>
      <c r="AO75" s="392"/>
      <c r="AP75" s="392"/>
      <c r="AQ75" s="392"/>
      <c r="AR75" s="392"/>
      <c r="AS75" s="392"/>
      <c r="AT75" s="392"/>
      <c r="AU75" s="392"/>
      <c r="AV75" s="395"/>
      <c r="AW75" s="392"/>
      <c r="AX75" s="83"/>
      <c r="AY75" s="83"/>
      <c r="AZ75" s="83"/>
      <c r="BA75" s="83"/>
      <c r="BB75" s="83"/>
      <c r="BC75" s="83"/>
      <c r="BD75" s="83"/>
      <c r="BE75" s="115"/>
      <c r="BF75" s="115"/>
    </row>
    <row r="76" spans="1:58" ht="12.75" customHeight="1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2"/>
      <c r="Q76" s="82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49"/>
      <c r="AE76" s="80"/>
      <c r="AF76" s="80"/>
      <c r="AG76" s="80"/>
      <c r="AH76" s="82"/>
      <c r="AI76" s="82"/>
      <c r="AJ76" s="80"/>
      <c r="AK76" s="80"/>
      <c r="AL76" s="80"/>
      <c r="AM76" s="80"/>
      <c r="AN76" s="80"/>
      <c r="AO76" s="80"/>
      <c r="AP76" s="80"/>
      <c r="AQ76" s="80"/>
      <c r="AR76" s="80"/>
      <c r="AS76" s="117"/>
      <c r="AT76" s="80"/>
      <c r="AU76" s="118"/>
      <c r="AV76" s="80"/>
      <c r="AW76" s="80"/>
      <c r="AX76" s="80"/>
      <c r="AY76" s="80"/>
      <c r="AZ76" s="80"/>
      <c r="BA76" s="80"/>
      <c r="BB76" s="80"/>
      <c r="BC76" s="80"/>
    </row>
    <row r="77" spans="1:58">
      <c r="A77" s="43" t="s">
        <v>487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7"/>
      <c r="Q77" s="47"/>
      <c r="R77" s="43"/>
      <c r="S77" s="43" t="s">
        <v>430</v>
      </c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7"/>
      <c r="AI77" s="47"/>
      <c r="AJ77" s="43"/>
      <c r="AK77" s="43" t="s">
        <v>499</v>
      </c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86"/>
      <c r="BE77" s="86"/>
      <c r="BF77" s="86"/>
    </row>
    <row r="78" spans="1:58">
      <c r="A78" s="43" t="s">
        <v>111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7"/>
      <c r="Q78" s="47"/>
      <c r="R78" s="43"/>
      <c r="S78" s="43" t="s">
        <v>111</v>
      </c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7"/>
      <c r="AI78" s="47"/>
      <c r="AJ78" s="43"/>
      <c r="AK78" s="43" t="s">
        <v>438</v>
      </c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86"/>
      <c r="BE78" s="86"/>
      <c r="BF78" s="86"/>
    </row>
    <row r="79" spans="1:58">
      <c r="A79" s="43" t="s">
        <v>281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7"/>
      <c r="Q79" s="47"/>
      <c r="R79" s="43"/>
      <c r="S79" s="43" t="s">
        <v>281</v>
      </c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7"/>
      <c r="AI79" s="47"/>
      <c r="AJ79" s="43"/>
      <c r="AK79" s="43" t="s">
        <v>281</v>
      </c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86"/>
      <c r="BE79" s="86"/>
      <c r="BF79" s="86"/>
    </row>
    <row r="80" spans="1:58"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119"/>
      <c r="R80" s="119"/>
      <c r="S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119"/>
      <c r="AJ80" s="119"/>
      <c r="AK80" s="45"/>
      <c r="AM80" s="45"/>
      <c r="AN80" s="45"/>
      <c r="AO80" s="45"/>
      <c r="AP80" s="45"/>
      <c r="AQ80" s="45"/>
      <c r="AR80" s="45"/>
      <c r="AS80" s="45"/>
      <c r="AT80" s="90"/>
      <c r="AU80" s="45"/>
      <c r="AV80" s="45"/>
      <c r="AW80" s="45"/>
      <c r="AX80" s="45"/>
      <c r="AY80" s="45"/>
      <c r="AZ80" s="45"/>
      <c r="BA80" s="45"/>
      <c r="BB80" s="45"/>
    </row>
    <row r="81" spans="1:58" s="394" customFormat="1">
      <c r="A81" s="418" t="s">
        <v>136</v>
      </c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64"/>
      <c r="R81" s="464"/>
      <c r="S81" s="418" t="s">
        <v>136</v>
      </c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64"/>
      <c r="AJ81" s="464"/>
      <c r="AK81" s="418" t="s">
        <v>136</v>
      </c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B81" s="48"/>
    </row>
    <row r="82" spans="1:58"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119"/>
      <c r="R82" s="119"/>
      <c r="S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119"/>
      <c r="AJ82" s="119"/>
      <c r="AK82" s="45"/>
      <c r="AM82" s="45"/>
      <c r="AN82" s="45"/>
      <c r="AO82" s="45"/>
      <c r="AP82" s="45"/>
      <c r="AQ82" s="45"/>
      <c r="AR82" s="45"/>
      <c r="AS82" s="45"/>
      <c r="AT82" s="90"/>
      <c r="AU82" s="45"/>
      <c r="AV82" s="45"/>
      <c r="AW82" s="45"/>
      <c r="AX82" s="45"/>
      <c r="AY82" s="45"/>
      <c r="AZ82" s="45"/>
      <c r="BA82" s="45"/>
      <c r="BB82" s="45"/>
    </row>
    <row r="83" spans="1:58" s="103" customFormat="1" ht="16.5" customHeight="1">
      <c r="A83" s="93"/>
      <c r="B83" s="50"/>
      <c r="C83" s="51" t="s">
        <v>96</v>
      </c>
      <c r="D83" s="52"/>
      <c r="E83" s="51" t="s">
        <v>97</v>
      </c>
      <c r="F83" s="52"/>
      <c r="G83" s="51" t="s">
        <v>98</v>
      </c>
      <c r="H83" s="52"/>
      <c r="I83" s="51" t="s">
        <v>99</v>
      </c>
      <c r="J83" s="52"/>
      <c r="K83" s="51" t="s">
        <v>100</v>
      </c>
      <c r="L83" s="52"/>
      <c r="M83" s="51" t="s">
        <v>101</v>
      </c>
      <c r="N83" s="52"/>
      <c r="O83" s="51" t="s">
        <v>102</v>
      </c>
      <c r="P83" s="52"/>
      <c r="Q83" s="94" t="s">
        <v>57</v>
      </c>
      <c r="R83" s="95"/>
      <c r="S83" s="50"/>
      <c r="T83" s="50"/>
      <c r="U83" s="51" t="s">
        <v>96</v>
      </c>
      <c r="V83" s="52"/>
      <c r="W83" s="51" t="s">
        <v>97</v>
      </c>
      <c r="X83" s="52"/>
      <c r="Y83" s="51" t="s">
        <v>98</v>
      </c>
      <c r="Z83" s="52"/>
      <c r="AA83" s="51" t="s">
        <v>99</v>
      </c>
      <c r="AB83" s="52"/>
      <c r="AC83" s="51" t="s">
        <v>100</v>
      </c>
      <c r="AD83" s="52"/>
      <c r="AE83" s="51" t="s">
        <v>101</v>
      </c>
      <c r="AF83" s="52"/>
      <c r="AG83" s="51" t="s">
        <v>102</v>
      </c>
      <c r="AH83" s="52"/>
      <c r="AI83" s="94" t="s">
        <v>57</v>
      </c>
      <c r="AJ83" s="95"/>
      <c r="AK83" s="50"/>
      <c r="AL83" s="96"/>
      <c r="AM83" s="97" t="s">
        <v>250</v>
      </c>
      <c r="AN83" s="98"/>
      <c r="AO83" s="98"/>
      <c r="AP83" s="98"/>
      <c r="AQ83" s="98"/>
      <c r="AR83" s="98"/>
      <c r="AS83" s="98"/>
      <c r="AT83" s="99"/>
      <c r="AU83" s="100" t="s">
        <v>70</v>
      </c>
      <c r="AV83" s="101"/>
      <c r="AW83" s="102"/>
      <c r="AX83" s="3" t="s">
        <v>71</v>
      </c>
      <c r="AY83" s="28"/>
      <c r="AZ83" s="54"/>
      <c r="BA83" s="55"/>
      <c r="BB83" s="56"/>
      <c r="BC83" s="4"/>
      <c r="BD83" s="2" t="s">
        <v>72</v>
      </c>
      <c r="BE83" s="5"/>
      <c r="BF83" s="6">
        <v>0</v>
      </c>
    </row>
    <row r="84" spans="1:58" s="109" customFormat="1" ht="25.5" customHeight="1">
      <c r="A84" s="104" t="s">
        <v>113</v>
      </c>
      <c r="B84" s="105" t="s">
        <v>114</v>
      </c>
      <c r="C84" s="182" t="s">
        <v>282</v>
      </c>
      <c r="D84" s="182" t="s">
        <v>269</v>
      </c>
      <c r="E84" s="182" t="s">
        <v>282</v>
      </c>
      <c r="F84" s="182" t="s">
        <v>269</v>
      </c>
      <c r="G84" s="182" t="s">
        <v>282</v>
      </c>
      <c r="H84" s="182" t="s">
        <v>269</v>
      </c>
      <c r="I84" s="182" t="s">
        <v>282</v>
      </c>
      <c r="J84" s="182" t="s">
        <v>269</v>
      </c>
      <c r="K84" s="182" t="s">
        <v>282</v>
      </c>
      <c r="L84" s="182" t="s">
        <v>269</v>
      </c>
      <c r="M84" s="182" t="s">
        <v>282</v>
      </c>
      <c r="N84" s="182" t="s">
        <v>269</v>
      </c>
      <c r="O84" s="182" t="s">
        <v>282</v>
      </c>
      <c r="P84" s="182" t="s">
        <v>269</v>
      </c>
      <c r="Q84" s="182" t="s">
        <v>282</v>
      </c>
      <c r="R84" s="182" t="s">
        <v>269</v>
      </c>
      <c r="S84" s="104" t="s">
        <v>113</v>
      </c>
      <c r="T84" s="105" t="s">
        <v>114</v>
      </c>
      <c r="U84" s="182" t="s">
        <v>282</v>
      </c>
      <c r="V84" s="182" t="s">
        <v>269</v>
      </c>
      <c r="W84" s="182" t="s">
        <v>282</v>
      </c>
      <c r="X84" s="182" t="s">
        <v>269</v>
      </c>
      <c r="Y84" s="182" t="s">
        <v>282</v>
      </c>
      <c r="Z84" s="182" t="s">
        <v>269</v>
      </c>
      <c r="AA84" s="182" t="s">
        <v>282</v>
      </c>
      <c r="AB84" s="182" t="s">
        <v>269</v>
      </c>
      <c r="AC84" s="182" t="s">
        <v>282</v>
      </c>
      <c r="AD84" s="182" t="s">
        <v>269</v>
      </c>
      <c r="AE84" s="182" t="s">
        <v>282</v>
      </c>
      <c r="AF84" s="182" t="s">
        <v>269</v>
      </c>
      <c r="AG84" s="182" t="s">
        <v>282</v>
      </c>
      <c r="AH84" s="182" t="s">
        <v>269</v>
      </c>
      <c r="AI84" s="182" t="s">
        <v>282</v>
      </c>
      <c r="AJ84" s="182" t="s">
        <v>269</v>
      </c>
      <c r="AK84" s="104" t="s">
        <v>113</v>
      </c>
      <c r="AL84" s="105" t="s">
        <v>114</v>
      </c>
      <c r="AM84" s="62" t="s">
        <v>96</v>
      </c>
      <c r="AN84" s="62" t="s">
        <v>104</v>
      </c>
      <c r="AO84" s="62" t="s">
        <v>105</v>
      </c>
      <c r="AP84" s="62" t="s">
        <v>106</v>
      </c>
      <c r="AQ84" s="62" t="s">
        <v>107</v>
      </c>
      <c r="AR84" s="62" t="s">
        <v>108</v>
      </c>
      <c r="AS84" s="62" t="s">
        <v>109</v>
      </c>
      <c r="AT84" s="63" t="s">
        <v>57</v>
      </c>
      <c r="AU84" s="106" t="s">
        <v>73</v>
      </c>
      <c r="AV84" s="65" t="s">
        <v>74</v>
      </c>
      <c r="AW84" s="65" t="s">
        <v>75</v>
      </c>
      <c r="AX84" s="9" t="s">
        <v>76</v>
      </c>
      <c r="AY84" s="7" t="s">
        <v>77</v>
      </c>
      <c r="AZ84" s="7" t="s">
        <v>94</v>
      </c>
      <c r="BA84" s="7" t="s">
        <v>78</v>
      </c>
      <c r="BB84" s="10" t="s">
        <v>79</v>
      </c>
      <c r="BC84" s="7" t="s">
        <v>80</v>
      </c>
      <c r="BD84" s="107" t="s">
        <v>81</v>
      </c>
      <c r="BE84" s="108" t="s">
        <v>82</v>
      </c>
      <c r="BF84" s="107" t="s">
        <v>83</v>
      </c>
    </row>
    <row r="85" spans="1:58">
      <c r="A85" s="73"/>
      <c r="B85" s="72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110"/>
      <c r="R85" s="110"/>
      <c r="S85" s="69"/>
      <c r="T85" s="72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110"/>
      <c r="AJ85" s="110"/>
      <c r="AK85" s="69"/>
      <c r="AL85" s="72"/>
      <c r="AM85" s="22"/>
      <c r="AN85" s="22"/>
      <c r="AO85" s="22"/>
      <c r="AP85" s="22"/>
      <c r="AQ85" s="22"/>
      <c r="AR85" s="22"/>
      <c r="AS85" s="22"/>
      <c r="AT85" s="21"/>
      <c r="AU85" s="24"/>
      <c r="AV85" s="111"/>
      <c r="AW85" s="24"/>
      <c r="AX85" s="24"/>
      <c r="AY85" s="24"/>
      <c r="AZ85" s="21"/>
      <c r="BA85" s="24"/>
      <c r="BB85" s="21"/>
      <c r="BC85" s="24"/>
      <c r="BD85" s="24"/>
      <c r="BE85" s="73"/>
      <c r="BF85" s="73"/>
    </row>
    <row r="86" spans="1:58" s="394" customFormat="1">
      <c r="A86" s="396"/>
      <c r="B86" s="401" t="s">
        <v>58</v>
      </c>
      <c r="C86" s="401">
        <f>SUM(C88:C95:C96)</f>
        <v>2273</v>
      </c>
      <c r="D86" s="401">
        <f>SUM(D88:D95:D96)</f>
        <v>883</v>
      </c>
      <c r="E86" s="401">
        <f>SUM(E88:E95:E96)</f>
        <v>817</v>
      </c>
      <c r="F86" s="401">
        <f>SUM(F88:F95:F96)</f>
        <v>432</v>
      </c>
      <c r="G86" s="401">
        <f>SUM(G88:G95:G96)</f>
        <v>198</v>
      </c>
      <c r="H86" s="401">
        <f>SUM(H88:H95:H96)</f>
        <v>45</v>
      </c>
      <c r="I86" s="401">
        <f>SUM(I88:I95:I96)</f>
        <v>773</v>
      </c>
      <c r="J86" s="401">
        <f>SUM(J88:J95:J96)</f>
        <v>264</v>
      </c>
      <c r="K86" s="401">
        <f>SUM(K88:K95:K96)</f>
        <v>948</v>
      </c>
      <c r="L86" s="401">
        <f>SUM(L88:L95:L96)</f>
        <v>502</v>
      </c>
      <c r="M86" s="401">
        <f>SUM(M88:M95:M96)</f>
        <v>165</v>
      </c>
      <c r="N86" s="401">
        <f>SUM(N88:N95:N96)</f>
        <v>34</v>
      </c>
      <c r="O86" s="401">
        <f>SUM(O88:O95:O96)</f>
        <v>754</v>
      </c>
      <c r="P86" s="401">
        <f>SUM(P88:P95:P96)</f>
        <v>299</v>
      </c>
      <c r="Q86" s="387">
        <f>SUM(Q88:Q95:Q96)</f>
        <v>5928</v>
      </c>
      <c r="R86" s="387">
        <f>SUM(R88:R95:R96)</f>
        <v>2461</v>
      </c>
      <c r="S86" s="401"/>
      <c r="T86" s="401" t="s">
        <v>58</v>
      </c>
      <c r="U86" s="401">
        <f t="shared" ref="U86:AJ86" si="96">SUM(U88:U96)</f>
        <v>290</v>
      </c>
      <c r="V86" s="401">
        <f t="shared" si="96"/>
        <v>134</v>
      </c>
      <c r="W86" s="401">
        <f t="shared" si="96"/>
        <v>33</v>
      </c>
      <c r="X86" s="401">
        <f t="shared" si="96"/>
        <v>15</v>
      </c>
      <c r="Y86" s="401">
        <f t="shared" si="96"/>
        <v>13</v>
      </c>
      <c r="Z86" s="401">
        <f t="shared" si="96"/>
        <v>3</v>
      </c>
      <c r="AA86" s="401">
        <f t="shared" si="96"/>
        <v>87</v>
      </c>
      <c r="AB86" s="401">
        <f t="shared" si="96"/>
        <v>20</v>
      </c>
      <c r="AC86" s="401">
        <f t="shared" si="96"/>
        <v>267</v>
      </c>
      <c r="AD86" s="401">
        <f t="shared" si="96"/>
        <v>141</v>
      </c>
      <c r="AE86" s="401">
        <f t="shared" si="96"/>
        <v>36</v>
      </c>
      <c r="AF86" s="401">
        <f t="shared" si="96"/>
        <v>8</v>
      </c>
      <c r="AG86" s="401">
        <f t="shared" si="96"/>
        <v>227</v>
      </c>
      <c r="AH86" s="401">
        <f t="shared" si="96"/>
        <v>76</v>
      </c>
      <c r="AI86" s="387">
        <f t="shared" si="96"/>
        <v>953</v>
      </c>
      <c r="AJ86" s="387">
        <f t="shared" si="96"/>
        <v>396</v>
      </c>
      <c r="AK86" s="401"/>
      <c r="AL86" s="401" t="s">
        <v>58</v>
      </c>
      <c r="AM86" s="401">
        <f>SUM(AM88:AM95:AM96)</f>
        <v>45</v>
      </c>
      <c r="AN86" s="401">
        <f>SUM(AN88:AN95:AN96)</f>
        <v>17</v>
      </c>
      <c r="AO86" s="401">
        <f>SUM(AO88:AO95:AO96)</f>
        <v>9</v>
      </c>
      <c r="AP86" s="401">
        <f>SUM(AP88:AP95:AP96)</f>
        <v>16</v>
      </c>
      <c r="AQ86" s="401">
        <f>SUM(AQ88:AQ95:AQ96)</f>
        <v>20</v>
      </c>
      <c r="AR86" s="401">
        <f>SUM(AR88:AR95:AR96)</f>
        <v>9</v>
      </c>
      <c r="AS86" s="401">
        <f>SUM(AS88:AS95:AS96)</f>
        <v>16</v>
      </c>
      <c r="AT86" s="401">
        <f>SUM(AT88:AT95:AT96)</f>
        <v>130</v>
      </c>
      <c r="AU86" s="401">
        <f>SUM(AU88:AU95:AU96)</f>
        <v>108</v>
      </c>
      <c r="AV86" s="401">
        <f>SUM(AV88:AV95:AV96)</f>
        <v>8</v>
      </c>
      <c r="AW86" s="401">
        <f>SUM(AW88:AW95:AW96)</f>
        <v>108</v>
      </c>
      <c r="AX86" s="401">
        <f>SUM(AX88:AX95:AX96)</f>
        <v>215</v>
      </c>
      <c r="AY86" s="401">
        <f>SUM(AY88:AY95:AY96)</f>
        <v>33</v>
      </c>
      <c r="AZ86" s="401">
        <f>SUM(AZ88:AZ95:AZ96)</f>
        <v>6</v>
      </c>
      <c r="BA86" s="401">
        <f>SUM(BA88:BA95:BA96)</f>
        <v>3</v>
      </c>
      <c r="BB86" s="401">
        <f>SUM(BB88:BB95:BB96)</f>
        <v>259</v>
      </c>
      <c r="BC86" s="401">
        <f>SUM(BC88:BC95:BC96)</f>
        <v>38</v>
      </c>
      <c r="BD86" s="401">
        <f>SUM(BD88:BD95:BD96)</f>
        <v>8</v>
      </c>
      <c r="BE86" s="401">
        <f>SUM(BE88:BE95:BE96)</f>
        <v>8</v>
      </c>
      <c r="BF86" s="401">
        <f>SUM(BF88:BF95:BF96)</f>
        <v>0</v>
      </c>
    </row>
    <row r="87" spans="1:58" s="394" customFormat="1">
      <c r="A87" s="396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387"/>
      <c r="R87" s="387"/>
      <c r="S87" s="401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387"/>
      <c r="AJ87" s="387"/>
      <c r="AK87" s="401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396"/>
      <c r="BD87" s="396"/>
      <c r="BE87" s="396"/>
      <c r="BF87" s="396"/>
    </row>
    <row r="88" spans="1:58" s="394" customFormat="1" ht="10">
      <c r="A88" s="703" t="s">
        <v>137</v>
      </c>
      <c r="B88" s="703" t="s">
        <v>138</v>
      </c>
      <c r="C88" s="390">
        <v>131</v>
      </c>
      <c r="D88" s="390">
        <v>49</v>
      </c>
      <c r="E88" s="390">
        <v>35</v>
      </c>
      <c r="F88" s="390">
        <v>17</v>
      </c>
      <c r="G88" s="390">
        <v>6</v>
      </c>
      <c r="H88" s="390">
        <v>2</v>
      </c>
      <c r="I88" s="390">
        <v>49</v>
      </c>
      <c r="J88" s="390">
        <v>17</v>
      </c>
      <c r="K88" s="390">
        <v>85</v>
      </c>
      <c r="L88" s="390">
        <v>44</v>
      </c>
      <c r="M88" s="390">
        <v>2</v>
      </c>
      <c r="N88" s="390">
        <v>0</v>
      </c>
      <c r="O88" s="390">
        <v>35</v>
      </c>
      <c r="P88" s="390">
        <v>6</v>
      </c>
      <c r="Q88" s="437">
        <v>343</v>
      </c>
      <c r="R88" s="437">
        <v>136</v>
      </c>
      <c r="S88" s="703" t="s">
        <v>137</v>
      </c>
      <c r="T88" s="703" t="s">
        <v>138</v>
      </c>
      <c r="U88" s="390">
        <v>10</v>
      </c>
      <c r="V88" s="390">
        <v>4</v>
      </c>
      <c r="W88" s="390">
        <v>1</v>
      </c>
      <c r="X88" s="390">
        <v>0</v>
      </c>
      <c r="Y88" s="390">
        <v>1</v>
      </c>
      <c r="Z88" s="390">
        <v>0</v>
      </c>
      <c r="AA88" s="390">
        <v>1</v>
      </c>
      <c r="AB88" s="390">
        <v>0</v>
      </c>
      <c r="AC88" s="390">
        <v>28</v>
      </c>
      <c r="AD88" s="390">
        <v>12</v>
      </c>
      <c r="AE88" s="390">
        <v>0</v>
      </c>
      <c r="AF88" s="390">
        <v>0</v>
      </c>
      <c r="AG88" s="390">
        <v>10</v>
      </c>
      <c r="AH88" s="390">
        <v>1</v>
      </c>
      <c r="AI88" s="437">
        <v>51</v>
      </c>
      <c r="AJ88" s="437">
        <v>17</v>
      </c>
      <c r="AK88" s="703" t="s">
        <v>137</v>
      </c>
      <c r="AL88" s="703" t="s">
        <v>138</v>
      </c>
      <c r="AM88" s="390">
        <v>3</v>
      </c>
      <c r="AN88" s="390">
        <v>1</v>
      </c>
      <c r="AO88" s="390">
        <v>1</v>
      </c>
      <c r="AP88" s="390">
        <v>1</v>
      </c>
      <c r="AQ88" s="390">
        <v>1</v>
      </c>
      <c r="AR88" s="390">
        <v>1</v>
      </c>
      <c r="AS88" s="390">
        <v>1</v>
      </c>
      <c r="AT88" s="390">
        <v>8</v>
      </c>
      <c r="AU88" s="390">
        <v>6</v>
      </c>
      <c r="AV88" s="390">
        <v>2</v>
      </c>
      <c r="AW88" s="390">
        <v>4</v>
      </c>
      <c r="AX88" s="390">
        <v>14</v>
      </c>
      <c r="AY88" s="390">
        <v>4</v>
      </c>
      <c r="AZ88" s="390">
        <v>0</v>
      </c>
      <c r="BA88" s="390">
        <v>1</v>
      </c>
      <c r="BB88" s="390">
        <v>20</v>
      </c>
      <c r="BC88" s="390">
        <v>2</v>
      </c>
      <c r="BD88" s="390">
        <v>1</v>
      </c>
      <c r="BE88" s="390">
        <v>1</v>
      </c>
      <c r="BF88" s="390">
        <v>0</v>
      </c>
    </row>
    <row r="89" spans="1:58" s="394" customFormat="1" ht="15" customHeight="1">
      <c r="A89" s="703" t="s">
        <v>137</v>
      </c>
      <c r="B89" s="703" t="s">
        <v>139</v>
      </c>
      <c r="C89" s="396">
        <v>173</v>
      </c>
      <c r="D89" s="396">
        <v>70</v>
      </c>
      <c r="E89" s="396">
        <v>61</v>
      </c>
      <c r="F89" s="396">
        <v>35</v>
      </c>
      <c r="G89" s="396">
        <v>13</v>
      </c>
      <c r="H89" s="396">
        <v>3</v>
      </c>
      <c r="I89" s="396">
        <v>59</v>
      </c>
      <c r="J89" s="396">
        <v>14</v>
      </c>
      <c r="K89" s="396">
        <v>63</v>
      </c>
      <c r="L89" s="396">
        <v>38</v>
      </c>
      <c r="M89" s="396">
        <v>12</v>
      </c>
      <c r="N89" s="396">
        <v>1</v>
      </c>
      <c r="O89" s="462">
        <v>37</v>
      </c>
      <c r="P89" s="390">
        <v>11</v>
      </c>
      <c r="Q89" s="438">
        <v>418</v>
      </c>
      <c r="R89" s="438">
        <v>173</v>
      </c>
      <c r="S89" s="707" t="s">
        <v>137</v>
      </c>
      <c r="T89" s="707" t="s">
        <v>139</v>
      </c>
      <c r="U89" s="396">
        <v>5</v>
      </c>
      <c r="V89" s="396">
        <v>2</v>
      </c>
      <c r="W89" s="396">
        <v>2</v>
      </c>
      <c r="X89" s="396">
        <v>1</v>
      </c>
      <c r="Y89" s="396">
        <v>0</v>
      </c>
      <c r="Z89" s="396">
        <v>0</v>
      </c>
      <c r="AA89" s="396">
        <v>2</v>
      </c>
      <c r="AB89" s="396">
        <v>0</v>
      </c>
      <c r="AC89" s="390">
        <v>12</v>
      </c>
      <c r="AD89" s="390">
        <v>8</v>
      </c>
      <c r="AE89" s="390">
        <v>2</v>
      </c>
      <c r="AF89" s="390">
        <v>1</v>
      </c>
      <c r="AG89" s="390">
        <v>11</v>
      </c>
      <c r="AH89" s="390">
        <v>3</v>
      </c>
      <c r="AI89" s="437">
        <v>34</v>
      </c>
      <c r="AJ89" s="437">
        <v>14</v>
      </c>
      <c r="AK89" s="703" t="s">
        <v>137</v>
      </c>
      <c r="AL89" s="703" t="s">
        <v>139</v>
      </c>
      <c r="AM89" s="390">
        <v>4</v>
      </c>
      <c r="AN89" s="390">
        <v>2</v>
      </c>
      <c r="AO89" s="390">
        <v>1</v>
      </c>
      <c r="AP89" s="390">
        <v>2</v>
      </c>
      <c r="AQ89" s="390">
        <v>2</v>
      </c>
      <c r="AR89" s="390">
        <v>1</v>
      </c>
      <c r="AS89" s="390">
        <v>1</v>
      </c>
      <c r="AT89" s="390">
        <v>12</v>
      </c>
      <c r="AU89" s="390">
        <v>6</v>
      </c>
      <c r="AV89" s="390">
        <v>4</v>
      </c>
      <c r="AW89" s="390">
        <v>6</v>
      </c>
      <c r="AX89" s="390">
        <v>12</v>
      </c>
      <c r="AY89" s="390">
        <v>0</v>
      </c>
      <c r="AZ89" s="390">
        <v>6</v>
      </c>
      <c r="BA89" s="390">
        <v>1</v>
      </c>
      <c r="BB89" s="390">
        <v>20</v>
      </c>
      <c r="BC89" s="390">
        <v>3</v>
      </c>
      <c r="BD89" s="390">
        <v>1</v>
      </c>
      <c r="BE89" s="390">
        <v>1</v>
      </c>
      <c r="BF89" s="390">
        <v>0</v>
      </c>
    </row>
    <row r="90" spans="1:58" s="394" customFormat="1" ht="15" customHeight="1">
      <c r="A90" s="703" t="s">
        <v>137</v>
      </c>
      <c r="B90" s="703" t="s">
        <v>140</v>
      </c>
      <c r="C90" s="396">
        <v>490</v>
      </c>
      <c r="D90" s="396">
        <v>236</v>
      </c>
      <c r="E90" s="396">
        <v>153</v>
      </c>
      <c r="F90" s="396">
        <v>94</v>
      </c>
      <c r="G90" s="396">
        <v>70</v>
      </c>
      <c r="H90" s="396">
        <v>12</v>
      </c>
      <c r="I90" s="396">
        <v>201</v>
      </c>
      <c r="J90" s="396">
        <v>85</v>
      </c>
      <c r="K90" s="396">
        <v>212</v>
      </c>
      <c r="L90" s="396">
        <v>150</v>
      </c>
      <c r="M90" s="396">
        <v>87</v>
      </c>
      <c r="N90" s="396">
        <v>21</v>
      </c>
      <c r="O90" s="462">
        <v>254</v>
      </c>
      <c r="P90" s="390">
        <v>124</v>
      </c>
      <c r="Q90" s="438">
        <v>1467</v>
      </c>
      <c r="R90" s="438">
        <v>722</v>
      </c>
      <c r="S90" s="707" t="s">
        <v>137</v>
      </c>
      <c r="T90" s="707" t="s">
        <v>140</v>
      </c>
      <c r="U90" s="396">
        <v>65</v>
      </c>
      <c r="V90" s="396">
        <v>35</v>
      </c>
      <c r="W90" s="396">
        <v>12</v>
      </c>
      <c r="X90" s="396">
        <v>8</v>
      </c>
      <c r="Y90" s="396">
        <v>4</v>
      </c>
      <c r="Z90" s="396">
        <v>2</v>
      </c>
      <c r="AA90" s="396">
        <v>33</v>
      </c>
      <c r="AB90" s="396">
        <v>9</v>
      </c>
      <c r="AC90" s="390">
        <v>71</v>
      </c>
      <c r="AD90" s="390">
        <v>52</v>
      </c>
      <c r="AE90" s="390">
        <v>22</v>
      </c>
      <c r="AF90" s="390">
        <v>7</v>
      </c>
      <c r="AG90" s="390">
        <v>80</v>
      </c>
      <c r="AH90" s="390">
        <v>32</v>
      </c>
      <c r="AI90" s="437">
        <v>287</v>
      </c>
      <c r="AJ90" s="437">
        <v>145</v>
      </c>
      <c r="AK90" s="703" t="s">
        <v>137</v>
      </c>
      <c r="AL90" s="703" t="s">
        <v>140</v>
      </c>
      <c r="AM90" s="390">
        <v>10</v>
      </c>
      <c r="AN90" s="390">
        <v>3</v>
      </c>
      <c r="AO90" s="390">
        <v>2</v>
      </c>
      <c r="AP90" s="390">
        <v>4</v>
      </c>
      <c r="AQ90" s="390">
        <v>4</v>
      </c>
      <c r="AR90" s="390">
        <v>2</v>
      </c>
      <c r="AS90" s="390">
        <v>5</v>
      </c>
      <c r="AT90" s="390">
        <v>30</v>
      </c>
      <c r="AU90" s="390">
        <v>30</v>
      </c>
      <c r="AV90" s="390">
        <v>0</v>
      </c>
      <c r="AW90" s="390">
        <v>30</v>
      </c>
      <c r="AX90" s="390">
        <v>66</v>
      </c>
      <c r="AY90" s="390">
        <v>7</v>
      </c>
      <c r="AZ90" s="390">
        <v>0</v>
      </c>
      <c r="BA90" s="390">
        <v>0</v>
      </c>
      <c r="BB90" s="390">
        <v>73</v>
      </c>
      <c r="BC90" s="390">
        <v>13</v>
      </c>
      <c r="BD90" s="390">
        <v>1</v>
      </c>
      <c r="BE90" s="390">
        <v>1</v>
      </c>
      <c r="BF90" s="390">
        <v>0</v>
      </c>
    </row>
    <row r="91" spans="1:58" s="394" customFormat="1" ht="15" customHeight="1">
      <c r="A91" s="703" t="s">
        <v>137</v>
      </c>
      <c r="B91" s="703" t="s">
        <v>142</v>
      </c>
      <c r="C91" s="396">
        <v>302</v>
      </c>
      <c r="D91" s="396">
        <v>166</v>
      </c>
      <c r="E91" s="396">
        <v>164</v>
      </c>
      <c r="F91" s="396">
        <v>101</v>
      </c>
      <c r="G91" s="396">
        <v>46</v>
      </c>
      <c r="H91" s="396">
        <v>15</v>
      </c>
      <c r="I91" s="396">
        <v>62</v>
      </c>
      <c r="J91" s="396">
        <v>37</v>
      </c>
      <c r="K91" s="396">
        <v>173</v>
      </c>
      <c r="L91" s="396">
        <v>87</v>
      </c>
      <c r="M91" s="396">
        <v>16</v>
      </c>
      <c r="N91" s="396">
        <v>4</v>
      </c>
      <c r="O91" s="462">
        <v>63</v>
      </c>
      <c r="P91" s="390">
        <v>25</v>
      </c>
      <c r="Q91" s="438">
        <v>826</v>
      </c>
      <c r="R91" s="438">
        <v>435</v>
      </c>
      <c r="S91" s="707" t="s">
        <v>137</v>
      </c>
      <c r="T91" s="707" t="s">
        <v>142</v>
      </c>
      <c r="U91" s="396">
        <v>45</v>
      </c>
      <c r="V91" s="396">
        <v>25</v>
      </c>
      <c r="W91" s="396">
        <v>0</v>
      </c>
      <c r="X91" s="396">
        <v>0</v>
      </c>
      <c r="Y91" s="396">
        <v>6</v>
      </c>
      <c r="Z91" s="396">
        <v>1</v>
      </c>
      <c r="AA91" s="396">
        <v>4</v>
      </c>
      <c r="AB91" s="396">
        <v>0</v>
      </c>
      <c r="AC91" s="390">
        <v>29</v>
      </c>
      <c r="AD91" s="390">
        <v>19</v>
      </c>
      <c r="AE91" s="390">
        <v>2</v>
      </c>
      <c r="AF91" s="390">
        <v>0</v>
      </c>
      <c r="AG91" s="390">
        <v>14</v>
      </c>
      <c r="AH91" s="390">
        <v>7</v>
      </c>
      <c r="AI91" s="437">
        <v>100</v>
      </c>
      <c r="AJ91" s="437">
        <v>52</v>
      </c>
      <c r="AK91" s="703" t="s">
        <v>137</v>
      </c>
      <c r="AL91" s="703" t="s">
        <v>142</v>
      </c>
      <c r="AM91" s="390">
        <v>6</v>
      </c>
      <c r="AN91" s="390">
        <v>3</v>
      </c>
      <c r="AO91" s="390">
        <v>1</v>
      </c>
      <c r="AP91" s="390">
        <v>1</v>
      </c>
      <c r="AQ91" s="390">
        <v>3</v>
      </c>
      <c r="AR91" s="390">
        <v>1</v>
      </c>
      <c r="AS91" s="390">
        <v>1</v>
      </c>
      <c r="AT91" s="390">
        <v>16</v>
      </c>
      <c r="AU91" s="390">
        <v>15</v>
      </c>
      <c r="AV91" s="390">
        <v>0</v>
      </c>
      <c r="AW91" s="390">
        <v>15</v>
      </c>
      <c r="AX91" s="390">
        <v>19</v>
      </c>
      <c r="AY91" s="390">
        <v>7</v>
      </c>
      <c r="AZ91" s="390">
        <v>0</v>
      </c>
      <c r="BA91" s="390">
        <v>0</v>
      </c>
      <c r="BB91" s="390">
        <v>26</v>
      </c>
      <c r="BC91" s="390">
        <v>6</v>
      </c>
      <c r="BD91" s="390">
        <v>1</v>
      </c>
      <c r="BE91" s="390">
        <v>1</v>
      </c>
      <c r="BF91" s="390">
        <v>0</v>
      </c>
    </row>
    <row r="92" spans="1:58" s="394" customFormat="1" ht="15" customHeight="1">
      <c r="A92" s="703" t="s">
        <v>143</v>
      </c>
      <c r="B92" s="703" t="s">
        <v>144</v>
      </c>
      <c r="C92" s="396">
        <v>226</v>
      </c>
      <c r="D92" s="396">
        <v>67</v>
      </c>
      <c r="E92" s="396">
        <v>145</v>
      </c>
      <c r="F92" s="396">
        <v>63</v>
      </c>
      <c r="G92" s="396">
        <v>6</v>
      </c>
      <c r="H92" s="396">
        <v>1</v>
      </c>
      <c r="I92" s="396">
        <v>38</v>
      </c>
      <c r="J92" s="396">
        <v>7</v>
      </c>
      <c r="K92" s="396">
        <v>93</v>
      </c>
      <c r="L92" s="396">
        <v>29</v>
      </c>
      <c r="M92" s="396">
        <v>9</v>
      </c>
      <c r="N92" s="396">
        <v>1</v>
      </c>
      <c r="O92" s="462">
        <v>52</v>
      </c>
      <c r="P92" s="390">
        <v>11</v>
      </c>
      <c r="Q92" s="438">
        <v>569</v>
      </c>
      <c r="R92" s="438">
        <v>179</v>
      </c>
      <c r="S92" s="707" t="s">
        <v>143</v>
      </c>
      <c r="T92" s="707" t="s">
        <v>144</v>
      </c>
      <c r="U92" s="396">
        <v>13</v>
      </c>
      <c r="V92" s="396">
        <v>2</v>
      </c>
      <c r="W92" s="396">
        <v>3</v>
      </c>
      <c r="X92" s="396">
        <v>0</v>
      </c>
      <c r="Y92" s="396">
        <v>0</v>
      </c>
      <c r="Z92" s="396">
        <v>0</v>
      </c>
      <c r="AA92" s="396">
        <v>4</v>
      </c>
      <c r="AB92" s="396">
        <v>0</v>
      </c>
      <c r="AC92" s="390">
        <v>12</v>
      </c>
      <c r="AD92" s="390">
        <v>2</v>
      </c>
      <c r="AE92" s="390">
        <v>1</v>
      </c>
      <c r="AF92" s="390">
        <v>0</v>
      </c>
      <c r="AG92" s="390">
        <v>7</v>
      </c>
      <c r="AH92" s="390">
        <v>0</v>
      </c>
      <c r="AI92" s="437">
        <v>40</v>
      </c>
      <c r="AJ92" s="437">
        <v>4</v>
      </c>
      <c r="AK92" s="703" t="s">
        <v>143</v>
      </c>
      <c r="AL92" s="703" t="s">
        <v>144</v>
      </c>
      <c r="AM92" s="390">
        <v>4</v>
      </c>
      <c r="AN92" s="390">
        <v>3</v>
      </c>
      <c r="AO92" s="390">
        <v>1</v>
      </c>
      <c r="AP92" s="390">
        <v>1</v>
      </c>
      <c r="AQ92" s="390">
        <v>2</v>
      </c>
      <c r="AR92" s="390">
        <v>1</v>
      </c>
      <c r="AS92" s="390">
        <v>1</v>
      </c>
      <c r="AT92" s="390">
        <v>13</v>
      </c>
      <c r="AU92" s="390">
        <v>9</v>
      </c>
      <c r="AV92" s="390">
        <v>2</v>
      </c>
      <c r="AW92" s="390">
        <v>11</v>
      </c>
      <c r="AX92" s="390">
        <v>24</v>
      </c>
      <c r="AY92" s="390">
        <v>1</v>
      </c>
      <c r="AZ92" s="390">
        <v>0</v>
      </c>
      <c r="BA92" s="390">
        <v>1</v>
      </c>
      <c r="BB92" s="390">
        <v>26</v>
      </c>
      <c r="BC92" s="390">
        <v>8</v>
      </c>
      <c r="BD92" s="390">
        <v>1</v>
      </c>
      <c r="BE92" s="390">
        <v>1</v>
      </c>
      <c r="BF92" s="390">
        <v>0</v>
      </c>
    </row>
    <row r="93" spans="1:58" s="394" customFormat="1" ht="15" customHeight="1">
      <c r="A93" s="703" t="s">
        <v>143</v>
      </c>
      <c r="B93" s="703" t="s">
        <v>145</v>
      </c>
      <c r="C93" s="396">
        <v>321</v>
      </c>
      <c r="D93" s="396">
        <v>123</v>
      </c>
      <c r="E93" s="396">
        <v>70</v>
      </c>
      <c r="F93" s="396">
        <v>31</v>
      </c>
      <c r="G93" s="396">
        <v>16</v>
      </c>
      <c r="H93" s="396">
        <v>4</v>
      </c>
      <c r="I93" s="396">
        <v>184</v>
      </c>
      <c r="J93" s="396">
        <v>60</v>
      </c>
      <c r="K93" s="396">
        <v>184</v>
      </c>
      <c r="L93" s="396">
        <v>94</v>
      </c>
      <c r="M93" s="396">
        <v>7</v>
      </c>
      <c r="N93" s="396">
        <v>2</v>
      </c>
      <c r="O93" s="462">
        <v>182</v>
      </c>
      <c r="P93" s="390">
        <v>83</v>
      </c>
      <c r="Q93" s="438">
        <v>964</v>
      </c>
      <c r="R93" s="438">
        <v>397</v>
      </c>
      <c r="S93" s="707" t="s">
        <v>143</v>
      </c>
      <c r="T93" s="707" t="s">
        <v>145</v>
      </c>
      <c r="U93" s="396">
        <v>1</v>
      </c>
      <c r="V93" s="396">
        <v>0</v>
      </c>
      <c r="W93" s="396">
        <v>4</v>
      </c>
      <c r="X93" s="396">
        <v>1</v>
      </c>
      <c r="Y93" s="396">
        <v>1</v>
      </c>
      <c r="Z93" s="396">
        <v>0</v>
      </c>
      <c r="AA93" s="396">
        <v>24</v>
      </c>
      <c r="AB93" s="396">
        <v>5</v>
      </c>
      <c r="AC93" s="390">
        <v>59</v>
      </c>
      <c r="AD93" s="390">
        <v>27</v>
      </c>
      <c r="AE93" s="390">
        <v>1</v>
      </c>
      <c r="AF93" s="390">
        <v>0</v>
      </c>
      <c r="AG93" s="390">
        <v>60</v>
      </c>
      <c r="AH93" s="390">
        <v>24</v>
      </c>
      <c r="AI93" s="437">
        <v>150</v>
      </c>
      <c r="AJ93" s="437">
        <v>57</v>
      </c>
      <c r="AK93" s="703" t="s">
        <v>143</v>
      </c>
      <c r="AL93" s="703" t="s">
        <v>145</v>
      </c>
      <c r="AM93" s="390">
        <v>6</v>
      </c>
      <c r="AN93" s="390">
        <v>1</v>
      </c>
      <c r="AO93" s="390">
        <v>1</v>
      </c>
      <c r="AP93" s="390">
        <v>3</v>
      </c>
      <c r="AQ93" s="390">
        <v>3</v>
      </c>
      <c r="AR93" s="390">
        <v>1</v>
      </c>
      <c r="AS93" s="390">
        <v>4</v>
      </c>
      <c r="AT93" s="390">
        <v>19</v>
      </c>
      <c r="AU93" s="390">
        <v>19</v>
      </c>
      <c r="AV93" s="390">
        <v>0</v>
      </c>
      <c r="AW93" s="390">
        <v>19</v>
      </c>
      <c r="AX93" s="390">
        <v>33</v>
      </c>
      <c r="AY93" s="390">
        <v>6</v>
      </c>
      <c r="AZ93" s="390">
        <v>0</v>
      </c>
      <c r="BA93" s="390">
        <v>0</v>
      </c>
      <c r="BB93" s="390">
        <v>39</v>
      </c>
      <c r="BC93" s="390">
        <v>6</v>
      </c>
      <c r="BD93" s="390">
        <v>1</v>
      </c>
      <c r="BE93" s="390">
        <v>1</v>
      </c>
      <c r="BF93" s="390">
        <v>0</v>
      </c>
    </row>
    <row r="94" spans="1:58" s="394" customFormat="1" ht="15" customHeight="1">
      <c r="A94" s="703" t="s">
        <v>143</v>
      </c>
      <c r="B94" s="703" t="s">
        <v>146</v>
      </c>
      <c r="C94" s="396">
        <v>424</v>
      </c>
      <c r="D94" s="396">
        <v>88</v>
      </c>
      <c r="E94" s="396">
        <v>107</v>
      </c>
      <c r="F94" s="396">
        <v>48</v>
      </c>
      <c r="G94" s="396">
        <v>30</v>
      </c>
      <c r="H94" s="396">
        <v>6</v>
      </c>
      <c r="I94" s="396">
        <v>125</v>
      </c>
      <c r="J94" s="396">
        <v>32</v>
      </c>
      <c r="K94" s="396">
        <v>47</v>
      </c>
      <c r="L94" s="396">
        <v>22</v>
      </c>
      <c r="M94" s="396">
        <v>32</v>
      </c>
      <c r="N94" s="396">
        <v>5</v>
      </c>
      <c r="O94" s="462">
        <v>85</v>
      </c>
      <c r="P94" s="390">
        <v>27</v>
      </c>
      <c r="Q94" s="438">
        <v>850</v>
      </c>
      <c r="R94" s="438">
        <v>228</v>
      </c>
      <c r="S94" s="707" t="s">
        <v>143</v>
      </c>
      <c r="T94" s="707" t="s">
        <v>146</v>
      </c>
      <c r="U94" s="396">
        <v>137</v>
      </c>
      <c r="V94" s="396">
        <v>64</v>
      </c>
      <c r="W94" s="396">
        <v>11</v>
      </c>
      <c r="X94" s="396">
        <v>5</v>
      </c>
      <c r="Y94" s="396">
        <v>1</v>
      </c>
      <c r="Z94" s="396">
        <v>0</v>
      </c>
      <c r="AA94" s="396">
        <v>14</v>
      </c>
      <c r="AB94" s="396">
        <v>4</v>
      </c>
      <c r="AC94" s="390">
        <v>28</v>
      </c>
      <c r="AD94" s="390">
        <v>12</v>
      </c>
      <c r="AE94" s="390">
        <v>8</v>
      </c>
      <c r="AF94" s="390">
        <v>0</v>
      </c>
      <c r="AG94" s="390">
        <v>26</v>
      </c>
      <c r="AH94" s="390">
        <v>7</v>
      </c>
      <c r="AI94" s="437">
        <v>225</v>
      </c>
      <c r="AJ94" s="437">
        <v>92</v>
      </c>
      <c r="AK94" s="703" t="s">
        <v>143</v>
      </c>
      <c r="AL94" s="703" t="s">
        <v>146</v>
      </c>
      <c r="AM94" s="390">
        <v>8</v>
      </c>
      <c r="AN94" s="390">
        <v>2</v>
      </c>
      <c r="AO94" s="390">
        <v>1</v>
      </c>
      <c r="AP94" s="390">
        <v>3</v>
      </c>
      <c r="AQ94" s="390">
        <v>3</v>
      </c>
      <c r="AR94" s="390">
        <v>2</v>
      </c>
      <c r="AS94" s="390">
        <v>1</v>
      </c>
      <c r="AT94" s="390">
        <v>20</v>
      </c>
      <c r="AU94" s="390">
        <v>17</v>
      </c>
      <c r="AV94" s="390">
        <v>0</v>
      </c>
      <c r="AW94" s="390">
        <v>17</v>
      </c>
      <c r="AX94" s="390">
        <v>28</v>
      </c>
      <c r="AY94" s="390">
        <v>7</v>
      </c>
      <c r="AZ94" s="390">
        <v>0</v>
      </c>
      <c r="BA94" s="390">
        <v>0</v>
      </c>
      <c r="BB94" s="390">
        <v>35</v>
      </c>
      <c r="BC94" s="390">
        <v>0</v>
      </c>
      <c r="BD94" s="390">
        <v>1</v>
      </c>
      <c r="BE94" s="390">
        <v>1</v>
      </c>
      <c r="BF94" s="390">
        <v>0</v>
      </c>
    </row>
    <row r="95" spans="1:58" s="394" customFormat="1" ht="15" customHeight="1">
      <c r="A95" s="703" t="s">
        <v>143</v>
      </c>
      <c r="B95" s="703" t="s">
        <v>259</v>
      </c>
      <c r="C95" s="396">
        <v>206</v>
      </c>
      <c r="D95" s="396">
        <v>84</v>
      </c>
      <c r="E95" s="396">
        <v>82</v>
      </c>
      <c r="F95" s="396">
        <v>43</v>
      </c>
      <c r="G95" s="396">
        <v>11</v>
      </c>
      <c r="H95" s="396">
        <v>2</v>
      </c>
      <c r="I95" s="396">
        <v>55</v>
      </c>
      <c r="J95" s="396">
        <v>12</v>
      </c>
      <c r="K95" s="396">
        <v>91</v>
      </c>
      <c r="L95" s="396">
        <v>38</v>
      </c>
      <c r="M95" s="396">
        <v>0</v>
      </c>
      <c r="N95" s="396">
        <v>0</v>
      </c>
      <c r="O95" s="462">
        <v>46</v>
      </c>
      <c r="P95" s="390">
        <v>12</v>
      </c>
      <c r="Q95" s="438">
        <v>491</v>
      </c>
      <c r="R95" s="438">
        <v>191</v>
      </c>
      <c r="S95" s="707" t="s">
        <v>143</v>
      </c>
      <c r="T95" s="707" t="s">
        <v>259</v>
      </c>
      <c r="U95" s="396">
        <v>14</v>
      </c>
      <c r="V95" s="396">
        <v>2</v>
      </c>
      <c r="W95" s="396">
        <v>0</v>
      </c>
      <c r="X95" s="396">
        <v>0</v>
      </c>
      <c r="Y95" s="396">
        <v>0</v>
      </c>
      <c r="Z95" s="396">
        <v>0</v>
      </c>
      <c r="AA95" s="396">
        <v>5</v>
      </c>
      <c r="AB95" s="396">
        <v>2</v>
      </c>
      <c r="AC95" s="390">
        <v>28</v>
      </c>
      <c r="AD95" s="390">
        <v>9</v>
      </c>
      <c r="AE95" s="390">
        <v>0</v>
      </c>
      <c r="AF95" s="390">
        <v>0</v>
      </c>
      <c r="AG95" s="390">
        <v>19</v>
      </c>
      <c r="AH95" s="390">
        <v>2</v>
      </c>
      <c r="AI95" s="437">
        <v>66</v>
      </c>
      <c r="AJ95" s="437">
        <v>15</v>
      </c>
      <c r="AK95" s="703" t="s">
        <v>143</v>
      </c>
      <c r="AL95" s="703" t="s">
        <v>259</v>
      </c>
      <c r="AM95" s="390">
        <v>4</v>
      </c>
      <c r="AN95" s="390">
        <v>2</v>
      </c>
      <c r="AO95" s="390">
        <v>1</v>
      </c>
      <c r="AP95" s="390">
        <v>1</v>
      </c>
      <c r="AQ95" s="390">
        <v>2</v>
      </c>
      <c r="AR95" s="390">
        <v>0</v>
      </c>
      <c r="AS95" s="390">
        <v>2</v>
      </c>
      <c r="AT95" s="390">
        <v>12</v>
      </c>
      <c r="AU95" s="390">
        <v>6</v>
      </c>
      <c r="AV95" s="390">
        <v>0</v>
      </c>
      <c r="AW95" s="390">
        <v>6</v>
      </c>
      <c r="AX95" s="390">
        <v>19</v>
      </c>
      <c r="AY95" s="390">
        <v>1</v>
      </c>
      <c r="AZ95" s="390">
        <v>0</v>
      </c>
      <c r="BA95" s="390">
        <v>0</v>
      </c>
      <c r="BB95" s="390">
        <v>20</v>
      </c>
      <c r="BC95" s="390">
        <v>0</v>
      </c>
      <c r="BD95" s="390">
        <v>1</v>
      </c>
      <c r="BE95" s="390">
        <v>1</v>
      </c>
      <c r="BF95" s="390">
        <v>0</v>
      </c>
    </row>
    <row r="96" spans="1:58" s="394" customFormat="1" ht="15" customHeight="1">
      <c r="A96" s="707"/>
      <c r="B96" s="256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440"/>
      <c r="P96" s="70"/>
      <c r="Q96" s="387"/>
      <c r="R96" s="387"/>
      <c r="S96" s="255"/>
      <c r="T96" s="256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387">
        <f>U96+W96+Y96+AA96+AC96+AE96+AG96</f>
        <v>0</v>
      </c>
      <c r="AJ96" s="387">
        <f>V96+X96+Z96+AB96+AD96+AF96+AH96</f>
        <v>0</v>
      </c>
      <c r="AK96" s="255"/>
      <c r="AL96" s="256"/>
      <c r="AM96" s="70"/>
      <c r="AN96" s="70"/>
      <c r="AO96" s="70"/>
      <c r="AP96" s="70"/>
      <c r="AQ96" s="70"/>
      <c r="AR96" s="70"/>
      <c r="AS96" s="70"/>
      <c r="AT96" s="401"/>
      <c r="AU96" s="70"/>
      <c r="AV96" s="70"/>
      <c r="AW96" s="70"/>
      <c r="AX96" s="70"/>
      <c r="AY96" s="70"/>
      <c r="AZ96" s="70"/>
      <c r="BA96" s="70"/>
      <c r="BB96" s="470"/>
      <c r="BC96" s="70"/>
      <c r="BD96" s="70"/>
      <c r="BE96" s="396"/>
      <c r="BF96" s="396"/>
    </row>
    <row r="97" spans="1:58">
      <c r="A97" s="115"/>
      <c r="B97" s="392"/>
      <c r="C97" s="392"/>
      <c r="D97" s="392"/>
      <c r="E97" s="392"/>
      <c r="F97" s="392"/>
      <c r="G97" s="392"/>
      <c r="H97" s="392"/>
      <c r="I97" s="392"/>
      <c r="J97" s="392"/>
      <c r="K97" s="392"/>
      <c r="L97" s="392"/>
      <c r="M97" s="392"/>
      <c r="N97" s="392"/>
      <c r="O97" s="84"/>
      <c r="P97" s="392"/>
      <c r="Q97" s="398"/>
      <c r="R97" s="398"/>
      <c r="S97" s="392"/>
      <c r="T97" s="392"/>
      <c r="U97" s="392"/>
      <c r="V97" s="392"/>
      <c r="W97" s="392"/>
      <c r="X97" s="392"/>
      <c r="Y97" s="392"/>
      <c r="Z97" s="392"/>
      <c r="AA97" s="392"/>
      <c r="AB97" s="392"/>
      <c r="AC97" s="83"/>
      <c r="AD97" s="392"/>
      <c r="AE97" s="392"/>
      <c r="AF97" s="392"/>
      <c r="AG97" s="392"/>
      <c r="AH97" s="392"/>
      <c r="AI97" s="398"/>
      <c r="AJ97" s="398"/>
      <c r="AK97" s="393"/>
      <c r="AL97" s="392"/>
      <c r="AM97" s="392"/>
      <c r="AN97" s="392"/>
      <c r="AO97" s="392"/>
      <c r="AP97" s="392"/>
      <c r="AQ97" s="392"/>
      <c r="AR97" s="392"/>
      <c r="AS97" s="392"/>
      <c r="AT97" s="392"/>
      <c r="AU97" s="392"/>
      <c r="AV97" s="392"/>
      <c r="AW97" s="392"/>
      <c r="AX97" s="83"/>
      <c r="AY97" s="83"/>
      <c r="AZ97" s="83"/>
      <c r="BA97" s="83"/>
      <c r="BB97" s="83"/>
      <c r="BC97" s="115"/>
      <c r="BD97" s="115"/>
      <c r="BE97" s="115"/>
      <c r="BF97" s="115"/>
    </row>
    <row r="98" spans="1:58" ht="9.75" customHeight="1">
      <c r="B98" s="49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49"/>
      <c r="Q98" s="82"/>
      <c r="R98" s="82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49"/>
      <c r="AE98" s="80"/>
      <c r="AF98" s="80"/>
      <c r="AG98" s="80"/>
      <c r="AH98" s="80"/>
      <c r="AI98" s="82"/>
      <c r="AJ98" s="82"/>
      <c r="AK98" s="78"/>
      <c r="AL98" s="80"/>
      <c r="AM98" s="80"/>
      <c r="AN98" s="80"/>
      <c r="AO98" s="80"/>
      <c r="AP98" s="80"/>
      <c r="AQ98" s="80"/>
      <c r="AR98" s="80"/>
      <c r="AS98" s="80"/>
      <c r="AT98" s="117"/>
      <c r="AU98" s="80"/>
      <c r="AV98" s="80"/>
      <c r="AW98" s="80"/>
      <c r="AX98" s="80"/>
      <c r="AY98" s="80"/>
      <c r="AZ98" s="80"/>
      <c r="BA98" s="80"/>
      <c r="BB98" s="80"/>
      <c r="BC98" s="118"/>
      <c r="BD98" s="118"/>
    </row>
    <row r="99" spans="1:58">
      <c r="A99" s="43" t="s">
        <v>429</v>
      </c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7"/>
      <c r="Q99" s="47"/>
      <c r="R99" s="43"/>
      <c r="S99" s="43" t="s">
        <v>431</v>
      </c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7"/>
      <c r="AI99" s="47"/>
      <c r="AJ99" s="43"/>
      <c r="AK99" s="43" t="s">
        <v>441</v>
      </c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86"/>
      <c r="BE99" s="86"/>
      <c r="BF99" s="86"/>
    </row>
    <row r="100" spans="1:58">
      <c r="A100" s="43" t="s">
        <v>111</v>
      </c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7"/>
      <c r="Q100" s="47"/>
      <c r="R100" s="43"/>
      <c r="S100" s="43" t="s">
        <v>111</v>
      </c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7"/>
      <c r="AI100" s="47"/>
      <c r="AJ100" s="43"/>
      <c r="AK100" s="43" t="s">
        <v>438</v>
      </c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86"/>
      <c r="BE100" s="86"/>
      <c r="BF100" s="86"/>
    </row>
    <row r="101" spans="1:58">
      <c r="A101" s="43" t="s">
        <v>281</v>
      </c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7"/>
      <c r="Q101" s="47"/>
      <c r="R101" s="43"/>
      <c r="S101" s="43" t="s">
        <v>281</v>
      </c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7"/>
      <c r="AI101" s="47"/>
      <c r="AJ101" s="43"/>
      <c r="AK101" s="43" t="s">
        <v>281</v>
      </c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86"/>
      <c r="BE101" s="86"/>
      <c r="BF101" s="86"/>
    </row>
    <row r="102" spans="1:58" s="394" customFormat="1" ht="12" customHeight="1">
      <c r="A102" s="418" t="s">
        <v>147</v>
      </c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64"/>
      <c r="R102" s="464"/>
      <c r="S102" s="418" t="s">
        <v>147</v>
      </c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64"/>
      <c r="AJ102" s="464"/>
      <c r="AK102" s="418" t="s">
        <v>147</v>
      </c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B102" s="48"/>
    </row>
    <row r="103" spans="1:58" ht="9.75" customHeight="1"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119"/>
      <c r="R103" s="119"/>
      <c r="S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119"/>
      <c r="AJ103" s="119"/>
      <c r="AK103" s="45"/>
      <c r="AM103" s="45"/>
      <c r="AN103" s="45"/>
      <c r="AO103" s="45"/>
      <c r="AP103" s="45"/>
      <c r="AQ103" s="45"/>
      <c r="AR103" s="45"/>
      <c r="AS103" s="45"/>
      <c r="AT103" s="90"/>
      <c r="AU103" s="45"/>
      <c r="AV103" s="45"/>
      <c r="AW103" s="45"/>
      <c r="AX103" s="45"/>
      <c r="AY103" s="45"/>
      <c r="AZ103" s="45"/>
      <c r="BA103" s="45"/>
      <c r="BB103" s="45"/>
    </row>
    <row r="104" spans="1:58" s="103" customFormat="1" ht="16.5" customHeight="1">
      <c r="A104" s="93"/>
      <c r="B104" s="50"/>
      <c r="C104" s="51" t="s">
        <v>96</v>
      </c>
      <c r="D104" s="52"/>
      <c r="E104" s="51" t="s">
        <v>97</v>
      </c>
      <c r="F104" s="52"/>
      <c r="G104" s="51" t="s">
        <v>98</v>
      </c>
      <c r="H104" s="52"/>
      <c r="I104" s="51" t="s">
        <v>99</v>
      </c>
      <c r="J104" s="52"/>
      <c r="K104" s="51" t="s">
        <v>100</v>
      </c>
      <c r="L104" s="52"/>
      <c r="M104" s="51" t="s">
        <v>101</v>
      </c>
      <c r="N104" s="52"/>
      <c r="O104" s="51" t="s">
        <v>102</v>
      </c>
      <c r="P104" s="52"/>
      <c r="Q104" s="94" t="s">
        <v>57</v>
      </c>
      <c r="R104" s="95"/>
      <c r="S104" s="50"/>
      <c r="T104" s="50"/>
      <c r="U104" s="51" t="s">
        <v>96</v>
      </c>
      <c r="V104" s="52"/>
      <c r="W104" s="51" t="s">
        <v>97</v>
      </c>
      <c r="X104" s="52"/>
      <c r="Y104" s="51" t="s">
        <v>98</v>
      </c>
      <c r="Z104" s="52"/>
      <c r="AA104" s="51" t="s">
        <v>99</v>
      </c>
      <c r="AB104" s="52"/>
      <c r="AC104" s="51" t="s">
        <v>100</v>
      </c>
      <c r="AD104" s="52"/>
      <c r="AE104" s="51" t="s">
        <v>101</v>
      </c>
      <c r="AF104" s="52"/>
      <c r="AG104" s="51" t="s">
        <v>102</v>
      </c>
      <c r="AH104" s="52"/>
      <c r="AI104" s="94" t="s">
        <v>57</v>
      </c>
      <c r="AJ104" s="95"/>
      <c r="AK104" s="50"/>
      <c r="AL104" s="96"/>
      <c r="AM104" s="97" t="s">
        <v>250</v>
      </c>
      <c r="AN104" s="98"/>
      <c r="AO104" s="98"/>
      <c r="AP104" s="98"/>
      <c r="AQ104" s="98"/>
      <c r="AR104" s="98"/>
      <c r="AS104" s="98"/>
      <c r="AT104" s="99"/>
      <c r="AU104" s="100" t="s">
        <v>70</v>
      </c>
      <c r="AV104" s="101"/>
      <c r="AW104" s="102"/>
      <c r="AX104" s="3" t="s">
        <v>71</v>
      </c>
      <c r="AY104" s="28"/>
      <c r="AZ104" s="54"/>
      <c r="BA104" s="55"/>
      <c r="BB104" s="56"/>
      <c r="BC104" s="4"/>
      <c r="BD104" s="2" t="s">
        <v>72</v>
      </c>
      <c r="BE104" s="5"/>
      <c r="BF104" s="6">
        <v>0</v>
      </c>
    </row>
    <row r="105" spans="1:58" s="109" customFormat="1" ht="25.5" customHeight="1">
      <c r="A105" s="104" t="s">
        <v>113</v>
      </c>
      <c r="B105" s="105" t="s">
        <v>114</v>
      </c>
      <c r="C105" s="182" t="s">
        <v>282</v>
      </c>
      <c r="D105" s="182" t="s">
        <v>269</v>
      </c>
      <c r="E105" s="182" t="s">
        <v>282</v>
      </c>
      <c r="F105" s="182" t="s">
        <v>269</v>
      </c>
      <c r="G105" s="182" t="s">
        <v>282</v>
      </c>
      <c r="H105" s="182" t="s">
        <v>269</v>
      </c>
      <c r="I105" s="182" t="s">
        <v>282</v>
      </c>
      <c r="J105" s="182" t="s">
        <v>269</v>
      </c>
      <c r="K105" s="182" t="s">
        <v>282</v>
      </c>
      <c r="L105" s="182" t="s">
        <v>269</v>
      </c>
      <c r="M105" s="182" t="s">
        <v>282</v>
      </c>
      <c r="N105" s="182" t="s">
        <v>269</v>
      </c>
      <c r="O105" s="182" t="s">
        <v>282</v>
      </c>
      <c r="P105" s="182" t="s">
        <v>269</v>
      </c>
      <c r="Q105" s="182" t="s">
        <v>282</v>
      </c>
      <c r="R105" s="182" t="s">
        <v>269</v>
      </c>
      <c r="S105" s="104" t="s">
        <v>113</v>
      </c>
      <c r="T105" s="105" t="s">
        <v>114</v>
      </c>
      <c r="U105" s="182" t="s">
        <v>282</v>
      </c>
      <c r="V105" s="182" t="s">
        <v>269</v>
      </c>
      <c r="W105" s="182" t="s">
        <v>282</v>
      </c>
      <c r="X105" s="182" t="s">
        <v>269</v>
      </c>
      <c r="Y105" s="182" t="s">
        <v>282</v>
      </c>
      <c r="Z105" s="182" t="s">
        <v>269</v>
      </c>
      <c r="AA105" s="182" t="s">
        <v>282</v>
      </c>
      <c r="AB105" s="182" t="s">
        <v>269</v>
      </c>
      <c r="AC105" s="182" t="s">
        <v>282</v>
      </c>
      <c r="AD105" s="182" t="s">
        <v>269</v>
      </c>
      <c r="AE105" s="182" t="s">
        <v>282</v>
      </c>
      <c r="AF105" s="182" t="s">
        <v>269</v>
      </c>
      <c r="AG105" s="182" t="s">
        <v>282</v>
      </c>
      <c r="AH105" s="182" t="s">
        <v>269</v>
      </c>
      <c r="AI105" s="182" t="s">
        <v>282</v>
      </c>
      <c r="AJ105" s="182" t="s">
        <v>269</v>
      </c>
      <c r="AK105" s="104" t="s">
        <v>113</v>
      </c>
      <c r="AL105" s="105" t="s">
        <v>114</v>
      </c>
      <c r="AM105" s="62" t="s">
        <v>96</v>
      </c>
      <c r="AN105" s="62" t="s">
        <v>104</v>
      </c>
      <c r="AO105" s="62" t="s">
        <v>105</v>
      </c>
      <c r="AP105" s="62" t="s">
        <v>106</v>
      </c>
      <c r="AQ105" s="62" t="s">
        <v>107</v>
      </c>
      <c r="AR105" s="62" t="s">
        <v>108</v>
      </c>
      <c r="AS105" s="62" t="s">
        <v>109</v>
      </c>
      <c r="AT105" s="63" t="s">
        <v>57</v>
      </c>
      <c r="AU105" s="106" t="s">
        <v>73</v>
      </c>
      <c r="AV105" s="65" t="s">
        <v>74</v>
      </c>
      <c r="AW105" s="65" t="s">
        <v>75</v>
      </c>
      <c r="AX105" s="9" t="s">
        <v>76</v>
      </c>
      <c r="AY105" s="7" t="s">
        <v>77</v>
      </c>
      <c r="AZ105" s="7" t="s">
        <v>94</v>
      </c>
      <c r="BA105" s="7" t="s">
        <v>78</v>
      </c>
      <c r="BB105" s="10" t="s">
        <v>79</v>
      </c>
      <c r="BC105" s="7" t="s">
        <v>80</v>
      </c>
      <c r="BD105" s="107" t="s">
        <v>81</v>
      </c>
      <c r="BE105" s="108" t="s">
        <v>82</v>
      </c>
      <c r="BF105" s="107" t="s">
        <v>83</v>
      </c>
    </row>
    <row r="106" spans="1:58" ht="9.75" customHeight="1">
      <c r="A106" s="73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110"/>
      <c r="R106" s="110"/>
      <c r="S106" s="69"/>
      <c r="T106" s="72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110"/>
      <c r="AJ106" s="110"/>
      <c r="AK106" s="69"/>
      <c r="AL106" s="69"/>
      <c r="AM106" s="22"/>
      <c r="AN106" s="22"/>
      <c r="AO106" s="22"/>
      <c r="AP106" s="22"/>
      <c r="AQ106" s="22"/>
      <c r="AR106" s="22"/>
      <c r="AS106" s="22"/>
      <c r="AT106" s="21"/>
      <c r="AU106" s="21"/>
      <c r="AV106" s="413"/>
      <c r="AW106" s="21"/>
      <c r="AX106" s="24"/>
      <c r="AY106" s="24"/>
      <c r="AZ106" s="21"/>
      <c r="BA106" s="24"/>
      <c r="BB106" s="21"/>
      <c r="BC106" s="24"/>
      <c r="BD106" s="24"/>
      <c r="BE106" s="73"/>
      <c r="BF106" s="73"/>
    </row>
    <row r="107" spans="1:58" s="394" customFormat="1">
      <c r="A107" s="396"/>
      <c r="B107" s="401" t="s">
        <v>58</v>
      </c>
      <c r="C107" s="401">
        <f t="shared" ref="C107:R107" si="97">SUM(C109:C132)</f>
        <v>5038</v>
      </c>
      <c r="D107" s="401">
        <f t="shared" si="97"/>
        <v>2289</v>
      </c>
      <c r="E107" s="401">
        <f t="shared" si="97"/>
        <v>1369</v>
      </c>
      <c r="F107" s="401">
        <f t="shared" si="97"/>
        <v>760</v>
      </c>
      <c r="G107" s="401">
        <f t="shared" si="97"/>
        <v>533</v>
      </c>
      <c r="H107" s="401">
        <f t="shared" si="97"/>
        <v>155</v>
      </c>
      <c r="I107" s="401">
        <f t="shared" si="97"/>
        <v>1281</v>
      </c>
      <c r="J107" s="401">
        <f t="shared" si="97"/>
        <v>520</v>
      </c>
      <c r="K107" s="401">
        <f t="shared" si="97"/>
        <v>1783</v>
      </c>
      <c r="L107" s="401">
        <f t="shared" si="97"/>
        <v>975</v>
      </c>
      <c r="M107" s="401">
        <f t="shared" si="97"/>
        <v>414</v>
      </c>
      <c r="N107" s="401">
        <f t="shared" si="97"/>
        <v>129</v>
      </c>
      <c r="O107" s="401">
        <f t="shared" si="97"/>
        <v>1088</v>
      </c>
      <c r="P107" s="401">
        <f t="shared" si="97"/>
        <v>479</v>
      </c>
      <c r="Q107" s="387">
        <f t="shared" si="97"/>
        <v>11506</v>
      </c>
      <c r="R107" s="387">
        <f t="shared" si="97"/>
        <v>5307</v>
      </c>
      <c r="S107" s="401"/>
      <c r="T107" s="401" t="s">
        <v>58</v>
      </c>
      <c r="U107" s="401">
        <f t="shared" ref="U107:AJ107" si="98">SUM(U109:U132)</f>
        <v>718</v>
      </c>
      <c r="V107" s="401">
        <f t="shared" si="98"/>
        <v>313</v>
      </c>
      <c r="W107" s="401">
        <f t="shared" si="98"/>
        <v>89</v>
      </c>
      <c r="X107" s="401">
        <f t="shared" si="98"/>
        <v>41</v>
      </c>
      <c r="Y107" s="401">
        <f t="shared" si="98"/>
        <v>69</v>
      </c>
      <c r="Z107" s="401">
        <f t="shared" si="98"/>
        <v>20</v>
      </c>
      <c r="AA107" s="401">
        <f t="shared" si="98"/>
        <v>186</v>
      </c>
      <c r="AB107" s="401">
        <f t="shared" si="98"/>
        <v>71</v>
      </c>
      <c r="AC107" s="401">
        <f t="shared" si="98"/>
        <v>541</v>
      </c>
      <c r="AD107" s="401">
        <f t="shared" si="98"/>
        <v>293</v>
      </c>
      <c r="AE107" s="401">
        <f t="shared" si="98"/>
        <v>114</v>
      </c>
      <c r="AF107" s="401">
        <f t="shared" si="98"/>
        <v>40</v>
      </c>
      <c r="AG107" s="401">
        <f t="shared" si="98"/>
        <v>286</v>
      </c>
      <c r="AH107" s="401">
        <f t="shared" si="98"/>
        <v>95</v>
      </c>
      <c r="AI107" s="387">
        <f t="shared" si="98"/>
        <v>2003</v>
      </c>
      <c r="AJ107" s="387">
        <f t="shared" si="98"/>
        <v>873</v>
      </c>
      <c r="AK107" s="401"/>
      <c r="AL107" s="401" t="s">
        <v>58</v>
      </c>
      <c r="AM107" s="401">
        <f t="shared" ref="AM107:BF107" si="99">SUM(AM109:AM132)</f>
        <v>104</v>
      </c>
      <c r="AN107" s="401">
        <f t="shared" si="99"/>
        <v>38</v>
      </c>
      <c r="AO107" s="401">
        <f t="shared" si="99"/>
        <v>17</v>
      </c>
      <c r="AP107" s="401">
        <f t="shared" si="99"/>
        <v>34</v>
      </c>
      <c r="AQ107" s="401">
        <f t="shared" si="99"/>
        <v>42</v>
      </c>
      <c r="AR107" s="401">
        <f t="shared" si="99"/>
        <v>15</v>
      </c>
      <c r="AS107" s="401">
        <f t="shared" si="99"/>
        <v>29</v>
      </c>
      <c r="AT107" s="401">
        <f t="shared" si="99"/>
        <v>279</v>
      </c>
      <c r="AU107" s="401">
        <f t="shared" si="99"/>
        <v>200</v>
      </c>
      <c r="AV107" s="401">
        <f t="shared" si="99"/>
        <v>29</v>
      </c>
      <c r="AW107" s="401">
        <f t="shared" si="99"/>
        <v>229</v>
      </c>
      <c r="AX107" s="401">
        <f t="shared" si="99"/>
        <v>449</v>
      </c>
      <c r="AY107" s="401">
        <f t="shared" si="99"/>
        <v>35</v>
      </c>
      <c r="AZ107" s="401">
        <f t="shared" si="99"/>
        <v>2</v>
      </c>
      <c r="BA107" s="401">
        <f t="shared" si="99"/>
        <v>7</v>
      </c>
      <c r="BB107" s="401">
        <f t="shared" si="99"/>
        <v>493</v>
      </c>
      <c r="BC107" s="401">
        <f t="shared" si="99"/>
        <v>161</v>
      </c>
      <c r="BD107" s="401">
        <f t="shared" si="99"/>
        <v>26</v>
      </c>
      <c r="BE107" s="401">
        <f t="shared" si="99"/>
        <v>26</v>
      </c>
      <c r="BF107" s="401">
        <f t="shared" si="99"/>
        <v>0</v>
      </c>
    </row>
    <row r="108" spans="1:58" s="394" customFormat="1" ht="10.5" customHeight="1">
      <c r="A108" s="396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440"/>
      <c r="P108" s="70"/>
      <c r="Q108" s="387"/>
      <c r="R108" s="387"/>
      <c r="S108" s="401"/>
      <c r="T108" s="70"/>
      <c r="U108" s="70"/>
      <c r="V108" s="70"/>
      <c r="W108" s="70"/>
      <c r="X108" s="70"/>
      <c r="Y108" s="70"/>
      <c r="Z108" s="70"/>
      <c r="AA108" s="301"/>
      <c r="AB108" s="301"/>
      <c r="AC108" s="70"/>
      <c r="AD108" s="70"/>
      <c r="AE108" s="70"/>
      <c r="AF108" s="70"/>
      <c r="AG108" s="70"/>
      <c r="AH108" s="70"/>
      <c r="AI108" s="387"/>
      <c r="AJ108" s="387"/>
      <c r="AK108" s="401"/>
      <c r="AL108" s="70"/>
      <c r="AM108" s="401"/>
      <c r="AN108" s="401"/>
      <c r="AO108" s="401"/>
      <c r="AP108" s="401"/>
      <c r="AQ108" s="401"/>
      <c r="AR108" s="401"/>
      <c r="AS108" s="401"/>
      <c r="AT108" s="401"/>
      <c r="AU108" s="401"/>
      <c r="AV108" s="401"/>
      <c r="AW108" s="401"/>
      <c r="AX108" s="401"/>
      <c r="AY108" s="401"/>
      <c r="AZ108" s="401"/>
      <c r="BA108" s="401"/>
      <c r="BB108" s="401"/>
      <c r="BC108" s="401"/>
      <c r="BD108" s="401"/>
      <c r="BE108" s="396"/>
      <c r="BF108" s="396"/>
    </row>
    <row r="109" spans="1:58" s="394" customFormat="1" ht="14.25" customHeight="1">
      <c r="A109" s="703" t="s">
        <v>148</v>
      </c>
      <c r="B109" s="703" t="s">
        <v>149</v>
      </c>
      <c r="C109" s="396">
        <v>113</v>
      </c>
      <c r="D109" s="396">
        <v>55</v>
      </c>
      <c r="E109" s="396">
        <v>37</v>
      </c>
      <c r="F109" s="396">
        <v>18</v>
      </c>
      <c r="G109" s="396">
        <v>12</v>
      </c>
      <c r="H109" s="396">
        <v>6</v>
      </c>
      <c r="I109" s="396">
        <v>29</v>
      </c>
      <c r="J109" s="396">
        <v>10</v>
      </c>
      <c r="K109" s="396">
        <v>55</v>
      </c>
      <c r="L109" s="396">
        <v>27</v>
      </c>
      <c r="M109" s="396">
        <v>10</v>
      </c>
      <c r="N109" s="396">
        <v>1</v>
      </c>
      <c r="O109" s="462">
        <v>36</v>
      </c>
      <c r="P109" s="390">
        <v>10</v>
      </c>
      <c r="Q109" s="438">
        <v>292</v>
      </c>
      <c r="R109" s="438">
        <v>127</v>
      </c>
      <c r="S109" s="707" t="s">
        <v>148</v>
      </c>
      <c r="T109" s="707" t="s">
        <v>149</v>
      </c>
      <c r="U109" s="396">
        <v>15</v>
      </c>
      <c r="V109" s="396">
        <v>11</v>
      </c>
      <c r="W109" s="396">
        <v>0</v>
      </c>
      <c r="X109" s="396">
        <v>0</v>
      </c>
      <c r="Y109" s="396">
        <v>0</v>
      </c>
      <c r="Z109" s="396">
        <v>0</v>
      </c>
      <c r="AA109" s="438">
        <v>0</v>
      </c>
      <c r="AB109" s="438">
        <v>0</v>
      </c>
      <c r="AC109" s="390">
        <v>10</v>
      </c>
      <c r="AD109" s="390">
        <v>6</v>
      </c>
      <c r="AE109" s="390">
        <v>0</v>
      </c>
      <c r="AF109" s="390">
        <v>0</v>
      </c>
      <c r="AG109" s="390">
        <v>5</v>
      </c>
      <c r="AH109" s="390">
        <v>3</v>
      </c>
      <c r="AI109" s="437">
        <v>30</v>
      </c>
      <c r="AJ109" s="437">
        <v>20</v>
      </c>
      <c r="AK109" s="703" t="s">
        <v>148</v>
      </c>
      <c r="AL109" s="703" t="s">
        <v>149</v>
      </c>
      <c r="AM109" s="390">
        <v>2</v>
      </c>
      <c r="AN109" s="390">
        <v>1</v>
      </c>
      <c r="AO109" s="390">
        <v>1</v>
      </c>
      <c r="AP109" s="390">
        <v>1</v>
      </c>
      <c r="AQ109" s="390">
        <v>1</v>
      </c>
      <c r="AR109" s="390">
        <v>1</v>
      </c>
      <c r="AS109" s="390">
        <v>0</v>
      </c>
      <c r="AT109" s="390">
        <v>7</v>
      </c>
      <c r="AU109" s="390">
        <v>6</v>
      </c>
      <c r="AV109" s="390">
        <v>0</v>
      </c>
      <c r="AW109" s="390">
        <v>6</v>
      </c>
      <c r="AX109" s="390">
        <v>17</v>
      </c>
      <c r="AY109" s="390">
        <v>0</v>
      </c>
      <c r="AZ109" s="390">
        <v>0</v>
      </c>
      <c r="BA109" s="390">
        <v>1</v>
      </c>
      <c r="BB109" s="390">
        <v>18</v>
      </c>
      <c r="BC109" s="390">
        <v>11</v>
      </c>
      <c r="BD109" s="390">
        <v>1</v>
      </c>
      <c r="BE109" s="390">
        <v>1</v>
      </c>
      <c r="BF109" s="390">
        <v>0</v>
      </c>
    </row>
    <row r="110" spans="1:58" s="394" customFormat="1" ht="14.25" customHeight="1">
      <c r="A110" s="703" t="s">
        <v>148</v>
      </c>
      <c r="B110" s="703" t="s">
        <v>150</v>
      </c>
      <c r="C110" s="396">
        <v>433</v>
      </c>
      <c r="D110" s="396">
        <v>221</v>
      </c>
      <c r="E110" s="396">
        <v>82</v>
      </c>
      <c r="F110" s="396">
        <v>37</v>
      </c>
      <c r="G110" s="396">
        <v>48</v>
      </c>
      <c r="H110" s="396">
        <v>12</v>
      </c>
      <c r="I110" s="396">
        <v>156</v>
      </c>
      <c r="J110" s="396">
        <v>67</v>
      </c>
      <c r="K110" s="396">
        <v>133</v>
      </c>
      <c r="L110" s="396">
        <v>70</v>
      </c>
      <c r="M110" s="396">
        <v>46</v>
      </c>
      <c r="N110" s="396">
        <v>14</v>
      </c>
      <c r="O110" s="462">
        <v>141</v>
      </c>
      <c r="P110" s="390">
        <v>71</v>
      </c>
      <c r="Q110" s="438">
        <v>1039</v>
      </c>
      <c r="R110" s="438">
        <v>492</v>
      </c>
      <c r="S110" s="707" t="s">
        <v>148</v>
      </c>
      <c r="T110" s="707" t="s">
        <v>150</v>
      </c>
      <c r="U110" s="396">
        <v>61</v>
      </c>
      <c r="V110" s="396">
        <v>31</v>
      </c>
      <c r="W110" s="396">
        <v>4</v>
      </c>
      <c r="X110" s="396">
        <v>0</v>
      </c>
      <c r="Y110" s="396">
        <v>5</v>
      </c>
      <c r="Z110" s="396">
        <v>1</v>
      </c>
      <c r="AA110" s="438">
        <v>17</v>
      </c>
      <c r="AB110" s="438">
        <v>5</v>
      </c>
      <c r="AC110" s="390">
        <v>44</v>
      </c>
      <c r="AD110" s="390">
        <v>21</v>
      </c>
      <c r="AE110" s="390">
        <v>13</v>
      </c>
      <c r="AF110" s="390">
        <v>4</v>
      </c>
      <c r="AG110" s="390">
        <v>36</v>
      </c>
      <c r="AH110" s="390">
        <v>16</v>
      </c>
      <c r="AI110" s="437">
        <v>180</v>
      </c>
      <c r="AJ110" s="437">
        <v>78</v>
      </c>
      <c r="AK110" s="703" t="s">
        <v>148</v>
      </c>
      <c r="AL110" s="703" t="s">
        <v>150</v>
      </c>
      <c r="AM110" s="390">
        <v>9</v>
      </c>
      <c r="AN110" s="390">
        <v>3</v>
      </c>
      <c r="AO110" s="390">
        <v>1</v>
      </c>
      <c r="AP110" s="390">
        <v>4</v>
      </c>
      <c r="AQ110" s="390">
        <v>4</v>
      </c>
      <c r="AR110" s="390">
        <v>1</v>
      </c>
      <c r="AS110" s="390">
        <v>3</v>
      </c>
      <c r="AT110" s="390">
        <v>25</v>
      </c>
      <c r="AU110" s="390">
        <v>5</v>
      </c>
      <c r="AV110" s="390">
        <v>0</v>
      </c>
      <c r="AW110" s="390">
        <v>5</v>
      </c>
      <c r="AX110" s="390">
        <v>45</v>
      </c>
      <c r="AY110" s="390">
        <v>2</v>
      </c>
      <c r="AZ110" s="390">
        <v>0</v>
      </c>
      <c r="BA110" s="390">
        <v>0</v>
      </c>
      <c r="BB110" s="390">
        <v>47</v>
      </c>
      <c r="BC110" s="390">
        <v>3</v>
      </c>
      <c r="BD110" s="390">
        <v>2</v>
      </c>
      <c r="BE110" s="390">
        <v>2</v>
      </c>
      <c r="BF110" s="390">
        <v>0</v>
      </c>
    </row>
    <row r="111" spans="1:58" s="394" customFormat="1" ht="14.25" customHeight="1">
      <c r="A111" s="703" t="s">
        <v>148</v>
      </c>
      <c r="B111" s="703" t="s">
        <v>151</v>
      </c>
      <c r="C111" s="396">
        <v>375</v>
      </c>
      <c r="D111" s="396">
        <v>175</v>
      </c>
      <c r="E111" s="396">
        <v>97</v>
      </c>
      <c r="F111" s="396">
        <v>56</v>
      </c>
      <c r="G111" s="396">
        <v>43</v>
      </c>
      <c r="H111" s="396">
        <v>14</v>
      </c>
      <c r="I111" s="396">
        <v>174</v>
      </c>
      <c r="J111" s="396">
        <v>70</v>
      </c>
      <c r="K111" s="396">
        <v>112</v>
      </c>
      <c r="L111" s="396">
        <v>66</v>
      </c>
      <c r="M111" s="396">
        <v>37</v>
      </c>
      <c r="N111" s="396">
        <v>16</v>
      </c>
      <c r="O111" s="462">
        <v>185</v>
      </c>
      <c r="P111" s="390">
        <v>96</v>
      </c>
      <c r="Q111" s="438">
        <v>1023</v>
      </c>
      <c r="R111" s="438">
        <v>493</v>
      </c>
      <c r="S111" s="707" t="s">
        <v>148</v>
      </c>
      <c r="T111" s="707" t="s">
        <v>151</v>
      </c>
      <c r="U111" s="396">
        <v>104</v>
      </c>
      <c r="V111" s="396">
        <v>49</v>
      </c>
      <c r="W111" s="396">
        <v>20</v>
      </c>
      <c r="X111" s="396">
        <v>11</v>
      </c>
      <c r="Y111" s="396">
        <v>11</v>
      </c>
      <c r="Z111" s="396">
        <v>2</v>
      </c>
      <c r="AA111" s="438">
        <v>33</v>
      </c>
      <c r="AB111" s="438">
        <v>11</v>
      </c>
      <c r="AC111" s="390">
        <v>51</v>
      </c>
      <c r="AD111" s="390">
        <v>30</v>
      </c>
      <c r="AE111" s="390">
        <v>21</v>
      </c>
      <c r="AF111" s="390">
        <v>15</v>
      </c>
      <c r="AG111" s="390">
        <v>82</v>
      </c>
      <c r="AH111" s="390">
        <v>27</v>
      </c>
      <c r="AI111" s="437">
        <v>322</v>
      </c>
      <c r="AJ111" s="437">
        <v>145</v>
      </c>
      <c r="AK111" s="703" t="s">
        <v>148</v>
      </c>
      <c r="AL111" s="703" t="s">
        <v>151</v>
      </c>
      <c r="AM111" s="390">
        <v>8</v>
      </c>
      <c r="AN111" s="390">
        <v>3</v>
      </c>
      <c r="AO111" s="390">
        <v>1</v>
      </c>
      <c r="AP111" s="390">
        <v>4</v>
      </c>
      <c r="AQ111" s="390">
        <v>3</v>
      </c>
      <c r="AR111" s="390">
        <v>1</v>
      </c>
      <c r="AS111" s="390">
        <v>4</v>
      </c>
      <c r="AT111" s="390">
        <v>24</v>
      </c>
      <c r="AU111" s="390">
        <v>13</v>
      </c>
      <c r="AV111" s="390">
        <v>10</v>
      </c>
      <c r="AW111" s="390">
        <v>23</v>
      </c>
      <c r="AX111" s="390">
        <v>38</v>
      </c>
      <c r="AY111" s="390">
        <v>6</v>
      </c>
      <c r="AZ111" s="390">
        <v>0</v>
      </c>
      <c r="BA111" s="390">
        <v>0</v>
      </c>
      <c r="BB111" s="390">
        <v>44</v>
      </c>
      <c r="BC111" s="390">
        <v>1</v>
      </c>
      <c r="BD111" s="390">
        <v>2</v>
      </c>
      <c r="BE111" s="390">
        <v>2</v>
      </c>
      <c r="BF111" s="390">
        <v>0</v>
      </c>
    </row>
    <row r="112" spans="1:58" s="394" customFormat="1" ht="14.25" customHeight="1">
      <c r="A112" s="703" t="s">
        <v>148</v>
      </c>
      <c r="B112" s="703" t="s">
        <v>152</v>
      </c>
      <c r="C112" s="396">
        <v>286</v>
      </c>
      <c r="D112" s="396">
        <v>148</v>
      </c>
      <c r="E112" s="396">
        <v>60</v>
      </c>
      <c r="F112" s="396">
        <v>40</v>
      </c>
      <c r="G112" s="396">
        <v>17</v>
      </c>
      <c r="H112" s="396">
        <v>7</v>
      </c>
      <c r="I112" s="396">
        <v>42</v>
      </c>
      <c r="J112" s="396">
        <v>18</v>
      </c>
      <c r="K112" s="396">
        <v>69</v>
      </c>
      <c r="L112" s="396">
        <v>37</v>
      </c>
      <c r="M112" s="396">
        <v>15</v>
      </c>
      <c r="N112" s="396">
        <v>4</v>
      </c>
      <c r="O112" s="462">
        <v>11</v>
      </c>
      <c r="P112" s="390">
        <v>6</v>
      </c>
      <c r="Q112" s="438">
        <v>500</v>
      </c>
      <c r="R112" s="438">
        <v>260</v>
      </c>
      <c r="S112" s="707" t="s">
        <v>148</v>
      </c>
      <c r="T112" s="707" t="s">
        <v>152</v>
      </c>
      <c r="U112" s="396">
        <v>44</v>
      </c>
      <c r="V112" s="396">
        <v>25</v>
      </c>
      <c r="W112" s="396">
        <v>5</v>
      </c>
      <c r="X112" s="396">
        <v>3</v>
      </c>
      <c r="Y112" s="396">
        <v>0</v>
      </c>
      <c r="Z112" s="396">
        <v>0</v>
      </c>
      <c r="AA112" s="438">
        <v>2</v>
      </c>
      <c r="AB112" s="438">
        <v>2</v>
      </c>
      <c r="AC112" s="390">
        <v>21</v>
      </c>
      <c r="AD112" s="390">
        <v>9</v>
      </c>
      <c r="AE112" s="390">
        <v>0</v>
      </c>
      <c r="AF112" s="390">
        <v>0</v>
      </c>
      <c r="AG112" s="390">
        <v>1</v>
      </c>
      <c r="AH112" s="390">
        <v>0</v>
      </c>
      <c r="AI112" s="437">
        <v>73</v>
      </c>
      <c r="AJ112" s="437">
        <v>39</v>
      </c>
      <c r="AK112" s="703" t="s">
        <v>148</v>
      </c>
      <c r="AL112" s="703" t="s">
        <v>152</v>
      </c>
      <c r="AM112" s="390">
        <v>7</v>
      </c>
      <c r="AN112" s="390">
        <v>2</v>
      </c>
      <c r="AO112" s="390">
        <v>1</v>
      </c>
      <c r="AP112" s="390">
        <v>1</v>
      </c>
      <c r="AQ112" s="390">
        <v>2</v>
      </c>
      <c r="AR112" s="390">
        <v>1</v>
      </c>
      <c r="AS112" s="390">
        <v>1</v>
      </c>
      <c r="AT112" s="390">
        <v>15</v>
      </c>
      <c r="AU112" s="390">
        <v>10</v>
      </c>
      <c r="AV112" s="390">
        <v>2</v>
      </c>
      <c r="AW112" s="390">
        <v>12</v>
      </c>
      <c r="AX112" s="390">
        <v>21</v>
      </c>
      <c r="AY112" s="390">
        <v>2</v>
      </c>
      <c r="AZ112" s="390">
        <v>0</v>
      </c>
      <c r="BA112" s="390">
        <v>1</v>
      </c>
      <c r="BB112" s="390">
        <v>24</v>
      </c>
      <c r="BC112" s="390">
        <v>4</v>
      </c>
      <c r="BD112" s="390">
        <v>1</v>
      </c>
      <c r="BE112" s="390">
        <v>1</v>
      </c>
      <c r="BF112" s="390">
        <v>0</v>
      </c>
    </row>
    <row r="113" spans="1:58" s="394" customFormat="1" ht="14.25" customHeight="1">
      <c r="A113" s="703" t="s">
        <v>153</v>
      </c>
      <c r="B113" s="703" t="s">
        <v>155</v>
      </c>
      <c r="C113" s="396">
        <v>263</v>
      </c>
      <c r="D113" s="396">
        <v>103</v>
      </c>
      <c r="E113" s="396">
        <v>53</v>
      </c>
      <c r="F113" s="396">
        <v>33</v>
      </c>
      <c r="G113" s="396">
        <v>34</v>
      </c>
      <c r="H113" s="396">
        <v>4</v>
      </c>
      <c r="I113" s="396">
        <v>51</v>
      </c>
      <c r="J113" s="396">
        <v>16</v>
      </c>
      <c r="K113" s="396">
        <v>115</v>
      </c>
      <c r="L113" s="396">
        <v>58</v>
      </c>
      <c r="M113" s="396">
        <v>29</v>
      </c>
      <c r="N113" s="396">
        <v>7</v>
      </c>
      <c r="O113" s="462">
        <v>43</v>
      </c>
      <c r="P113" s="390">
        <v>15</v>
      </c>
      <c r="Q113" s="438">
        <v>588</v>
      </c>
      <c r="R113" s="438">
        <v>236</v>
      </c>
      <c r="S113" s="707" t="s">
        <v>153</v>
      </c>
      <c r="T113" s="707" t="s">
        <v>155</v>
      </c>
      <c r="U113" s="396">
        <v>42</v>
      </c>
      <c r="V113" s="396">
        <v>18</v>
      </c>
      <c r="W113" s="396">
        <v>2</v>
      </c>
      <c r="X113" s="396">
        <v>0</v>
      </c>
      <c r="Y113" s="396">
        <v>2</v>
      </c>
      <c r="Z113" s="396">
        <v>0</v>
      </c>
      <c r="AA113" s="438">
        <v>4</v>
      </c>
      <c r="AB113" s="438">
        <v>1</v>
      </c>
      <c r="AC113" s="390">
        <v>43</v>
      </c>
      <c r="AD113" s="390">
        <v>19</v>
      </c>
      <c r="AE113" s="390">
        <v>10</v>
      </c>
      <c r="AF113" s="390">
        <v>5</v>
      </c>
      <c r="AG113" s="390">
        <v>12</v>
      </c>
      <c r="AH113" s="390">
        <v>3</v>
      </c>
      <c r="AI113" s="437">
        <v>115</v>
      </c>
      <c r="AJ113" s="437">
        <v>46</v>
      </c>
      <c r="AK113" s="703" t="s">
        <v>153</v>
      </c>
      <c r="AL113" s="703" t="s">
        <v>155</v>
      </c>
      <c r="AM113" s="390">
        <v>5</v>
      </c>
      <c r="AN113" s="390">
        <v>1</v>
      </c>
      <c r="AO113" s="390">
        <v>1</v>
      </c>
      <c r="AP113" s="390">
        <v>1</v>
      </c>
      <c r="AQ113" s="390">
        <v>2</v>
      </c>
      <c r="AR113" s="390">
        <v>1</v>
      </c>
      <c r="AS113" s="390">
        <v>1</v>
      </c>
      <c r="AT113" s="390">
        <v>12</v>
      </c>
      <c r="AU113" s="390">
        <v>12</v>
      </c>
      <c r="AV113" s="390">
        <v>0</v>
      </c>
      <c r="AW113" s="390">
        <v>12</v>
      </c>
      <c r="AX113" s="390">
        <v>20</v>
      </c>
      <c r="AY113" s="390">
        <v>2</v>
      </c>
      <c r="AZ113" s="390">
        <v>0</v>
      </c>
      <c r="BA113" s="390">
        <v>0</v>
      </c>
      <c r="BB113" s="390">
        <v>22</v>
      </c>
      <c r="BC113" s="390">
        <v>0</v>
      </c>
      <c r="BD113" s="390">
        <v>1</v>
      </c>
      <c r="BE113" s="390">
        <v>1</v>
      </c>
      <c r="BF113" s="390">
        <v>0</v>
      </c>
    </row>
    <row r="114" spans="1:58" s="394" customFormat="1" ht="14.25" customHeight="1">
      <c r="A114" s="703" t="s">
        <v>153</v>
      </c>
      <c r="B114" s="703" t="s">
        <v>156</v>
      </c>
      <c r="C114" s="396">
        <v>50</v>
      </c>
      <c r="D114" s="396">
        <v>13</v>
      </c>
      <c r="E114" s="396">
        <v>0</v>
      </c>
      <c r="F114" s="396">
        <v>0</v>
      </c>
      <c r="G114" s="396">
        <v>0</v>
      </c>
      <c r="H114" s="396">
        <v>0</v>
      </c>
      <c r="I114" s="396">
        <v>10</v>
      </c>
      <c r="J114" s="396">
        <v>3</v>
      </c>
      <c r="K114" s="396">
        <v>0</v>
      </c>
      <c r="L114" s="396">
        <v>0</v>
      </c>
      <c r="M114" s="396">
        <v>0</v>
      </c>
      <c r="N114" s="396">
        <v>0</v>
      </c>
      <c r="O114" s="462">
        <v>12</v>
      </c>
      <c r="P114" s="390">
        <v>3</v>
      </c>
      <c r="Q114" s="438">
        <v>72</v>
      </c>
      <c r="R114" s="438">
        <v>19</v>
      </c>
      <c r="S114" s="707" t="s">
        <v>153</v>
      </c>
      <c r="T114" s="707" t="s">
        <v>156</v>
      </c>
      <c r="U114" s="396">
        <v>0</v>
      </c>
      <c r="V114" s="396">
        <v>0</v>
      </c>
      <c r="W114" s="396">
        <v>0</v>
      </c>
      <c r="X114" s="396">
        <v>0</v>
      </c>
      <c r="Y114" s="396">
        <v>0</v>
      </c>
      <c r="Z114" s="396">
        <v>0</v>
      </c>
      <c r="AA114" s="438">
        <v>3</v>
      </c>
      <c r="AB114" s="438">
        <v>3</v>
      </c>
      <c r="AC114" s="390">
        <v>0</v>
      </c>
      <c r="AD114" s="390">
        <v>0</v>
      </c>
      <c r="AE114" s="390">
        <v>0</v>
      </c>
      <c r="AF114" s="390">
        <v>0</v>
      </c>
      <c r="AG114" s="390">
        <v>2</v>
      </c>
      <c r="AH114" s="390">
        <v>0</v>
      </c>
      <c r="AI114" s="437">
        <v>5</v>
      </c>
      <c r="AJ114" s="437">
        <v>3</v>
      </c>
      <c r="AK114" s="703" t="s">
        <v>153</v>
      </c>
      <c r="AL114" s="703" t="s">
        <v>156</v>
      </c>
      <c r="AM114" s="390">
        <v>1</v>
      </c>
      <c r="AN114" s="390">
        <v>0</v>
      </c>
      <c r="AO114" s="390">
        <v>0</v>
      </c>
      <c r="AP114" s="390">
        <v>1</v>
      </c>
      <c r="AQ114" s="390">
        <v>0</v>
      </c>
      <c r="AR114" s="390">
        <v>0</v>
      </c>
      <c r="AS114" s="390">
        <v>1</v>
      </c>
      <c r="AT114" s="390">
        <v>3</v>
      </c>
      <c r="AU114" s="390">
        <v>3</v>
      </c>
      <c r="AV114" s="390">
        <v>0</v>
      </c>
      <c r="AW114" s="390">
        <v>3</v>
      </c>
      <c r="AX114" s="390">
        <v>6</v>
      </c>
      <c r="AY114" s="390">
        <v>0</v>
      </c>
      <c r="AZ114" s="390">
        <v>0</v>
      </c>
      <c r="BA114" s="390">
        <v>0</v>
      </c>
      <c r="BB114" s="390">
        <v>6</v>
      </c>
      <c r="BC114" s="390">
        <v>2</v>
      </c>
      <c r="BD114" s="390">
        <v>1</v>
      </c>
      <c r="BE114" s="390">
        <v>1</v>
      </c>
      <c r="BF114" s="390">
        <v>0</v>
      </c>
    </row>
    <row r="115" spans="1:58" s="394" customFormat="1" ht="14.25" customHeight="1">
      <c r="A115" s="703" t="s">
        <v>153</v>
      </c>
      <c r="B115" s="703" t="s">
        <v>157</v>
      </c>
      <c r="C115" s="396">
        <v>133</v>
      </c>
      <c r="D115" s="396">
        <v>38</v>
      </c>
      <c r="E115" s="396">
        <v>31</v>
      </c>
      <c r="F115" s="396">
        <v>11</v>
      </c>
      <c r="G115" s="396">
        <v>12</v>
      </c>
      <c r="H115" s="396">
        <v>2</v>
      </c>
      <c r="I115" s="396">
        <v>44</v>
      </c>
      <c r="J115" s="396">
        <v>16</v>
      </c>
      <c r="K115" s="396">
        <v>51</v>
      </c>
      <c r="L115" s="396">
        <v>21</v>
      </c>
      <c r="M115" s="396">
        <v>0</v>
      </c>
      <c r="N115" s="396">
        <v>0</v>
      </c>
      <c r="O115" s="462">
        <v>47</v>
      </c>
      <c r="P115" s="390">
        <v>14</v>
      </c>
      <c r="Q115" s="438">
        <v>318</v>
      </c>
      <c r="R115" s="438">
        <v>102</v>
      </c>
      <c r="S115" s="707" t="s">
        <v>153</v>
      </c>
      <c r="T115" s="707" t="s">
        <v>157</v>
      </c>
      <c r="U115" s="396">
        <v>31</v>
      </c>
      <c r="V115" s="396">
        <v>4</v>
      </c>
      <c r="W115" s="396">
        <v>4</v>
      </c>
      <c r="X115" s="396">
        <v>1</v>
      </c>
      <c r="Y115" s="396">
        <v>0</v>
      </c>
      <c r="Z115" s="396">
        <v>0</v>
      </c>
      <c r="AA115" s="438">
        <v>4</v>
      </c>
      <c r="AB115" s="438">
        <v>3</v>
      </c>
      <c r="AC115" s="390">
        <v>12</v>
      </c>
      <c r="AD115" s="390">
        <v>4</v>
      </c>
      <c r="AE115" s="390">
        <v>0</v>
      </c>
      <c r="AF115" s="390">
        <v>0</v>
      </c>
      <c r="AG115" s="390">
        <v>16</v>
      </c>
      <c r="AH115" s="390">
        <v>3</v>
      </c>
      <c r="AI115" s="437">
        <v>67</v>
      </c>
      <c r="AJ115" s="437">
        <v>15</v>
      </c>
      <c r="AK115" s="703" t="s">
        <v>153</v>
      </c>
      <c r="AL115" s="703" t="s">
        <v>157</v>
      </c>
      <c r="AM115" s="390">
        <v>3</v>
      </c>
      <c r="AN115" s="390">
        <v>1</v>
      </c>
      <c r="AO115" s="390">
        <v>1</v>
      </c>
      <c r="AP115" s="390">
        <v>1</v>
      </c>
      <c r="AQ115" s="390">
        <v>1</v>
      </c>
      <c r="AR115" s="390">
        <v>0</v>
      </c>
      <c r="AS115" s="390">
        <v>1</v>
      </c>
      <c r="AT115" s="390">
        <v>8</v>
      </c>
      <c r="AU115" s="390">
        <v>8</v>
      </c>
      <c r="AV115" s="390">
        <v>0</v>
      </c>
      <c r="AW115" s="390">
        <v>8</v>
      </c>
      <c r="AX115" s="390">
        <v>16</v>
      </c>
      <c r="AY115" s="390">
        <v>2</v>
      </c>
      <c r="AZ115" s="390">
        <v>0</v>
      </c>
      <c r="BA115" s="390">
        <v>0</v>
      </c>
      <c r="BB115" s="390">
        <v>18</v>
      </c>
      <c r="BC115" s="390">
        <v>8</v>
      </c>
      <c r="BD115" s="390">
        <v>1</v>
      </c>
      <c r="BE115" s="390">
        <v>1</v>
      </c>
      <c r="BF115" s="390">
        <v>0</v>
      </c>
    </row>
    <row r="116" spans="1:58" s="394" customFormat="1" ht="14.25" customHeight="1">
      <c r="A116" s="703" t="s">
        <v>153</v>
      </c>
      <c r="B116" s="703" t="s">
        <v>158</v>
      </c>
      <c r="C116" s="396">
        <v>49</v>
      </c>
      <c r="D116" s="396">
        <v>17</v>
      </c>
      <c r="E116" s="396">
        <v>4</v>
      </c>
      <c r="F116" s="396">
        <v>0</v>
      </c>
      <c r="G116" s="396">
        <v>0</v>
      </c>
      <c r="H116" s="396">
        <v>0</v>
      </c>
      <c r="I116" s="396">
        <v>14</v>
      </c>
      <c r="J116" s="396">
        <v>9</v>
      </c>
      <c r="K116" s="396">
        <v>11</v>
      </c>
      <c r="L116" s="396">
        <v>5</v>
      </c>
      <c r="M116" s="396">
        <v>0</v>
      </c>
      <c r="N116" s="396">
        <v>0</v>
      </c>
      <c r="O116" s="462">
        <v>0</v>
      </c>
      <c r="P116" s="390">
        <v>0</v>
      </c>
      <c r="Q116" s="438">
        <v>78</v>
      </c>
      <c r="R116" s="438">
        <v>31</v>
      </c>
      <c r="S116" s="707" t="s">
        <v>153</v>
      </c>
      <c r="T116" s="707" t="s">
        <v>158</v>
      </c>
      <c r="U116" s="396">
        <v>1</v>
      </c>
      <c r="V116" s="396">
        <v>1</v>
      </c>
      <c r="W116" s="396">
        <v>0</v>
      </c>
      <c r="X116" s="396">
        <v>0</v>
      </c>
      <c r="Y116" s="396">
        <v>0</v>
      </c>
      <c r="Z116" s="396">
        <v>0</v>
      </c>
      <c r="AA116" s="438">
        <v>0</v>
      </c>
      <c r="AB116" s="438">
        <v>0</v>
      </c>
      <c r="AC116" s="390">
        <v>0</v>
      </c>
      <c r="AD116" s="390">
        <v>0</v>
      </c>
      <c r="AE116" s="390">
        <v>0</v>
      </c>
      <c r="AF116" s="390">
        <v>0</v>
      </c>
      <c r="AG116" s="390">
        <v>0</v>
      </c>
      <c r="AH116" s="390">
        <v>0</v>
      </c>
      <c r="AI116" s="437">
        <v>1</v>
      </c>
      <c r="AJ116" s="437">
        <v>1</v>
      </c>
      <c r="AK116" s="703" t="s">
        <v>153</v>
      </c>
      <c r="AL116" s="703" t="s">
        <v>158</v>
      </c>
      <c r="AM116" s="390">
        <v>1</v>
      </c>
      <c r="AN116" s="390">
        <v>1</v>
      </c>
      <c r="AO116" s="390">
        <v>0</v>
      </c>
      <c r="AP116" s="390">
        <v>1</v>
      </c>
      <c r="AQ116" s="390">
        <v>1</v>
      </c>
      <c r="AR116" s="390">
        <v>0</v>
      </c>
      <c r="AS116" s="390">
        <v>0</v>
      </c>
      <c r="AT116" s="390">
        <v>4</v>
      </c>
      <c r="AU116" s="390">
        <v>4</v>
      </c>
      <c r="AV116" s="390">
        <v>0</v>
      </c>
      <c r="AW116" s="390">
        <v>4</v>
      </c>
      <c r="AX116" s="390">
        <v>8</v>
      </c>
      <c r="AY116" s="390">
        <v>0</v>
      </c>
      <c r="AZ116" s="390">
        <v>0</v>
      </c>
      <c r="BA116" s="390">
        <v>0</v>
      </c>
      <c r="BB116" s="390">
        <v>8</v>
      </c>
      <c r="BC116" s="390">
        <v>3</v>
      </c>
      <c r="BD116" s="390">
        <v>1</v>
      </c>
      <c r="BE116" s="390">
        <v>1</v>
      </c>
      <c r="BF116" s="390">
        <v>0</v>
      </c>
    </row>
    <row r="117" spans="1:58" s="394" customFormat="1" ht="14.25" customHeight="1">
      <c r="A117" s="703" t="s">
        <v>159</v>
      </c>
      <c r="B117" s="703" t="s">
        <v>160</v>
      </c>
      <c r="C117" s="396">
        <v>515</v>
      </c>
      <c r="D117" s="396">
        <v>259</v>
      </c>
      <c r="E117" s="396">
        <v>136</v>
      </c>
      <c r="F117" s="396">
        <v>77</v>
      </c>
      <c r="G117" s="396">
        <v>114</v>
      </c>
      <c r="H117" s="396">
        <v>42</v>
      </c>
      <c r="I117" s="396">
        <v>0</v>
      </c>
      <c r="J117" s="396">
        <v>0</v>
      </c>
      <c r="K117" s="396">
        <v>133</v>
      </c>
      <c r="L117" s="396">
        <v>83</v>
      </c>
      <c r="M117" s="396">
        <v>34</v>
      </c>
      <c r="N117" s="396">
        <v>6</v>
      </c>
      <c r="O117" s="462">
        <v>61</v>
      </c>
      <c r="P117" s="390">
        <v>28</v>
      </c>
      <c r="Q117" s="438">
        <v>993</v>
      </c>
      <c r="R117" s="438">
        <v>495</v>
      </c>
      <c r="S117" s="707" t="s">
        <v>159</v>
      </c>
      <c r="T117" s="707" t="s">
        <v>160</v>
      </c>
      <c r="U117" s="396">
        <v>62</v>
      </c>
      <c r="V117" s="396">
        <v>28</v>
      </c>
      <c r="W117" s="396">
        <v>1</v>
      </c>
      <c r="X117" s="396">
        <v>0</v>
      </c>
      <c r="Y117" s="396">
        <v>20</v>
      </c>
      <c r="Z117" s="396">
        <v>10</v>
      </c>
      <c r="AA117" s="438">
        <v>0</v>
      </c>
      <c r="AB117" s="438">
        <v>0</v>
      </c>
      <c r="AC117" s="390">
        <v>31</v>
      </c>
      <c r="AD117" s="390">
        <v>22</v>
      </c>
      <c r="AE117" s="390">
        <v>6</v>
      </c>
      <c r="AF117" s="390">
        <v>0</v>
      </c>
      <c r="AG117" s="390">
        <v>15</v>
      </c>
      <c r="AH117" s="390">
        <v>8</v>
      </c>
      <c r="AI117" s="437">
        <v>135</v>
      </c>
      <c r="AJ117" s="437">
        <v>68</v>
      </c>
      <c r="AK117" s="703" t="s">
        <v>159</v>
      </c>
      <c r="AL117" s="703" t="s">
        <v>160</v>
      </c>
      <c r="AM117" s="390">
        <v>10</v>
      </c>
      <c r="AN117" s="390">
        <v>2</v>
      </c>
      <c r="AO117" s="390">
        <v>2</v>
      </c>
      <c r="AP117" s="390">
        <v>0</v>
      </c>
      <c r="AQ117" s="390">
        <v>2</v>
      </c>
      <c r="AR117" s="390">
        <v>1</v>
      </c>
      <c r="AS117" s="390">
        <v>1</v>
      </c>
      <c r="AT117" s="390">
        <v>18</v>
      </c>
      <c r="AU117" s="390">
        <v>13</v>
      </c>
      <c r="AV117" s="390">
        <v>4</v>
      </c>
      <c r="AW117" s="390">
        <v>17</v>
      </c>
      <c r="AX117" s="390">
        <v>26</v>
      </c>
      <c r="AY117" s="390">
        <v>5</v>
      </c>
      <c r="AZ117" s="390">
        <v>0</v>
      </c>
      <c r="BA117" s="390">
        <v>0</v>
      </c>
      <c r="BB117" s="390">
        <v>31</v>
      </c>
      <c r="BC117" s="390">
        <v>12</v>
      </c>
      <c r="BD117" s="390">
        <v>1</v>
      </c>
      <c r="BE117" s="390">
        <v>1</v>
      </c>
      <c r="BF117" s="390">
        <v>0</v>
      </c>
    </row>
    <row r="118" spans="1:58" s="394" customFormat="1" ht="14.25" customHeight="1">
      <c r="A118" s="703" t="s">
        <v>159</v>
      </c>
      <c r="B118" s="703" t="s">
        <v>161</v>
      </c>
      <c r="C118" s="396">
        <v>180</v>
      </c>
      <c r="D118" s="396">
        <v>106</v>
      </c>
      <c r="E118" s="396">
        <v>57</v>
      </c>
      <c r="F118" s="396">
        <v>38</v>
      </c>
      <c r="G118" s="396">
        <v>24</v>
      </c>
      <c r="H118" s="396">
        <v>8</v>
      </c>
      <c r="I118" s="396">
        <v>56</v>
      </c>
      <c r="J118" s="396">
        <v>34</v>
      </c>
      <c r="K118" s="396">
        <v>60</v>
      </c>
      <c r="L118" s="396">
        <v>45</v>
      </c>
      <c r="M118" s="396">
        <v>56</v>
      </c>
      <c r="N118" s="396">
        <v>19</v>
      </c>
      <c r="O118" s="462">
        <v>44</v>
      </c>
      <c r="P118" s="390">
        <v>26</v>
      </c>
      <c r="Q118" s="438">
        <v>477</v>
      </c>
      <c r="R118" s="438">
        <v>276</v>
      </c>
      <c r="S118" s="707" t="s">
        <v>159</v>
      </c>
      <c r="T118" s="707" t="s">
        <v>161</v>
      </c>
      <c r="U118" s="396">
        <v>24</v>
      </c>
      <c r="V118" s="396">
        <v>16</v>
      </c>
      <c r="W118" s="396">
        <v>3</v>
      </c>
      <c r="X118" s="396">
        <v>3</v>
      </c>
      <c r="Y118" s="396">
        <v>4</v>
      </c>
      <c r="Z118" s="396">
        <v>1</v>
      </c>
      <c r="AA118" s="438">
        <v>14</v>
      </c>
      <c r="AB118" s="438">
        <v>4</v>
      </c>
      <c r="AC118" s="390">
        <v>20</v>
      </c>
      <c r="AD118" s="390">
        <v>13</v>
      </c>
      <c r="AE118" s="390">
        <v>19</v>
      </c>
      <c r="AF118" s="390">
        <v>4</v>
      </c>
      <c r="AG118" s="390">
        <v>13</v>
      </c>
      <c r="AH118" s="390">
        <v>6</v>
      </c>
      <c r="AI118" s="437">
        <v>97</v>
      </c>
      <c r="AJ118" s="437">
        <v>47</v>
      </c>
      <c r="AK118" s="703" t="s">
        <v>159</v>
      </c>
      <c r="AL118" s="703" t="s">
        <v>161</v>
      </c>
      <c r="AM118" s="390">
        <v>4</v>
      </c>
      <c r="AN118" s="390">
        <v>2</v>
      </c>
      <c r="AO118" s="390">
        <v>1</v>
      </c>
      <c r="AP118" s="390">
        <v>1</v>
      </c>
      <c r="AQ118" s="390">
        <v>2</v>
      </c>
      <c r="AR118" s="390">
        <v>1</v>
      </c>
      <c r="AS118" s="390">
        <v>1</v>
      </c>
      <c r="AT118" s="390">
        <v>12</v>
      </c>
      <c r="AU118" s="390">
        <v>9</v>
      </c>
      <c r="AV118" s="390">
        <v>0</v>
      </c>
      <c r="AW118" s="390">
        <v>9</v>
      </c>
      <c r="AX118" s="390">
        <v>17</v>
      </c>
      <c r="AY118" s="390">
        <v>1</v>
      </c>
      <c r="AZ118" s="390">
        <v>0</v>
      </c>
      <c r="BA118" s="390">
        <v>0</v>
      </c>
      <c r="BB118" s="390">
        <v>18</v>
      </c>
      <c r="BC118" s="390">
        <v>9</v>
      </c>
      <c r="BD118" s="390">
        <v>1</v>
      </c>
      <c r="BE118" s="390">
        <v>1</v>
      </c>
      <c r="BF118" s="390">
        <v>0</v>
      </c>
    </row>
    <row r="119" spans="1:58" s="394" customFormat="1" ht="14.25" customHeight="1">
      <c r="A119" s="703" t="s">
        <v>159</v>
      </c>
      <c r="B119" s="703" t="s">
        <v>162</v>
      </c>
      <c r="C119" s="396">
        <v>634</v>
      </c>
      <c r="D119" s="396">
        <v>295</v>
      </c>
      <c r="E119" s="396">
        <v>218</v>
      </c>
      <c r="F119" s="396">
        <v>142</v>
      </c>
      <c r="G119" s="396">
        <v>116</v>
      </c>
      <c r="H119" s="396">
        <v>30</v>
      </c>
      <c r="I119" s="396">
        <v>198</v>
      </c>
      <c r="J119" s="396">
        <v>71</v>
      </c>
      <c r="K119" s="396">
        <v>298</v>
      </c>
      <c r="L119" s="396">
        <v>174</v>
      </c>
      <c r="M119" s="396">
        <v>101</v>
      </c>
      <c r="N119" s="396">
        <v>33</v>
      </c>
      <c r="O119" s="462">
        <v>150</v>
      </c>
      <c r="P119" s="390">
        <v>63</v>
      </c>
      <c r="Q119" s="438">
        <v>1715</v>
      </c>
      <c r="R119" s="438">
        <v>808</v>
      </c>
      <c r="S119" s="707" t="s">
        <v>159</v>
      </c>
      <c r="T119" s="707" t="s">
        <v>162</v>
      </c>
      <c r="U119" s="396">
        <v>64</v>
      </c>
      <c r="V119" s="396">
        <v>30</v>
      </c>
      <c r="W119" s="396">
        <v>22</v>
      </c>
      <c r="X119" s="396">
        <v>11</v>
      </c>
      <c r="Y119" s="396">
        <v>19</v>
      </c>
      <c r="Z119" s="396">
        <v>4</v>
      </c>
      <c r="AA119" s="438">
        <v>43</v>
      </c>
      <c r="AB119" s="438">
        <v>18</v>
      </c>
      <c r="AC119" s="390">
        <v>69</v>
      </c>
      <c r="AD119" s="390">
        <v>47</v>
      </c>
      <c r="AE119" s="390">
        <v>20</v>
      </c>
      <c r="AF119" s="390">
        <v>6</v>
      </c>
      <c r="AG119" s="390">
        <v>21</v>
      </c>
      <c r="AH119" s="390">
        <v>8</v>
      </c>
      <c r="AI119" s="437">
        <v>258</v>
      </c>
      <c r="AJ119" s="437">
        <v>124</v>
      </c>
      <c r="AK119" s="703" t="s">
        <v>159</v>
      </c>
      <c r="AL119" s="703" t="s">
        <v>162</v>
      </c>
      <c r="AM119" s="390">
        <v>16</v>
      </c>
      <c r="AN119" s="390">
        <v>6</v>
      </c>
      <c r="AO119" s="390">
        <v>4</v>
      </c>
      <c r="AP119" s="390">
        <v>6</v>
      </c>
      <c r="AQ119" s="390">
        <v>7</v>
      </c>
      <c r="AR119" s="390">
        <v>4</v>
      </c>
      <c r="AS119" s="390">
        <v>4</v>
      </c>
      <c r="AT119" s="390">
        <v>47</v>
      </c>
      <c r="AU119" s="390">
        <v>48</v>
      </c>
      <c r="AV119" s="390">
        <v>0</v>
      </c>
      <c r="AW119" s="390">
        <v>48</v>
      </c>
      <c r="AX119" s="390">
        <v>86</v>
      </c>
      <c r="AY119" s="390">
        <v>0</v>
      </c>
      <c r="AZ119" s="390">
        <v>2</v>
      </c>
      <c r="BA119" s="390">
        <v>3</v>
      </c>
      <c r="BB119" s="390">
        <v>91</v>
      </c>
      <c r="BC119" s="390">
        <v>47</v>
      </c>
      <c r="BD119" s="390">
        <v>2</v>
      </c>
      <c r="BE119" s="390">
        <v>2</v>
      </c>
      <c r="BF119" s="390">
        <v>0</v>
      </c>
    </row>
    <row r="120" spans="1:58" s="394" customFormat="1" ht="14.25" customHeight="1">
      <c r="A120" s="703" t="s">
        <v>159</v>
      </c>
      <c r="B120" s="703" t="s">
        <v>163</v>
      </c>
      <c r="C120" s="396">
        <v>553</v>
      </c>
      <c r="D120" s="396">
        <v>261</v>
      </c>
      <c r="E120" s="396">
        <v>125</v>
      </c>
      <c r="F120" s="396">
        <v>74</v>
      </c>
      <c r="G120" s="396">
        <v>33</v>
      </c>
      <c r="H120" s="396">
        <v>12</v>
      </c>
      <c r="I120" s="396">
        <v>134</v>
      </c>
      <c r="J120" s="396">
        <v>59</v>
      </c>
      <c r="K120" s="396">
        <v>113</v>
      </c>
      <c r="L120" s="396">
        <v>69</v>
      </c>
      <c r="M120" s="396">
        <v>24</v>
      </c>
      <c r="N120" s="396">
        <v>10</v>
      </c>
      <c r="O120" s="462">
        <v>98</v>
      </c>
      <c r="P120" s="390">
        <v>51</v>
      </c>
      <c r="Q120" s="438">
        <v>1080</v>
      </c>
      <c r="R120" s="438">
        <v>536</v>
      </c>
      <c r="S120" s="707" t="s">
        <v>159</v>
      </c>
      <c r="T120" s="707" t="s">
        <v>163</v>
      </c>
      <c r="U120" s="396">
        <v>79</v>
      </c>
      <c r="V120" s="396">
        <v>37</v>
      </c>
      <c r="W120" s="396">
        <v>11</v>
      </c>
      <c r="X120" s="396">
        <v>5</v>
      </c>
      <c r="Y120" s="396">
        <v>3</v>
      </c>
      <c r="Z120" s="396">
        <v>1</v>
      </c>
      <c r="AA120" s="438">
        <v>8</v>
      </c>
      <c r="AB120" s="438">
        <v>2</v>
      </c>
      <c r="AC120" s="390">
        <v>36</v>
      </c>
      <c r="AD120" s="390">
        <v>19</v>
      </c>
      <c r="AE120" s="390">
        <v>0</v>
      </c>
      <c r="AF120" s="390">
        <v>0</v>
      </c>
      <c r="AG120" s="390">
        <v>10</v>
      </c>
      <c r="AH120" s="390">
        <v>4</v>
      </c>
      <c r="AI120" s="437">
        <v>147</v>
      </c>
      <c r="AJ120" s="437">
        <v>68</v>
      </c>
      <c r="AK120" s="703" t="s">
        <v>159</v>
      </c>
      <c r="AL120" s="703" t="s">
        <v>163</v>
      </c>
      <c r="AM120" s="390">
        <v>11</v>
      </c>
      <c r="AN120" s="390">
        <v>4</v>
      </c>
      <c r="AO120" s="390">
        <v>1</v>
      </c>
      <c r="AP120" s="390">
        <v>4</v>
      </c>
      <c r="AQ120" s="390">
        <v>4</v>
      </c>
      <c r="AR120" s="390">
        <v>1</v>
      </c>
      <c r="AS120" s="390">
        <v>4</v>
      </c>
      <c r="AT120" s="390">
        <v>29</v>
      </c>
      <c r="AU120" s="390">
        <v>17</v>
      </c>
      <c r="AV120" s="390">
        <v>11</v>
      </c>
      <c r="AW120" s="390">
        <v>28</v>
      </c>
      <c r="AX120" s="390">
        <v>46</v>
      </c>
      <c r="AY120" s="390">
        <v>8</v>
      </c>
      <c r="AZ120" s="390">
        <v>0</v>
      </c>
      <c r="BA120" s="390">
        <v>1</v>
      </c>
      <c r="BB120" s="390">
        <v>55</v>
      </c>
      <c r="BC120" s="390">
        <v>17</v>
      </c>
      <c r="BD120" s="390">
        <v>4</v>
      </c>
      <c r="BE120" s="390">
        <v>4</v>
      </c>
      <c r="BF120" s="390">
        <v>0</v>
      </c>
    </row>
    <row r="121" spans="1:58" s="394" customFormat="1" ht="14.25" customHeight="1">
      <c r="A121" s="703" t="s">
        <v>159</v>
      </c>
      <c r="B121" s="703" t="s">
        <v>164</v>
      </c>
      <c r="C121" s="396">
        <v>33</v>
      </c>
      <c r="D121" s="396">
        <v>18</v>
      </c>
      <c r="E121" s="396">
        <v>0</v>
      </c>
      <c r="F121" s="396">
        <v>0</v>
      </c>
      <c r="G121" s="396">
        <v>0</v>
      </c>
      <c r="H121" s="396">
        <v>0</v>
      </c>
      <c r="I121" s="396">
        <v>0</v>
      </c>
      <c r="J121" s="396">
        <v>0</v>
      </c>
      <c r="K121" s="396">
        <v>0</v>
      </c>
      <c r="L121" s="396">
        <v>0</v>
      </c>
      <c r="M121" s="396">
        <v>0</v>
      </c>
      <c r="N121" s="396">
        <v>0</v>
      </c>
      <c r="O121" s="462">
        <v>0</v>
      </c>
      <c r="P121" s="390">
        <v>0</v>
      </c>
      <c r="Q121" s="438">
        <v>33</v>
      </c>
      <c r="R121" s="438">
        <v>18</v>
      </c>
      <c r="S121" s="707" t="s">
        <v>159</v>
      </c>
      <c r="T121" s="707" t="s">
        <v>164</v>
      </c>
      <c r="U121" s="396">
        <v>0</v>
      </c>
      <c r="V121" s="396">
        <v>0</v>
      </c>
      <c r="W121" s="396">
        <v>0</v>
      </c>
      <c r="X121" s="396">
        <v>0</v>
      </c>
      <c r="Y121" s="396">
        <v>0</v>
      </c>
      <c r="Z121" s="396">
        <v>0</v>
      </c>
      <c r="AA121" s="438">
        <v>0</v>
      </c>
      <c r="AB121" s="438">
        <v>0</v>
      </c>
      <c r="AC121" s="390">
        <v>0</v>
      </c>
      <c r="AD121" s="390">
        <v>0</v>
      </c>
      <c r="AE121" s="390">
        <v>0</v>
      </c>
      <c r="AF121" s="390">
        <v>0</v>
      </c>
      <c r="AG121" s="390">
        <v>0</v>
      </c>
      <c r="AH121" s="390">
        <v>0</v>
      </c>
      <c r="AI121" s="437">
        <v>0</v>
      </c>
      <c r="AJ121" s="437">
        <v>0</v>
      </c>
      <c r="AK121" s="703" t="s">
        <v>159</v>
      </c>
      <c r="AL121" s="703" t="s">
        <v>164</v>
      </c>
      <c r="AM121" s="390">
        <v>0</v>
      </c>
      <c r="AN121" s="390">
        <v>0</v>
      </c>
      <c r="AO121" s="390">
        <v>0</v>
      </c>
      <c r="AP121" s="390">
        <v>0</v>
      </c>
      <c r="AQ121" s="390">
        <v>0</v>
      </c>
      <c r="AR121" s="390">
        <v>0</v>
      </c>
      <c r="AS121" s="390">
        <v>0</v>
      </c>
      <c r="AT121" s="390">
        <v>0</v>
      </c>
      <c r="AU121" s="390">
        <v>0</v>
      </c>
      <c r="AV121" s="390">
        <v>0</v>
      </c>
      <c r="AW121" s="390">
        <v>0</v>
      </c>
      <c r="AX121" s="390">
        <v>0</v>
      </c>
      <c r="AY121" s="390">
        <v>0</v>
      </c>
      <c r="AZ121" s="390">
        <v>0</v>
      </c>
      <c r="BA121" s="390">
        <v>0</v>
      </c>
      <c r="BB121" s="390">
        <v>0</v>
      </c>
      <c r="BC121" s="390">
        <v>0</v>
      </c>
      <c r="BD121" s="390">
        <v>1</v>
      </c>
      <c r="BE121" s="390">
        <v>1</v>
      </c>
      <c r="BF121" s="390">
        <v>0</v>
      </c>
    </row>
    <row r="122" spans="1:58" s="394" customFormat="1" ht="14.25" customHeight="1">
      <c r="A122" s="703" t="s">
        <v>165</v>
      </c>
      <c r="B122" s="703" t="s">
        <v>167</v>
      </c>
      <c r="C122" s="396">
        <v>261</v>
      </c>
      <c r="D122" s="396">
        <v>110</v>
      </c>
      <c r="E122" s="396">
        <v>87</v>
      </c>
      <c r="F122" s="396">
        <v>37</v>
      </c>
      <c r="G122" s="396">
        <v>13</v>
      </c>
      <c r="H122" s="396">
        <v>6</v>
      </c>
      <c r="I122" s="396">
        <v>55</v>
      </c>
      <c r="J122" s="396">
        <v>19</v>
      </c>
      <c r="K122" s="396">
        <v>117</v>
      </c>
      <c r="L122" s="396">
        <v>51</v>
      </c>
      <c r="M122" s="396">
        <v>15</v>
      </c>
      <c r="N122" s="396">
        <v>2</v>
      </c>
      <c r="O122" s="462">
        <v>55</v>
      </c>
      <c r="P122" s="390">
        <v>13</v>
      </c>
      <c r="Q122" s="438">
        <v>603</v>
      </c>
      <c r="R122" s="438">
        <v>238</v>
      </c>
      <c r="S122" s="707" t="s">
        <v>165</v>
      </c>
      <c r="T122" s="707" t="s">
        <v>167</v>
      </c>
      <c r="U122" s="396">
        <v>52</v>
      </c>
      <c r="V122" s="396">
        <v>13</v>
      </c>
      <c r="W122" s="396">
        <v>5</v>
      </c>
      <c r="X122" s="396">
        <v>2</v>
      </c>
      <c r="Y122" s="396">
        <v>1</v>
      </c>
      <c r="Z122" s="396">
        <v>0</v>
      </c>
      <c r="AA122" s="438">
        <v>10</v>
      </c>
      <c r="AB122" s="438">
        <v>5</v>
      </c>
      <c r="AC122" s="390">
        <v>30</v>
      </c>
      <c r="AD122" s="390">
        <v>15</v>
      </c>
      <c r="AE122" s="390">
        <v>5</v>
      </c>
      <c r="AF122" s="390">
        <v>1</v>
      </c>
      <c r="AG122" s="390">
        <v>15</v>
      </c>
      <c r="AH122" s="390">
        <v>4</v>
      </c>
      <c r="AI122" s="437">
        <v>118</v>
      </c>
      <c r="AJ122" s="437">
        <v>40</v>
      </c>
      <c r="AK122" s="703" t="s">
        <v>165</v>
      </c>
      <c r="AL122" s="703" t="s">
        <v>167</v>
      </c>
      <c r="AM122" s="390">
        <v>4</v>
      </c>
      <c r="AN122" s="390">
        <v>2</v>
      </c>
      <c r="AO122" s="390">
        <v>1</v>
      </c>
      <c r="AP122" s="390">
        <v>1</v>
      </c>
      <c r="AQ122" s="390">
        <v>2</v>
      </c>
      <c r="AR122" s="390">
        <v>1</v>
      </c>
      <c r="AS122" s="390">
        <v>1</v>
      </c>
      <c r="AT122" s="390">
        <v>12</v>
      </c>
      <c r="AU122" s="390">
        <v>10</v>
      </c>
      <c r="AV122" s="390">
        <v>0</v>
      </c>
      <c r="AW122" s="390">
        <v>10</v>
      </c>
      <c r="AX122" s="390">
        <v>19</v>
      </c>
      <c r="AY122" s="390">
        <v>3</v>
      </c>
      <c r="AZ122" s="390">
        <v>0</v>
      </c>
      <c r="BA122" s="390">
        <v>0</v>
      </c>
      <c r="BB122" s="390">
        <v>22</v>
      </c>
      <c r="BC122" s="390">
        <v>7</v>
      </c>
      <c r="BD122" s="390">
        <v>1</v>
      </c>
      <c r="BE122" s="390">
        <v>1</v>
      </c>
      <c r="BF122" s="390">
        <v>0</v>
      </c>
    </row>
    <row r="123" spans="1:58" s="394" customFormat="1" ht="13.5" customHeight="1">
      <c r="A123" s="703" t="s">
        <v>169</v>
      </c>
      <c r="B123" s="703" t="s">
        <v>170</v>
      </c>
      <c r="C123" s="396">
        <v>67</v>
      </c>
      <c r="D123" s="396">
        <v>22</v>
      </c>
      <c r="E123" s="396">
        <v>31</v>
      </c>
      <c r="F123" s="396">
        <v>16</v>
      </c>
      <c r="G123" s="396">
        <v>0</v>
      </c>
      <c r="H123" s="396">
        <v>0</v>
      </c>
      <c r="I123" s="396">
        <v>9</v>
      </c>
      <c r="J123" s="396">
        <v>4</v>
      </c>
      <c r="K123" s="396">
        <v>38</v>
      </c>
      <c r="L123" s="396">
        <v>21</v>
      </c>
      <c r="M123" s="396">
        <v>0</v>
      </c>
      <c r="N123" s="396">
        <v>0</v>
      </c>
      <c r="O123" s="462">
        <v>16</v>
      </c>
      <c r="P123" s="390">
        <v>4</v>
      </c>
      <c r="Q123" s="438">
        <v>161</v>
      </c>
      <c r="R123" s="438">
        <v>67</v>
      </c>
      <c r="S123" s="707" t="s">
        <v>169</v>
      </c>
      <c r="T123" s="707" t="s">
        <v>170</v>
      </c>
      <c r="U123" s="396">
        <v>10</v>
      </c>
      <c r="V123" s="396">
        <v>2</v>
      </c>
      <c r="W123" s="396">
        <v>4</v>
      </c>
      <c r="X123" s="396">
        <v>1</v>
      </c>
      <c r="Y123" s="396">
        <v>0</v>
      </c>
      <c r="Z123" s="396">
        <v>0</v>
      </c>
      <c r="AA123" s="438">
        <v>1</v>
      </c>
      <c r="AB123" s="438">
        <v>1</v>
      </c>
      <c r="AC123" s="390">
        <v>9</v>
      </c>
      <c r="AD123" s="390">
        <v>2</v>
      </c>
      <c r="AE123" s="390">
        <v>0</v>
      </c>
      <c r="AF123" s="390">
        <v>0</v>
      </c>
      <c r="AG123" s="390">
        <v>10</v>
      </c>
      <c r="AH123" s="390">
        <v>3</v>
      </c>
      <c r="AI123" s="437">
        <v>34</v>
      </c>
      <c r="AJ123" s="437">
        <v>9</v>
      </c>
      <c r="AK123" s="703" t="s">
        <v>169</v>
      </c>
      <c r="AL123" s="703" t="s">
        <v>170</v>
      </c>
      <c r="AM123" s="390">
        <v>2</v>
      </c>
      <c r="AN123" s="390">
        <v>1</v>
      </c>
      <c r="AO123" s="390">
        <v>0</v>
      </c>
      <c r="AP123" s="390">
        <v>1</v>
      </c>
      <c r="AQ123" s="390">
        <v>1</v>
      </c>
      <c r="AR123" s="390">
        <v>0</v>
      </c>
      <c r="AS123" s="390">
        <v>1</v>
      </c>
      <c r="AT123" s="390">
        <v>6</v>
      </c>
      <c r="AU123" s="390">
        <v>6</v>
      </c>
      <c r="AV123" s="390">
        <v>0</v>
      </c>
      <c r="AW123" s="390">
        <v>6</v>
      </c>
      <c r="AX123" s="390">
        <v>10</v>
      </c>
      <c r="AY123" s="390">
        <v>3</v>
      </c>
      <c r="AZ123" s="390">
        <v>0</v>
      </c>
      <c r="BA123" s="390">
        <v>1</v>
      </c>
      <c r="BB123" s="390">
        <v>14</v>
      </c>
      <c r="BC123" s="390">
        <v>0</v>
      </c>
      <c r="BD123" s="390">
        <v>1</v>
      </c>
      <c r="BE123" s="390">
        <v>1</v>
      </c>
      <c r="BF123" s="390">
        <v>0</v>
      </c>
    </row>
    <row r="124" spans="1:58" s="394" customFormat="1" ht="14.25" customHeight="1">
      <c r="A124" s="703" t="s">
        <v>169</v>
      </c>
      <c r="B124" s="703" t="s">
        <v>171</v>
      </c>
      <c r="C124" s="396">
        <v>84</v>
      </c>
      <c r="D124" s="396">
        <v>25</v>
      </c>
      <c r="E124" s="396">
        <v>31</v>
      </c>
      <c r="F124" s="396">
        <v>10</v>
      </c>
      <c r="G124" s="396">
        <v>0</v>
      </c>
      <c r="H124" s="396">
        <v>0</v>
      </c>
      <c r="I124" s="396">
        <v>27</v>
      </c>
      <c r="J124" s="396">
        <v>6</v>
      </c>
      <c r="K124" s="396">
        <v>25</v>
      </c>
      <c r="L124" s="396">
        <v>9</v>
      </c>
      <c r="M124" s="396">
        <v>0</v>
      </c>
      <c r="N124" s="396">
        <v>0</v>
      </c>
      <c r="O124" s="462">
        <v>9</v>
      </c>
      <c r="P124" s="390">
        <v>1</v>
      </c>
      <c r="Q124" s="438">
        <v>176</v>
      </c>
      <c r="R124" s="438">
        <v>51</v>
      </c>
      <c r="S124" s="707" t="s">
        <v>169</v>
      </c>
      <c r="T124" s="707" t="s">
        <v>171</v>
      </c>
      <c r="U124" s="396">
        <v>6</v>
      </c>
      <c r="V124" s="396">
        <v>3</v>
      </c>
      <c r="W124" s="396">
        <v>0</v>
      </c>
      <c r="X124" s="396">
        <v>0</v>
      </c>
      <c r="Y124" s="396">
        <v>0</v>
      </c>
      <c r="Z124" s="396">
        <v>0</v>
      </c>
      <c r="AA124" s="438">
        <v>0</v>
      </c>
      <c r="AB124" s="438">
        <v>0</v>
      </c>
      <c r="AC124" s="390">
        <v>10</v>
      </c>
      <c r="AD124" s="390">
        <v>5</v>
      </c>
      <c r="AE124" s="390">
        <v>0</v>
      </c>
      <c r="AF124" s="390">
        <v>0</v>
      </c>
      <c r="AG124" s="390">
        <v>0</v>
      </c>
      <c r="AH124" s="390">
        <v>0</v>
      </c>
      <c r="AI124" s="437">
        <v>16</v>
      </c>
      <c r="AJ124" s="437">
        <v>8</v>
      </c>
      <c r="AK124" s="703" t="s">
        <v>169</v>
      </c>
      <c r="AL124" s="703" t="s">
        <v>171</v>
      </c>
      <c r="AM124" s="390">
        <v>2</v>
      </c>
      <c r="AN124" s="390">
        <v>1</v>
      </c>
      <c r="AO124" s="390">
        <v>0</v>
      </c>
      <c r="AP124" s="390">
        <v>1</v>
      </c>
      <c r="AQ124" s="390">
        <v>1</v>
      </c>
      <c r="AR124" s="390">
        <v>0</v>
      </c>
      <c r="AS124" s="390">
        <v>1</v>
      </c>
      <c r="AT124" s="390">
        <v>6</v>
      </c>
      <c r="AU124" s="390">
        <v>4</v>
      </c>
      <c r="AV124" s="390">
        <v>0</v>
      </c>
      <c r="AW124" s="390">
        <v>4</v>
      </c>
      <c r="AX124" s="390">
        <v>9</v>
      </c>
      <c r="AY124" s="390">
        <v>0</v>
      </c>
      <c r="AZ124" s="390">
        <v>0</v>
      </c>
      <c r="BA124" s="390">
        <v>0</v>
      </c>
      <c r="BB124" s="390">
        <v>9</v>
      </c>
      <c r="BC124" s="390">
        <v>4</v>
      </c>
      <c r="BD124" s="390">
        <v>1</v>
      </c>
      <c r="BE124" s="390">
        <v>1</v>
      </c>
      <c r="BF124" s="390">
        <v>0</v>
      </c>
    </row>
    <row r="125" spans="1:58" s="394" customFormat="1" ht="14.25" customHeight="1">
      <c r="A125" s="703" t="s">
        <v>169</v>
      </c>
      <c r="B125" s="703" t="s">
        <v>172</v>
      </c>
      <c r="C125" s="396">
        <v>451</v>
      </c>
      <c r="D125" s="396">
        <v>203</v>
      </c>
      <c r="E125" s="396">
        <v>150</v>
      </c>
      <c r="F125" s="396">
        <v>82</v>
      </c>
      <c r="G125" s="396">
        <v>30</v>
      </c>
      <c r="H125" s="396">
        <v>6</v>
      </c>
      <c r="I125" s="396">
        <v>123</v>
      </c>
      <c r="J125" s="396">
        <v>49</v>
      </c>
      <c r="K125" s="396">
        <v>227</v>
      </c>
      <c r="L125" s="396">
        <v>119</v>
      </c>
      <c r="M125" s="396">
        <v>29</v>
      </c>
      <c r="N125" s="396">
        <v>12</v>
      </c>
      <c r="O125" s="462">
        <v>100</v>
      </c>
      <c r="P125" s="390">
        <v>55</v>
      </c>
      <c r="Q125" s="438">
        <v>1110</v>
      </c>
      <c r="R125" s="438">
        <v>526</v>
      </c>
      <c r="S125" s="707" t="s">
        <v>169</v>
      </c>
      <c r="T125" s="707" t="s">
        <v>172</v>
      </c>
      <c r="U125" s="396">
        <v>20</v>
      </c>
      <c r="V125" s="396">
        <v>7</v>
      </c>
      <c r="W125" s="396">
        <v>2</v>
      </c>
      <c r="X125" s="396">
        <v>0</v>
      </c>
      <c r="Y125" s="396">
        <v>2</v>
      </c>
      <c r="Z125" s="396">
        <v>1</v>
      </c>
      <c r="AA125" s="438">
        <v>38</v>
      </c>
      <c r="AB125" s="438">
        <v>13</v>
      </c>
      <c r="AC125" s="390">
        <v>81</v>
      </c>
      <c r="AD125" s="390">
        <v>32</v>
      </c>
      <c r="AE125" s="390">
        <v>6</v>
      </c>
      <c r="AF125" s="390">
        <v>0</v>
      </c>
      <c r="AG125" s="390">
        <v>27</v>
      </c>
      <c r="AH125" s="390">
        <v>6</v>
      </c>
      <c r="AI125" s="437">
        <v>176</v>
      </c>
      <c r="AJ125" s="437">
        <v>59</v>
      </c>
      <c r="AK125" s="703" t="s">
        <v>169</v>
      </c>
      <c r="AL125" s="703" t="s">
        <v>172</v>
      </c>
      <c r="AM125" s="390">
        <v>7</v>
      </c>
      <c r="AN125" s="390">
        <v>3</v>
      </c>
      <c r="AO125" s="390">
        <v>1</v>
      </c>
      <c r="AP125" s="390">
        <v>2</v>
      </c>
      <c r="AQ125" s="390">
        <v>4</v>
      </c>
      <c r="AR125" s="390">
        <v>1</v>
      </c>
      <c r="AS125" s="390">
        <v>2</v>
      </c>
      <c r="AT125" s="390">
        <v>20</v>
      </c>
      <c r="AU125" s="390">
        <v>20</v>
      </c>
      <c r="AV125" s="390">
        <v>0</v>
      </c>
      <c r="AW125" s="390">
        <v>20</v>
      </c>
      <c r="AX125" s="390">
        <v>36</v>
      </c>
      <c r="AY125" s="390">
        <v>0</v>
      </c>
      <c r="AZ125" s="390">
        <v>0</v>
      </c>
      <c r="BA125" s="390">
        <v>0</v>
      </c>
      <c r="BB125" s="390">
        <v>36</v>
      </c>
      <c r="BC125" s="390">
        <v>21</v>
      </c>
      <c r="BD125" s="390">
        <v>1</v>
      </c>
      <c r="BE125" s="390">
        <v>1</v>
      </c>
      <c r="BF125" s="390">
        <v>0</v>
      </c>
    </row>
    <row r="126" spans="1:58" s="394" customFormat="1" ht="14.25" customHeight="1">
      <c r="A126" s="703" t="s">
        <v>169</v>
      </c>
      <c r="B126" s="703" t="s">
        <v>173</v>
      </c>
      <c r="C126" s="396">
        <v>176</v>
      </c>
      <c r="D126" s="396">
        <v>71</v>
      </c>
      <c r="E126" s="396">
        <v>56</v>
      </c>
      <c r="F126" s="396">
        <v>33</v>
      </c>
      <c r="G126" s="396">
        <v>37</v>
      </c>
      <c r="H126" s="396">
        <v>6</v>
      </c>
      <c r="I126" s="396">
        <v>35</v>
      </c>
      <c r="J126" s="396">
        <v>15</v>
      </c>
      <c r="K126" s="396">
        <v>80</v>
      </c>
      <c r="L126" s="396">
        <v>37</v>
      </c>
      <c r="M126" s="396">
        <v>18</v>
      </c>
      <c r="N126" s="396">
        <v>5</v>
      </c>
      <c r="O126" s="462">
        <v>32</v>
      </c>
      <c r="P126" s="390">
        <v>15</v>
      </c>
      <c r="Q126" s="438">
        <v>434</v>
      </c>
      <c r="R126" s="438">
        <v>182</v>
      </c>
      <c r="S126" s="707" t="s">
        <v>169</v>
      </c>
      <c r="T126" s="707" t="s">
        <v>173</v>
      </c>
      <c r="U126" s="396">
        <v>31</v>
      </c>
      <c r="V126" s="396">
        <v>13</v>
      </c>
      <c r="W126" s="396">
        <v>3</v>
      </c>
      <c r="X126" s="396">
        <v>2</v>
      </c>
      <c r="Y126" s="396">
        <v>2</v>
      </c>
      <c r="Z126" s="396">
        <v>0</v>
      </c>
      <c r="AA126" s="438">
        <v>3</v>
      </c>
      <c r="AB126" s="438">
        <v>0</v>
      </c>
      <c r="AC126" s="390">
        <v>18</v>
      </c>
      <c r="AD126" s="390">
        <v>8</v>
      </c>
      <c r="AE126" s="390">
        <v>14</v>
      </c>
      <c r="AF126" s="390">
        <v>5</v>
      </c>
      <c r="AG126" s="390">
        <v>8</v>
      </c>
      <c r="AH126" s="390">
        <v>2</v>
      </c>
      <c r="AI126" s="437">
        <v>79</v>
      </c>
      <c r="AJ126" s="437">
        <v>30</v>
      </c>
      <c r="AK126" s="703" t="s">
        <v>169</v>
      </c>
      <c r="AL126" s="703" t="s">
        <v>173</v>
      </c>
      <c r="AM126" s="390">
        <v>4</v>
      </c>
      <c r="AN126" s="390">
        <v>2</v>
      </c>
      <c r="AO126" s="390">
        <v>1</v>
      </c>
      <c r="AP126" s="390">
        <v>1</v>
      </c>
      <c r="AQ126" s="390">
        <v>2</v>
      </c>
      <c r="AR126" s="390">
        <v>1</v>
      </c>
      <c r="AS126" s="390">
        <v>1</v>
      </c>
      <c r="AT126" s="390">
        <v>12</v>
      </c>
      <c r="AU126" s="390">
        <v>0</v>
      </c>
      <c r="AV126" s="390">
        <v>0</v>
      </c>
      <c r="AW126" s="390">
        <v>0</v>
      </c>
      <c r="AX126" s="390">
        <v>0</v>
      </c>
      <c r="AY126" s="390">
        <v>0</v>
      </c>
      <c r="AZ126" s="390">
        <v>0</v>
      </c>
      <c r="BA126" s="390">
        <v>0</v>
      </c>
      <c r="BB126" s="390">
        <v>0</v>
      </c>
      <c r="BC126" s="390">
        <v>0</v>
      </c>
      <c r="BD126" s="390">
        <v>1</v>
      </c>
      <c r="BE126" s="390">
        <v>1</v>
      </c>
      <c r="BF126" s="390">
        <v>0</v>
      </c>
    </row>
    <row r="127" spans="1:58" s="394" customFormat="1" ht="14.25" customHeight="1">
      <c r="A127" s="703" t="s">
        <v>169</v>
      </c>
      <c r="B127" s="703" t="s">
        <v>174</v>
      </c>
      <c r="C127" s="396">
        <v>117</v>
      </c>
      <c r="D127" s="396">
        <v>54</v>
      </c>
      <c r="E127" s="396">
        <v>18</v>
      </c>
      <c r="F127" s="396">
        <v>9</v>
      </c>
      <c r="G127" s="396">
        <v>0</v>
      </c>
      <c r="H127" s="396">
        <v>0</v>
      </c>
      <c r="I127" s="396">
        <v>23</v>
      </c>
      <c r="J127" s="396">
        <v>7</v>
      </c>
      <c r="K127" s="396">
        <v>13</v>
      </c>
      <c r="L127" s="396">
        <v>7</v>
      </c>
      <c r="M127" s="396">
        <v>0</v>
      </c>
      <c r="N127" s="396">
        <v>0</v>
      </c>
      <c r="O127" s="462">
        <v>22</v>
      </c>
      <c r="P127" s="390">
        <v>6</v>
      </c>
      <c r="Q127" s="438">
        <v>193</v>
      </c>
      <c r="R127" s="438">
        <v>83</v>
      </c>
      <c r="S127" s="707" t="s">
        <v>169</v>
      </c>
      <c r="T127" s="707" t="s">
        <v>174</v>
      </c>
      <c r="U127" s="396">
        <v>20</v>
      </c>
      <c r="V127" s="396">
        <v>11</v>
      </c>
      <c r="W127" s="396">
        <v>3</v>
      </c>
      <c r="X127" s="396">
        <v>2</v>
      </c>
      <c r="Y127" s="396">
        <v>0</v>
      </c>
      <c r="Z127" s="396">
        <v>0</v>
      </c>
      <c r="AA127" s="438">
        <v>6</v>
      </c>
      <c r="AB127" s="438">
        <v>3</v>
      </c>
      <c r="AC127" s="390">
        <v>0</v>
      </c>
      <c r="AD127" s="390">
        <v>0</v>
      </c>
      <c r="AE127" s="390">
        <v>0</v>
      </c>
      <c r="AF127" s="390">
        <v>0</v>
      </c>
      <c r="AG127" s="390">
        <v>5</v>
      </c>
      <c r="AH127" s="390">
        <v>1</v>
      </c>
      <c r="AI127" s="437">
        <v>34</v>
      </c>
      <c r="AJ127" s="437">
        <v>17</v>
      </c>
      <c r="AK127" s="703" t="s">
        <v>169</v>
      </c>
      <c r="AL127" s="703" t="s">
        <v>174</v>
      </c>
      <c r="AM127" s="390">
        <v>3</v>
      </c>
      <c r="AN127" s="390">
        <v>1</v>
      </c>
      <c r="AO127" s="390">
        <v>0</v>
      </c>
      <c r="AP127" s="390">
        <v>1</v>
      </c>
      <c r="AQ127" s="390">
        <v>1</v>
      </c>
      <c r="AR127" s="390">
        <v>0</v>
      </c>
      <c r="AS127" s="390">
        <v>1</v>
      </c>
      <c r="AT127" s="390">
        <v>7</v>
      </c>
      <c r="AU127" s="390">
        <v>4</v>
      </c>
      <c r="AV127" s="390">
        <v>2</v>
      </c>
      <c r="AW127" s="390">
        <v>6</v>
      </c>
      <c r="AX127" s="390">
        <v>9</v>
      </c>
      <c r="AY127" s="390">
        <v>1</v>
      </c>
      <c r="AZ127" s="390">
        <v>0</v>
      </c>
      <c r="BA127" s="390">
        <v>0</v>
      </c>
      <c r="BB127" s="390">
        <v>10</v>
      </c>
      <c r="BC127" s="390">
        <v>4</v>
      </c>
      <c r="BD127" s="390">
        <v>1</v>
      </c>
      <c r="BE127" s="390">
        <v>1</v>
      </c>
      <c r="BF127" s="390">
        <v>0</v>
      </c>
    </row>
    <row r="128" spans="1:58" s="394" customFormat="1" ht="14.25" customHeight="1">
      <c r="A128" s="707" t="s">
        <v>169</v>
      </c>
      <c r="B128" s="256" t="s">
        <v>175</v>
      </c>
      <c r="C128" s="70">
        <v>265</v>
      </c>
      <c r="D128" s="70">
        <v>95</v>
      </c>
      <c r="E128" s="70">
        <v>96</v>
      </c>
      <c r="F128" s="70">
        <v>47</v>
      </c>
      <c r="G128" s="70">
        <v>0</v>
      </c>
      <c r="H128" s="70">
        <v>0</v>
      </c>
      <c r="I128" s="70">
        <v>101</v>
      </c>
      <c r="J128" s="70">
        <v>47</v>
      </c>
      <c r="K128" s="70">
        <v>133</v>
      </c>
      <c r="L128" s="70">
        <v>76</v>
      </c>
      <c r="M128" s="70">
        <v>0</v>
      </c>
      <c r="N128" s="70">
        <v>0</v>
      </c>
      <c r="O128" s="440">
        <v>26</v>
      </c>
      <c r="P128" s="70">
        <v>2</v>
      </c>
      <c r="Q128" s="301">
        <v>621</v>
      </c>
      <c r="R128" s="301">
        <v>267</v>
      </c>
      <c r="S128" s="570" t="s">
        <v>169</v>
      </c>
      <c r="T128" s="256" t="s">
        <v>175</v>
      </c>
      <c r="U128" s="70">
        <v>52</v>
      </c>
      <c r="V128" s="70">
        <v>14</v>
      </c>
      <c r="W128" s="70">
        <v>0</v>
      </c>
      <c r="X128" s="70">
        <v>0</v>
      </c>
      <c r="Y128" s="70">
        <v>0</v>
      </c>
      <c r="Z128" s="70">
        <v>0</v>
      </c>
      <c r="AA128" s="301">
        <v>0</v>
      </c>
      <c r="AB128" s="301">
        <v>0</v>
      </c>
      <c r="AC128" s="70">
        <v>56</v>
      </c>
      <c r="AD128" s="70">
        <v>41</v>
      </c>
      <c r="AE128" s="70">
        <v>0</v>
      </c>
      <c r="AF128" s="70">
        <v>0</v>
      </c>
      <c r="AG128" s="70">
        <v>8</v>
      </c>
      <c r="AH128" s="70">
        <v>1</v>
      </c>
      <c r="AI128" s="301">
        <v>116</v>
      </c>
      <c r="AJ128" s="301">
        <v>56</v>
      </c>
      <c r="AK128" s="256" t="s">
        <v>169</v>
      </c>
      <c r="AL128" s="256" t="s">
        <v>175</v>
      </c>
      <c r="AM128" s="70">
        <v>5</v>
      </c>
      <c r="AN128" s="70">
        <v>2</v>
      </c>
      <c r="AO128" s="70">
        <v>0</v>
      </c>
      <c r="AP128" s="70">
        <v>2</v>
      </c>
      <c r="AQ128" s="70">
        <v>2</v>
      </c>
      <c r="AR128" s="70">
        <v>0</v>
      </c>
      <c r="AS128" s="70">
        <v>1</v>
      </c>
      <c r="AT128" s="70">
        <v>12</v>
      </c>
      <c r="AU128" s="70">
        <v>8</v>
      </c>
      <c r="AV128" s="70">
        <v>0</v>
      </c>
      <c r="AW128" s="70">
        <v>8</v>
      </c>
      <c r="AX128" s="70">
        <v>20</v>
      </c>
      <c r="AY128" s="70">
        <v>0</v>
      </c>
      <c r="AZ128" s="70">
        <v>0</v>
      </c>
      <c r="BA128" s="70">
        <v>0</v>
      </c>
      <c r="BB128" s="471">
        <v>20</v>
      </c>
      <c r="BC128" s="70">
        <v>8</v>
      </c>
      <c r="BD128" s="70">
        <v>1</v>
      </c>
      <c r="BE128" s="396">
        <v>1</v>
      </c>
      <c r="BF128" s="396">
        <v>0</v>
      </c>
    </row>
    <row r="129" spans="1:58" s="394" customFormat="1" ht="14.25" hidden="1" customHeight="1">
      <c r="A129" s="396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440"/>
      <c r="P129" s="70"/>
      <c r="Q129" s="387"/>
      <c r="R129" s="387"/>
      <c r="S129" s="401"/>
      <c r="T129" s="70"/>
      <c r="U129" s="70"/>
      <c r="V129" s="70"/>
      <c r="W129" s="70"/>
      <c r="X129" s="70"/>
      <c r="Y129" s="70"/>
      <c r="Z129" s="70"/>
      <c r="AA129" s="301"/>
      <c r="AB129" s="301"/>
      <c r="AC129" s="70"/>
      <c r="AD129" s="70"/>
      <c r="AE129" s="70"/>
      <c r="AF129" s="70"/>
      <c r="AG129" s="70"/>
      <c r="AH129" s="70"/>
      <c r="AI129" s="387">
        <f t="shared" ref="AI129:AJ132" si="100">U129+W129+Y129+AA129+AC129+AE129+AG129</f>
        <v>0</v>
      </c>
      <c r="AJ129" s="387">
        <f t="shared" si="100"/>
        <v>0</v>
      </c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471"/>
      <c r="BC129" s="70"/>
      <c r="BD129" s="70"/>
      <c r="BE129" s="396"/>
      <c r="BF129" s="396"/>
    </row>
    <row r="130" spans="1:58" s="394" customFormat="1" ht="14.25" hidden="1" customHeight="1">
      <c r="A130" s="396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440"/>
      <c r="P130" s="70"/>
      <c r="Q130" s="387"/>
      <c r="R130" s="387"/>
      <c r="S130" s="401"/>
      <c r="T130" s="70"/>
      <c r="U130" s="70"/>
      <c r="V130" s="70"/>
      <c r="W130" s="70"/>
      <c r="X130" s="70"/>
      <c r="Y130" s="70"/>
      <c r="Z130" s="70"/>
      <c r="AA130" s="301"/>
      <c r="AB130" s="301"/>
      <c r="AC130" s="70"/>
      <c r="AD130" s="70"/>
      <c r="AE130" s="70"/>
      <c r="AF130" s="70"/>
      <c r="AG130" s="70"/>
      <c r="AH130" s="70"/>
      <c r="AI130" s="387">
        <f t="shared" si="100"/>
        <v>0</v>
      </c>
      <c r="AJ130" s="387">
        <f t="shared" si="100"/>
        <v>0</v>
      </c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471"/>
      <c r="BC130" s="70"/>
      <c r="BD130" s="70"/>
      <c r="BE130" s="396"/>
      <c r="BF130" s="396"/>
    </row>
    <row r="131" spans="1:58" s="394" customFormat="1" ht="14.25" hidden="1" customHeight="1">
      <c r="A131" s="396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387"/>
      <c r="R131" s="387"/>
      <c r="S131" s="401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387">
        <f t="shared" si="100"/>
        <v>0</v>
      </c>
      <c r="AJ131" s="387">
        <f t="shared" si="100"/>
        <v>0</v>
      </c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471"/>
      <c r="BC131" s="70"/>
      <c r="BD131" s="70"/>
      <c r="BE131" s="396"/>
      <c r="BF131" s="396"/>
    </row>
    <row r="132" spans="1:58" s="394" customFormat="1" ht="9" customHeight="1">
      <c r="A132" s="395"/>
      <c r="B132" s="392"/>
      <c r="C132" s="392"/>
      <c r="D132" s="392"/>
      <c r="E132" s="392"/>
      <c r="F132" s="392"/>
      <c r="G132" s="392"/>
      <c r="H132" s="392"/>
      <c r="I132" s="392"/>
      <c r="J132" s="392"/>
      <c r="K132" s="392"/>
      <c r="L132" s="392"/>
      <c r="M132" s="392"/>
      <c r="N132" s="392"/>
      <c r="O132" s="392"/>
      <c r="P132" s="392"/>
      <c r="Q132" s="398"/>
      <c r="R132" s="398"/>
      <c r="S132" s="393"/>
      <c r="T132" s="392"/>
      <c r="U132" s="392"/>
      <c r="V132" s="392"/>
      <c r="W132" s="392"/>
      <c r="X132" s="392"/>
      <c r="Y132" s="392"/>
      <c r="Z132" s="392"/>
      <c r="AA132" s="392"/>
      <c r="AB132" s="392"/>
      <c r="AC132" s="392"/>
      <c r="AD132" s="392"/>
      <c r="AE132" s="392"/>
      <c r="AF132" s="392"/>
      <c r="AG132" s="392"/>
      <c r="AH132" s="392"/>
      <c r="AI132" s="398">
        <f t="shared" si="100"/>
        <v>0</v>
      </c>
      <c r="AJ132" s="398">
        <f t="shared" si="100"/>
        <v>0</v>
      </c>
      <c r="AK132" s="392"/>
      <c r="AL132" s="392"/>
      <c r="AM132" s="392"/>
      <c r="AN132" s="392"/>
      <c r="AO132" s="392"/>
      <c r="AP132" s="392"/>
      <c r="AQ132" s="392"/>
      <c r="AR132" s="392"/>
      <c r="AS132" s="392"/>
      <c r="AT132" s="392"/>
      <c r="AU132" s="392"/>
      <c r="AV132" s="392"/>
      <c r="AW132" s="392"/>
      <c r="AX132" s="392"/>
      <c r="AY132" s="392"/>
      <c r="AZ132" s="392"/>
      <c r="BA132" s="392"/>
      <c r="BB132" s="392"/>
      <c r="BC132" s="392"/>
      <c r="BD132" s="392"/>
      <c r="BE132" s="395"/>
      <c r="BF132" s="395"/>
    </row>
    <row r="133" spans="1:58"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119"/>
      <c r="R133" s="119"/>
      <c r="S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119"/>
      <c r="AJ133" s="119"/>
      <c r="AK133" s="45"/>
      <c r="AM133" s="45"/>
      <c r="AN133" s="45"/>
      <c r="AO133" s="45"/>
      <c r="AP133" s="45"/>
      <c r="AQ133" s="45"/>
      <c r="AR133" s="45"/>
      <c r="AS133" s="45"/>
      <c r="AT133" s="90"/>
      <c r="AU133" s="45"/>
      <c r="AV133" s="45"/>
      <c r="AW133" s="45"/>
      <c r="AX133" s="45"/>
      <c r="AY133" s="45"/>
      <c r="AZ133" s="45"/>
      <c r="BA133" s="45"/>
      <c r="BB133" s="45"/>
    </row>
    <row r="134" spans="1:58">
      <c r="A134" s="43" t="s">
        <v>488</v>
      </c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7"/>
      <c r="Q134" s="47"/>
      <c r="R134" s="43"/>
      <c r="S134" s="43" t="s">
        <v>494</v>
      </c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7"/>
      <c r="AI134" s="47"/>
      <c r="AJ134" s="43"/>
      <c r="AK134" s="43" t="s">
        <v>500</v>
      </c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86"/>
      <c r="BE134" s="86"/>
      <c r="BF134" s="86"/>
    </row>
    <row r="135" spans="1:58">
      <c r="A135" s="43" t="s">
        <v>111</v>
      </c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7"/>
      <c r="Q135" s="47"/>
      <c r="R135" s="43"/>
      <c r="S135" s="43" t="s">
        <v>111</v>
      </c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7"/>
      <c r="AI135" s="47"/>
      <c r="AJ135" s="43"/>
      <c r="AK135" s="43" t="s">
        <v>438</v>
      </c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86"/>
      <c r="BE135" s="86"/>
      <c r="BF135" s="86"/>
    </row>
    <row r="136" spans="1:58">
      <c r="A136" s="43" t="s">
        <v>281</v>
      </c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7"/>
      <c r="Q136" s="47"/>
      <c r="R136" s="43"/>
      <c r="S136" s="43" t="s">
        <v>281</v>
      </c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7"/>
      <c r="AI136" s="47"/>
      <c r="AJ136" s="43"/>
      <c r="AK136" s="43" t="s">
        <v>281</v>
      </c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86"/>
      <c r="BE136" s="86"/>
      <c r="BF136" s="86"/>
    </row>
    <row r="137" spans="1:58"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119"/>
      <c r="R137" s="119"/>
      <c r="S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119"/>
      <c r="AJ137" s="119"/>
      <c r="AK137" s="45"/>
      <c r="AM137" s="45"/>
      <c r="AN137" s="45"/>
      <c r="AO137" s="45"/>
      <c r="AP137" s="45"/>
      <c r="AQ137" s="45"/>
      <c r="AR137" s="45"/>
      <c r="AS137" s="45"/>
      <c r="AT137" s="90"/>
      <c r="AU137" s="45"/>
      <c r="AV137" s="45"/>
      <c r="AW137" s="45"/>
      <c r="AX137" s="45"/>
      <c r="AY137" s="45"/>
      <c r="AZ137" s="45"/>
      <c r="BA137" s="45"/>
      <c r="BB137" s="45"/>
    </row>
    <row r="138" spans="1:58" s="394" customFormat="1">
      <c r="A138" s="418" t="s">
        <v>176</v>
      </c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64"/>
      <c r="R138" s="464"/>
      <c r="S138" s="418" t="s">
        <v>176</v>
      </c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64"/>
      <c r="AJ138" s="464"/>
      <c r="AK138" s="418" t="s">
        <v>176</v>
      </c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B138" s="48"/>
    </row>
    <row r="139" spans="1:58"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119"/>
      <c r="R139" s="119"/>
      <c r="S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119"/>
      <c r="AJ139" s="119"/>
      <c r="AK139" s="45"/>
      <c r="AM139" s="45"/>
      <c r="AN139" s="45"/>
      <c r="AO139" s="45"/>
      <c r="AP139" s="45"/>
      <c r="AQ139" s="45"/>
      <c r="AR139" s="45"/>
      <c r="AS139" s="45"/>
      <c r="AT139" s="90"/>
      <c r="AU139" s="45"/>
      <c r="AV139" s="45"/>
      <c r="AW139" s="45"/>
      <c r="AX139" s="45"/>
      <c r="AY139" s="45"/>
      <c r="AZ139" s="45"/>
      <c r="BA139" s="45"/>
      <c r="BB139" s="45"/>
    </row>
    <row r="140" spans="1:58" s="103" customFormat="1" ht="16.5" customHeight="1">
      <c r="A140" s="93"/>
      <c r="B140" s="143"/>
      <c r="C140" s="51" t="s">
        <v>96</v>
      </c>
      <c r="D140" s="52"/>
      <c r="E140" s="51" t="s">
        <v>97</v>
      </c>
      <c r="F140" s="52"/>
      <c r="G140" s="51" t="s">
        <v>98</v>
      </c>
      <c r="H140" s="52"/>
      <c r="I140" s="51" t="s">
        <v>99</v>
      </c>
      <c r="J140" s="52"/>
      <c r="K140" s="51" t="s">
        <v>100</v>
      </c>
      <c r="L140" s="52"/>
      <c r="M140" s="51" t="s">
        <v>101</v>
      </c>
      <c r="N140" s="52"/>
      <c r="O140" s="51" t="s">
        <v>102</v>
      </c>
      <c r="P140" s="127"/>
      <c r="Q140" s="94" t="s">
        <v>57</v>
      </c>
      <c r="R140" s="95"/>
      <c r="S140" s="50"/>
      <c r="T140" s="50"/>
      <c r="U140" s="51" t="s">
        <v>96</v>
      </c>
      <c r="V140" s="52"/>
      <c r="W140" s="51" t="s">
        <v>97</v>
      </c>
      <c r="X140" s="52"/>
      <c r="Y140" s="51" t="s">
        <v>98</v>
      </c>
      <c r="Z140" s="52"/>
      <c r="AA140" s="51" t="s">
        <v>99</v>
      </c>
      <c r="AB140" s="52"/>
      <c r="AC140" s="51" t="s">
        <v>100</v>
      </c>
      <c r="AD140" s="127"/>
      <c r="AE140" s="51" t="s">
        <v>101</v>
      </c>
      <c r="AF140" s="52"/>
      <c r="AG140" s="51" t="s">
        <v>102</v>
      </c>
      <c r="AH140" s="52"/>
      <c r="AI140" s="94" t="s">
        <v>57</v>
      </c>
      <c r="AJ140" s="95"/>
      <c r="AK140" s="50"/>
      <c r="AL140" s="96"/>
      <c r="AM140" s="97" t="s">
        <v>250</v>
      </c>
      <c r="AN140" s="98"/>
      <c r="AO140" s="98"/>
      <c r="AP140" s="98"/>
      <c r="AQ140" s="98"/>
      <c r="AR140" s="98"/>
      <c r="AS140" s="98"/>
      <c r="AT140" s="99"/>
      <c r="AU140" s="100" t="s">
        <v>70</v>
      </c>
      <c r="AV140" s="101"/>
      <c r="AW140" s="102"/>
      <c r="AX140" s="3" t="s">
        <v>71</v>
      </c>
      <c r="AY140" s="28"/>
      <c r="AZ140" s="54"/>
      <c r="BA140" s="55"/>
      <c r="BB140" s="56"/>
      <c r="BC140" s="4"/>
      <c r="BD140" s="2" t="s">
        <v>72</v>
      </c>
      <c r="BE140" s="5"/>
      <c r="BF140" s="6">
        <v>0</v>
      </c>
    </row>
    <row r="141" spans="1:58" s="109" customFormat="1" ht="25.5" customHeight="1">
      <c r="A141" s="104" t="s">
        <v>113</v>
      </c>
      <c r="B141" s="105" t="s">
        <v>114</v>
      </c>
      <c r="C141" s="420" t="s">
        <v>282</v>
      </c>
      <c r="D141" s="420" t="s">
        <v>269</v>
      </c>
      <c r="E141" s="420" t="s">
        <v>282</v>
      </c>
      <c r="F141" s="420" t="s">
        <v>269</v>
      </c>
      <c r="G141" s="420" t="s">
        <v>282</v>
      </c>
      <c r="H141" s="420" t="s">
        <v>269</v>
      </c>
      <c r="I141" s="420" t="s">
        <v>282</v>
      </c>
      <c r="J141" s="420" t="s">
        <v>269</v>
      </c>
      <c r="K141" s="420" t="s">
        <v>282</v>
      </c>
      <c r="L141" s="420" t="s">
        <v>269</v>
      </c>
      <c r="M141" s="420" t="s">
        <v>282</v>
      </c>
      <c r="N141" s="420" t="s">
        <v>269</v>
      </c>
      <c r="O141" s="182" t="s">
        <v>282</v>
      </c>
      <c r="P141" s="182" t="s">
        <v>269</v>
      </c>
      <c r="Q141" s="182" t="s">
        <v>282</v>
      </c>
      <c r="R141" s="182" t="s">
        <v>269</v>
      </c>
      <c r="S141" s="104" t="s">
        <v>113</v>
      </c>
      <c r="T141" s="105" t="s">
        <v>114</v>
      </c>
      <c r="U141" s="182" t="s">
        <v>282</v>
      </c>
      <c r="V141" s="182" t="s">
        <v>269</v>
      </c>
      <c r="W141" s="182" t="s">
        <v>282</v>
      </c>
      <c r="X141" s="182" t="s">
        <v>269</v>
      </c>
      <c r="Y141" s="182" t="s">
        <v>282</v>
      </c>
      <c r="Z141" s="182" t="s">
        <v>269</v>
      </c>
      <c r="AA141" s="182" t="s">
        <v>282</v>
      </c>
      <c r="AB141" s="182" t="s">
        <v>269</v>
      </c>
      <c r="AC141" s="182" t="s">
        <v>282</v>
      </c>
      <c r="AD141" s="182" t="s">
        <v>269</v>
      </c>
      <c r="AE141" s="420" t="s">
        <v>282</v>
      </c>
      <c r="AF141" s="420" t="s">
        <v>269</v>
      </c>
      <c r="AG141" s="420" t="s">
        <v>282</v>
      </c>
      <c r="AH141" s="420" t="s">
        <v>269</v>
      </c>
      <c r="AI141" s="420" t="s">
        <v>282</v>
      </c>
      <c r="AJ141" s="420" t="s">
        <v>269</v>
      </c>
      <c r="AK141" s="395" t="s">
        <v>113</v>
      </c>
      <c r="AL141" s="70" t="s">
        <v>114</v>
      </c>
      <c r="AM141" s="421" t="s">
        <v>96</v>
      </c>
      <c r="AN141" s="421" t="s">
        <v>104</v>
      </c>
      <c r="AO141" s="421" t="s">
        <v>105</v>
      </c>
      <c r="AP141" s="421" t="s">
        <v>106</v>
      </c>
      <c r="AQ141" s="421" t="s">
        <v>107</v>
      </c>
      <c r="AR141" s="421" t="s">
        <v>108</v>
      </c>
      <c r="AS141" s="421" t="s">
        <v>109</v>
      </c>
      <c r="AT141" s="301" t="s">
        <v>57</v>
      </c>
      <c r="AU141" s="422" t="s">
        <v>73</v>
      </c>
      <c r="AV141" s="19" t="s">
        <v>74</v>
      </c>
      <c r="AW141" s="19" t="s">
        <v>75</v>
      </c>
      <c r="AX141" s="9" t="s">
        <v>76</v>
      </c>
      <c r="AY141" s="7" t="s">
        <v>77</v>
      </c>
      <c r="AZ141" s="7" t="s">
        <v>94</v>
      </c>
      <c r="BA141" s="7" t="s">
        <v>78</v>
      </c>
      <c r="BB141" s="10" t="s">
        <v>79</v>
      </c>
      <c r="BC141" s="7" t="s">
        <v>80</v>
      </c>
      <c r="BD141" s="107" t="s">
        <v>81</v>
      </c>
      <c r="BE141" s="108" t="s">
        <v>82</v>
      </c>
      <c r="BF141" s="107" t="s">
        <v>83</v>
      </c>
    </row>
    <row r="142" spans="1:58">
      <c r="A142" s="73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110"/>
      <c r="R142" s="110"/>
      <c r="S142" s="69"/>
      <c r="T142" s="72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110"/>
      <c r="AJ142" s="110"/>
      <c r="AK142" s="69"/>
      <c r="AL142" s="69"/>
      <c r="AM142" s="22"/>
      <c r="AN142" s="22"/>
      <c r="AO142" s="22"/>
      <c r="AP142" s="22"/>
      <c r="AQ142" s="22"/>
      <c r="AR142" s="22"/>
      <c r="AS142" s="22"/>
      <c r="AT142" s="21"/>
      <c r="AU142" s="21"/>
      <c r="AV142" s="413"/>
      <c r="AW142" s="21"/>
      <c r="AX142" s="24"/>
      <c r="AY142" s="24"/>
      <c r="AZ142" s="21"/>
      <c r="BA142" s="24"/>
      <c r="BB142" s="21"/>
      <c r="BC142" s="24"/>
      <c r="BD142" s="24"/>
      <c r="BE142" s="73"/>
      <c r="BF142" s="73"/>
    </row>
    <row r="143" spans="1:58" s="394" customFormat="1">
      <c r="A143" s="396"/>
      <c r="B143" s="401" t="s">
        <v>58</v>
      </c>
      <c r="C143" s="401">
        <f t="shared" ref="C143:R143" si="101">SUM(C145:C160)</f>
        <v>3375</v>
      </c>
      <c r="D143" s="401">
        <f t="shared" si="101"/>
        <v>1359</v>
      </c>
      <c r="E143" s="401">
        <f t="shared" si="101"/>
        <v>806</v>
      </c>
      <c r="F143" s="401">
        <f t="shared" si="101"/>
        <v>413</v>
      </c>
      <c r="G143" s="401">
        <f t="shared" si="101"/>
        <v>126</v>
      </c>
      <c r="H143" s="401">
        <f t="shared" si="101"/>
        <v>13</v>
      </c>
      <c r="I143" s="401">
        <f t="shared" si="101"/>
        <v>877</v>
      </c>
      <c r="J143" s="401">
        <f t="shared" si="101"/>
        <v>289</v>
      </c>
      <c r="K143" s="401">
        <f t="shared" si="101"/>
        <v>1051</v>
      </c>
      <c r="L143" s="401">
        <f t="shared" si="101"/>
        <v>558</v>
      </c>
      <c r="M143" s="401">
        <f t="shared" si="101"/>
        <v>93</v>
      </c>
      <c r="N143" s="401">
        <f t="shared" si="101"/>
        <v>13</v>
      </c>
      <c r="O143" s="439">
        <f t="shared" si="101"/>
        <v>655</v>
      </c>
      <c r="P143" s="401">
        <f t="shared" si="101"/>
        <v>214</v>
      </c>
      <c r="Q143" s="387">
        <f t="shared" si="101"/>
        <v>6983</v>
      </c>
      <c r="R143" s="387">
        <f t="shared" si="101"/>
        <v>2859</v>
      </c>
      <c r="S143" s="401"/>
      <c r="T143" s="401" t="s">
        <v>58</v>
      </c>
      <c r="U143" s="401">
        <f t="shared" ref="U143:AJ143" si="102">SUM(U145:U160)</f>
        <v>341</v>
      </c>
      <c r="V143" s="401">
        <f t="shared" si="102"/>
        <v>126</v>
      </c>
      <c r="W143" s="401">
        <f t="shared" si="102"/>
        <v>48</v>
      </c>
      <c r="X143" s="401">
        <f t="shared" si="102"/>
        <v>28</v>
      </c>
      <c r="Y143" s="401">
        <f t="shared" si="102"/>
        <v>18</v>
      </c>
      <c r="Z143" s="401">
        <f t="shared" si="102"/>
        <v>0</v>
      </c>
      <c r="AA143" s="401">
        <f t="shared" si="102"/>
        <v>140</v>
      </c>
      <c r="AB143" s="401">
        <f t="shared" si="102"/>
        <v>50</v>
      </c>
      <c r="AC143" s="401">
        <f t="shared" si="102"/>
        <v>333</v>
      </c>
      <c r="AD143" s="401">
        <f t="shared" si="102"/>
        <v>165</v>
      </c>
      <c r="AE143" s="401">
        <f t="shared" si="102"/>
        <v>18</v>
      </c>
      <c r="AF143" s="401">
        <f t="shared" si="102"/>
        <v>2</v>
      </c>
      <c r="AG143" s="401">
        <f t="shared" si="102"/>
        <v>225</v>
      </c>
      <c r="AH143" s="401">
        <f t="shared" si="102"/>
        <v>73</v>
      </c>
      <c r="AI143" s="387">
        <f t="shared" si="102"/>
        <v>1123</v>
      </c>
      <c r="AJ143" s="387">
        <f t="shared" si="102"/>
        <v>444</v>
      </c>
      <c r="AK143" s="401"/>
      <c r="AL143" s="401" t="s">
        <v>58</v>
      </c>
      <c r="AM143" s="401">
        <f t="shared" ref="AM143:BF143" si="103">SUM(AM145:AM160)</f>
        <v>67</v>
      </c>
      <c r="AN143" s="401">
        <f t="shared" si="103"/>
        <v>19</v>
      </c>
      <c r="AO143" s="401">
        <f t="shared" si="103"/>
        <v>6</v>
      </c>
      <c r="AP143" s="401">
        <f t="shared" si="103"/>
        <v>21</v>
      </c>
      <c r="AQ143" s="401">
        <f t="shared" si="103"/>
        <v>25</v>
      </c>
      <c r="AR143" s="401">
        <f t="shared" si="103"/>
        <v>15</v>
      </c>
      <c r="AS143" s="401">
        <f t="shared" si="103"/>
        <v>19</v>
      </c>
      <c r="AT143" s="401">
        <f t="shared" si="103"/>
        <v>172</v>
      </c>
      <c r="AU143" s="401">
        <f t="shared" si="103"/>
        <v>135</v>
      </c>
      <c r="AV143" s="401">
        <f t="shared" si="103"/>
        <v>9</v>
      </c>
      <c r="AW143" s="401">
        <f t="shared" si="103"/>
        <v>144</v>
      </c>
      <c r="AX143" s="401">
        <f t="shared" si="103"/>
        <v>284</v>
      </c>
      <c r="AY143" s="401">
        <f t="shared" si="103"/>
        <v>15</v>
      </c>
      <c r="AZ143" s="401">
        <f t="shared" si="103"/>
        <v>2</v>
      </c>
      <c r="BA143" s="401">
        <f t="shared" si="103"/>
        <v>3</v>
      </c>
      <c r="BB143" s="401">
        <f t="shared" si="103"/>
        <v>304</v>
      </c>
      <c r="BC143" s="401">
        <f t="shared" si="103"/>
        <v>82</v>
      </c>
      <c r="BD143" s="401">
        <f t="shared" si="103"/>
        <v>15</v>
      </c>
      <c r="BE143" s="401">
        <f t="shared" si="103"/>
        <v>15</v>
      </c>
      <c r="BF143" s="401">
        <f t="shared" si="103"/>
        <v>0</v>
      </c>
    </row>
    <row r="144" spans="1:58" s="394" customFormat="1">
      <c r="A144" s="396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440"/>
      <c r="P144" s="70"/>
      <c r="Q144" s="387"/>
      <c r="R144" s="387"/>
      <c r="S144" s="401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387"/>
      <c r="AJ144" s="387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396"/>
      <c r="BF144" s="396"/>
    </row>
    <row r="145" spans="1:58" s="394" customFormat="1" ht="15" customHeight="1">
      <c r="A145" s="703" t="s">
        <v>177</v>
      </c>
      <c r="B145" s="703" t="s">
        <v>179</v>
      </c>
      <c r="C145" s="396">
        <v>157</v>
      </c>
      <c r="D145" s="396">
        <v>81</v>
      </c>
      <c r="E145" s="396">
        <v>43</v>
      </c>
      <c r="F145" s="396">
        <v>22</v>
      </c>
      <c r="G145" s="396">
        <v>0</v>
      </c>
      <c r="H145" s="396">
        <v>0</v>
      </c>
      <c r="I145" s="396">
        <v>38</v>
      </c>
      <c r="J145" s="396">
        <v>13</v>
      </c>
      <c r="K145" s="396">
        <v>36</v>
      </c>
      <c r="L145" s="396">
        <v>20</v>
      </c>
      <c r="M145" s="396">
        <v>0</v>
      </c>
      <c r="N145" s="396">
        <v>0</v>
      </c>
      <c r="O145" s="462">
        <v>36</v>
      </c>
      <c r="P145" s="390">
        <v>16</v>
      </c>
      <c r="Q145" s="438">
        <v>310</v>
      </c>
      <c r="R145" s="438">
        <v>152</v>
      </c>
      <c r="S145" s="707" t="s">
        <v>177</v>
      </c>
      <c r="T145" s="707" t="s">
        <v>179</v>
      </c>
      <c r="U145" s="396">
        <v>24</v>
      </c>
      <c r="V145" s="396">
        <v>10</v>
      </c>
      <c r="W145" s="396">
        <v>2</v>
      </c>
      <c r="X145" s="396">
        <v>1</v>
      </c>
      <c r="Y145" s="396">
        <v>0</v>
      </c>
      <c r="Z145" s="396">
        <v>0</v>
      </c>
      <c r="AA145" s="396">
        <v>0</v>
      </c>
      <c r="AB145" s="396">
        <v>0</v>
      </c>
      <c r="AC145" s="390">
        <v>6</v>
      </c>
      <c r="AD145" s="390">
        <v>2</v>
      </c>
      <c r="AE145" s="390">
        <v>0</v>
      </c>
      <c r="AF145" s="390">
        <v>0</v>
      </c>
      <c r="AG145" s="390">
        <v>9</v>
      </c>
      <c r="AH145" s="390">
        <v>5</v>
      </c>
      <c r="AI145" s="437">
        <v>41</v>
      </c>
      <c r="AJ145" s="437">
        <v>18</v>
      </c>
      <c r="AK145" s="703" t="s">
        <v>177</v>
      </c>
      <c r="AL145" s="703" t="s">
        <v>179</v>
      </c>
      <c r="AM145" s="390">
        <v>4</v>
      </c>
      <c r="AN145" s="390">
        <v>1</v>
      </c>
      <c r="AO145" s="390">
        <v>0</v>
      </c>
      <c r="AP145" s="390">
        <v>1</v>
      </c>
      <c r="AQ145" s="390">
        <v>1</v>
      </c>
      <c r="AR145" s="390">
        <v>0</v>
      </c>
      <c r="AS145" s="390">
        <v>1</v>
      </c>
      <c r="AT145" s="390">
        <v>8</v>
      </c>
      <c r="AU145" s="390">
        <v>6</v>
      </c>
      <c r="AV145" s="390">
        <v>0</v>
      </c>
      <c r="AW145" s="390">
        <v>6</v>
      </c>
      <c r="AX145" s="390">
        <v>16</v>
      </c>
      <c r="AY145" s="390">
        <v>1</v>
      </c>
      <c r="AZ145" s="390">
        <v>0</v>
      </c>
      <c r="BA145" s="390">
        <v>0</v>
      </c>
      <c r="BB145" s="390">
        <v>17</v>
      </c>
      <c r="BC145" s="390">
        <v>4</v>
      </c>
      <c r="BD145" s="390">
        <v>1</v>
      </c>
      <c r="BE145" s="390">
        <v>1</v>
      </c>
      <c r="BF145" s="390">
        <v>0</v>
      </c>
    </row>
    <row r="146" spans="1:58" s="394" customFormat="1" ht="15" customHeight="1">
      <c r="A146" s="703" t="s">
        <v>177</v>
      </c>
      <c r="B146" s="703" t="s">
        <v>180</v>
      </c>
      <c r="C146" s="396">
        <v>72</v>
      </c>
      <c r="D146" s="396">
        <v>34</v>
      </c>
      <c r="E146" s="396">
        <v>0</v>
      </c>
      <c r="F146" s="396">
        <v>0</v>
      </c>
      <c r="G146" s="396">
        <v>0</v>
      </c>
      <c r="H146" s="396">
        <v>0</v>
      </c>
      <c r="I146" s="396">
        <v>36</v>
      </c>
      <c r="J146" s="396">
        <v>16</v>
      </c>
      <c r="K146" s="396">
        <v>20</v>
      </c>
      <c r="L146" s="396">
        <v>11</v>
      </c>
      <c r="M146" s="396">
        <v>0</v>
      </c>
      <c r="N146" s="396">
        <v>0</v>
      </c>
      <c r="O146" s="462">
        <v>16</v>
      </c>
      <c r="P146" s="390">
        <v>3</v>
      </c>
      <c r="Q146" s="438">
        <v>144</v>
      </c>
      <c r="R146" s="438">
        <v>64</v>
      </c>
      <c r="S146" s="707" t="s">
        <v>177</v>
      </c>
      <c r="T146" s="707" t="s">
        <v>180</v>
      </c>
      <c r="U146" s="396">
        <v>1</v>
      </c>
      <c r="V146" s="396">
        <v>0</v>
      </c>
      <c r="W146" s="396">
        <v>0</v>
      </c>
      <c r="X146" s="396">
        <v>0</v>
      </c>
      <c r="Y146" s="396">
        <v>0</v>
      </c>
      <c r="Z146" s="396">
        <v>0</v>
      </c>
      <c r="AA146" s="396">
        <v>4</v>
      </c>
      <c r="AB146" s="396">
        <v>2</v>
      </c>
      <c r="AC146" s="390">
        <v>8</v>
      </c>
      <c r="AD146" s="390">
        <v>6</v>
      </c>
      <c r="AE146" s="390">
        <v>0</v>
      </c>
      <c r="AF146" s="390">
        <v>0</v>
      </c>
      <c r="AG146" s="390">
        <v>6</v>
      </c>
      <c r="AH146" s="390">
        <v>1</v>
      </c>
      <c r="AI146" s="437">
        <v>19</v>
      </c>
      <c r="AJ146" s="437">
        <v>9</v>
      </c>
      <c r="AK146" s="703" t="s">
        <v>177</v>
      </c>
      <c r="AL146" s="703" t="s">
        <v>180</v>
      </c>
      <c r="AM146" s="390">
        <v>2</v>
      </c>
      <c r="AN146" s="390">
        <v>0</v>
      </c>
      <c r="AO146" s="390">
        <v>0</v>
      </c>
      <c r="AP146" s="390">
        <v>1</v>
      </c>
      <c r="AQ146" s="390">
        <v>1</v>
      </c>
      <c r="AR146" s="390">
        <v>0</v>
      </c>
      <c r="AS146" s="390">
        <v>1</v>
      </c>
      <c r="AT146" s="390">
        <v>5</v>
      </c>
      <c r="AU146" s="390">
        <v>3</v>
      </c>
      <c r="AV146" s="390">
        <v>1</v>
      </c>
      <c r="AW146" s="390">
        <v>4</v>
      </c>
      <c r="AX146" s="390">
        <v>10</v>
      </c>
      <c r="AY146" s="390">
        <v>0</v>
      </c>
      <c r="AZ146" s="390">
        <v>0</v>
      </c>
      <c r="BA146" s="390">
        <v>0</v>
      </c>
      <c r="BB146" s="390">
        <v>10</v>
      </c>
      <c r="BC146" s="390">
        <v>3</v>
      </c>
      <c r="BD146" s="390">
        <v>1</v>
      </c>
      <c r="BE146" s="390">
        <v>1</v>
      </c>
      <c r="BF146" s="390">
        <v>0</v>
      </c>
    </row>
    <row r="147" spans="1:58" s="394" customFormat="1" ht="15" customHeight="1">
      <c r="A147" s="703" t="s">
        <v>283</v>
      </c>
      <c r="B147" s="703" t="s">
        <v>181</v>
      </c>
      <c r="C147" s="396">
        <v>140</v>
      </c>
      <c r="D147" s="396">
        <v>63</v>
      </c>
      <c r="E147" s="396">
        <v>29</v>
      </c>
      <c r="F147" s="396">
        <v>17</v>
      </c>
      <c r="G147" s="396">
        <v>0</v>
      </c>
      <c r="H147" s="396">
        <v>0</v>
      </c>
      <c r="I147" s="396">
        <v>28</v>
      </c>
      <c r="J147" s="396">
        <v>8</v>
      </c>
      <c r="K147" s="396">
        <v>48</v>
      </c>
      <c r="L147" s="396">
        <v>28</v>
      </c>
      <c r="M147" s="396">
        <v>0</v>
      </c>
      <c r="N147" s="396">
        <v>0</v>
      </c>
      <c r="O147" s="462">
        <v>17</v>
      </c>
      <c r="P147" s="390">
        <v>4</v>
      </c>
      <c r="Q147" s="438">
        <v>262</v>
      </c>
      <c r="R147" s="438">
        <v>120</v>
      </c>
      <c r="S147" s="707" t="s">
        <v>283</v>
      </c>
      <c r="T147" s="707" t="s">
        <v>181</v>
      </c>
      <c r="U147" s="396">
        <v>10</v>
      </c>
      <c r="V147" s="396">
        <v>4</v>
      </c>
      <c r="W147" s="396">
        <v>0</v>
      </c>
      <c r="X147" s="396">
        <v>0</v>
      </c>
      <c r="Y147" s="396">
        <v>0</v>
      </c>
      <c r="Z147" s="396">
        <v>0</v>
      </c>
      <c r="AA147" s="396">
        <v>5</v>
      </c>
      <c r="AB147" s="396">
        <v>1</v>
      </c>
      <c r="AC147" s="390">
        <v>12</v>
      </c>
      <c r="AD147" s="390">
        <v>5</v>
      </c>
      <c r="AE147" s="390">
        <v>0</v>
      </c>
      <c r="AF147" s="390">
        <v>0</v>
      </c>
      <c r="AG147" s="390">
        <v>4</v>
      </c>
      <c r="AH147" s="390">
        <v>2</v>
      </c>
      <c r="AI147" s="437">
        <v>31</v>
      </c>
      <c r="AJ147" s="437">
        <v>12</v>
      </c>
      <c r="AK147" s="703" t="s">
        <v>283</v>
      </c>
      <c r="AL147" s="703" t="s">
        <v>181</v>
      </c>
      <c r="AM147" s="390">
        <v>3</v>
      </c>
      <c r="AN147" s="390">
        <v>1</v>
      </c>
      <c r="AO147" s="390">
        <v>0</v>
      </c>
      <c r="AP147" s="390">
        <v>1</v>
      </c>
      <c r="AQ147" s="390">
        <v>1</v>
      </c>
      <c r="AR147" s="390">
        <v>0</v>
      </c>
      <c r="AS147" s="390">
        <v>1</v>
      </c>
      <c r="AT147" s="390">
        <v>7</v>
      </c>
      <c r="AU147" s="390">
        <v>7</v>
      </c>
      <c r="AV147" s="390">
        <v>0</v>
      </c>
      <c r="AW147" s="390">
        <v>7</v>
      </c>
      <c r="AX147" s="390">
        <v>15</v>
      </c>
      <c r="AY147" s="390">
        <v>2</v>
      </c>
      <c r="AZ147" s="390">
        <v>0</v>
      </c>
      <c r="BA147" s="390">
        <v>0</v>
      </c>
      <c r="BB147" s="390">
        <v>17</v>
      </c>
      <c r="BC147" s="390">
        <v>0</v>
      </c>
      <c r="BD147" s="390">
        <v>1</v>
      </c>
      <c r="BE147" s="390">
        <v>1</v>
      </c>
      <c r="BF147" s="390">
        <v>0</v>
      </c>
    </row>
    <row r="148" spans="1:58" s="394" customFormat="1" ht="15" customHeight="1">
      <c r="A148" s="703" t="s">
        <v>283</v>
      </c>
      <c r="B148" s="703" t="s">
        <v>182</v>
      </c>
      <c r="C148" s="396">
        <v>584</v>
      </c>
      <c r="D148" s="396">
        <v>290</v>
      </c>
      <c r="E148" s="396">
        <v>138</v>
      </c>
      <c r="F148" s="396">
        <v>99</v>
      </c>
      <c r="G148" s="396">
        <v>73</v>
      </c>
      <c r="H148" s="396">
        <v>9</v>
      </c>
      <c r="I148" s="396">
        <v>224</v>
      </c>
      <c r="J148" s="396">
        <v>102</v>
      </c>
      <c r="K148" s="396">
        <v>147</v>
      </c>
      <c r="L148" s="396">
        <v>96</v>
      </c>
      <c r="M148" s="396">
        <v>56</v>
      </c>
      <c r="N148" s="396">
        <v>6</v>
      </c>
      <c r="O148" s="462">
        <v>198</v>
      </c>
      <c r="P148" s="390">
        <v>97</v>
      </c>
      <c r="Q148" s="438">
        <v>1420</v>
      </c>
      <c r="R148" s="438">
        <v>699</v>
      </c>
      <c r="S148" s="707" t="s">
        <v>283</v>
      </c>
      <c r="T148" s="707" t="s">
        <v>182</v>
      </c>
      <c r="U148" s="396">
        <v>75</v>
      </c>
      <c r="V148" s="396">
        <v>41</v>
      </c>
      <c r="W148" s="396">
        <v>8</v>
      </c>
      <c r="X148" s="396">
        <v>8</v>
      </c>
      <c r="Y148" s="396">
        <v>15</v>
      </c>
      <c r="Z148" s="396">
        <v>0</v>
      </c>
      <c r="AA148" s="396">
        <v>65</v>
      </c>
      <c r="AB148" s="396">
        <v>29</v>
      </c>
      <c r="AC148" s="390">
        <v>33</v>
      </c>
      <c r="AD148" s="390">
        <v>24</v>
      </c>
      <c r="AE148" s="390">
        <v>11</v>
      </c>
      <c r="AF148" s="390">
        <v>0</v>
      </c>
      <c r="AG148" s="390">
        <v>81</v>
      </c>
      <c r="AH148" s="390">
        <v>36</v>
      </c>
      <c r="AI148" s="437">
        <v>288</v>
      </c>
      <c r="AJ148" s="437">
        <v>138</v>
      </c>
      <c r="AK148" s="703" t="s">
        <v>283</v>
      </c>
      <c r="AL148" s="703" t="s">
        <v>182</v>
      </c>
      <c r="AM148" s="390">
        <v>13</v>
      </c>
      <c r="AN148" s="390">
        <v>3</v>
      </c>
      <c r="AO148" s="390">
        <v>2</v>
      </c>
      <c r="AP148" s="390">
        <v>5</v>
      </c>
      <c r="AQ148" s="390">
        <v>3</v>
      </c>
      <c r="AR148" s="390">
        <v>2</v>
      </c>
      <c r="AS148" s="390">
        <v>4</v>
      </c>
      <c r="AT148" s="390">
        <v>32</v>
      </c>
      <c r="AU148" s="390">
        <v>29</v>
      </c>
      <c r="AV148" s="390">
        <v>3</v>
      </c>
      <c r="AW148" s="390">
        <v>32</v>
      </c>
      <c r="AX148" s="390">
        <v>69</v>
      </c>
      <c r="AY148" s="390">
        <v>0</v>
      </c>
      <c r="AZ148" s="390">
        <v>0</v>
      </c>
      <c r="BA148" s="390">
        <v>1</v>
      </c>
      <c r="BB148" s="390">
        <v>70</v>
      </c>
      <c r="BC148" s="390">
        <v>3</v>
      </c>
      <c r="BD148" s="390">
        <v>1</v>
      </c>
      <c r="BE148" s="390">
        <v>1</v>
      </c>
      <c r="BF148" s="390">
        <v>0</v>
      </c>
    </row>
    <row r="149" spans="1:58" s="394" customFormat="1" ht="15" customHeight="1">
      <c r="A149" s="703" t="s">
        <v>283</v>
      </c>
      <c r="B149" s="703" t="s">
        <v>184</v>
      </c>
      <c r="C149" s="396">
        <v>196</v>
      </c>
      <c r="D149" s="396">
        <v>78</v>
      </c>
      <c r="E149" s="396">
        <v>52</v>
      </c>
      <c r="F149" s="396">
        <v>25</v>
      </c>
      <c r="G149" s="396">
        <v>0</v>
      </c>
      <c r="H149" s="396">
        <v>0</v>
      </c>
      <c r="I149" s="396">
        <v>45</v>
      </c>
      <c r="J149" s="396">
        <v>20</v>
      </c>
      <c r="K149" s="396">
        <v>62</v>
      </c>
      <c r="L149" s="396">
        <v>30</v>
      </c>
      <c r="M149" s="396">
        <v>0</v>
      </c>
      <c r="N149" s="396">
        <v>0</v>
      </c>
      <c r="O149" s="462">
        <v>43</v>
      </c>
      <c r="P149" s="390">
        <v>15</v>
      </c>
      <c r="Q149" s="438">
        <v>398</v>
      </c>
      <c r="R149" s="438">
        <v>168</v>
      </c>
      <c r="S149" s="707" t="s">
        <v>283</v>
      </c>
      <c r="T149" s="707" t="s">
        <v>184</v>
      </c>
      <c r="U149" s="396">
        <v>14</v>
      </c>
      <c r="V149" s="396">
        <v>7</v>
      </c>
      <c r="W149" s="396">
        <v>4</v>
      </c>
      <c r="X149" s="396">
        <v>3</v>
      </c>
      <c r="Y149" s="396">
        <v>0</v>
      </c>
      <c r="Z149" s="396">
        <v>0</v>
      </c>
      <c r="AA149" s="396">
        <v>10</v>
      </c>
      <c r="AB149" s="396">
        <v>5</v>
      </c>
      <c r="AC149" s="390">
        <v>25</v>
      </c>
      <c r="AD149" s="390">
        <v>10</v>
      </c>
      <c r="AE149" s="390">
        <v>0</v>
      </c>
      <c r="AF149" s="390">
        <v>0</v>
      </c>
      <c r="AG149" s="390">
        <v>15</v>
      </c>
      <c r="AH149" s="390">
        <v>3</v>
      </c>
      <c r="AI149" s="437">
        <v>68</v>
      </c>
      <c r="AJ149" s="437">
        <v>28</v>
      </c>
      <c r="AK149" s="703" t="s">
        <v>283</v>
      </c>
      <c r="AL149" s="703" t="s">
        <v>184</v>
      </c>
      <c r="AM149" s="390">
        <v>4</v>
      </c>
      <c r="AN149" s="390">
        <v>1</v>
      </c>
      <c r="AO149" s="390">
        <v>0</v>
      </c>
      <c r="AP149" s="390">
        <v>1</v>
      </c>
      <c r="AQ149" s="390">
        <v>2</v>
      </c>
      <c r="AR149" s="390">
        <v>0</v>
      </c>
      <c r="AS149" s="390">
        <v>1</v>
      </c>
      <c r="AT149" s="390">
        <v>9</v>
      </c>
      <c r="AU149" s="390">
        <v>9</v>
      </c>
      <c r="AV149" s="390">
        <v>0</v>
      </c>
      <c r="AW149" s="390">
        <v>9</v>
      </c>
      <c r="AX149" s="390">
        <v>18</v>
      </c>
      <c r="AY149" s="390">
        <v>0</v>
      </c>
      <c r="AZ149" s="390">
        <v>0</v>
      </c>
      <c r="BA149" s="390">
        <v>0</v>
      </c>
      <c r="BB149" s="390">
        <v>18</v>
      </c>
      <c r="BC149" s="390">
        <v>6</v>
      </c>
      <c r="BD149" s="390">
        <v>1</v>
      </c>
      <c r="BE149" s="390">
        <v>1</v>
      </c>
      <c r="BF149" s="390">
        <v>0</v>
      </c>
    </row>
    <row r="150" spans="1:58" s="394" customFormat="1" ht="15" customHeight="1">
      <c r="A150" s="703" t="s">
        <v>283</v>
      </c>
      <c r="B150" s="703" t="s">
        <v>185</v>
      </c>
      <c r="C150" s="396">
        <v>60</v>
      </c>
      <c r="D150" s="396">
        <v>24</v>
      </c>
      <c r="E150" s="396">
        <v>15</v>
      </c>
      <c r="F150" s="396">
        <v>7</v>
      </c>
      <c r="G150" s="396">
        <v>0</v>
      </c>
      <c r="H150" s="396">
        <v>0</v>
      </c>
      <c r="I150" s="396">
        <v>16</v>
      </c>
      <c r="J150" s="396">
        <v>2</v>
      </c>
      <c r="K150" s="396">
        <v>10</v>
      </c>
      <c r="L150" s="396">
        <v>3</v>
      </c>
      <c r="M150" s="396">
        <v>0</v>
      </c>
      <c r="N150" s="396">
        <v>0</v>
      </c>
      <c r="O150" s="462">
        <v>8</v>
      </c>
      <c r="P150" s="390">
        <v>4</v>
      </c>
      <c r="Q150" s="438">
        <v>109</v>
      </c>
      <c r="R150" s="438">
        <v>40</v>
      </c>
      <c r="S150" s="707" t="s">
        <v>283</v>
      </c>
      <c r="T150" s="707" t="s">
        <v>185</v>
      </c>
      <c r="U150" s="396">
        <v>9</v>
      </c>
      <c r="V150" s="396">
        <v>3</v>
      </c>
      <c r="W150" s="396">
        <v>2</v>
      </c>
      <c r="X150" s="396">
        <v>1</v>
      </c>
      <c r="Y150" s="396">
        <v>0</v>
      </c>
      <c r="Z150" s="396">
        <v>0</v>
      </c>
      <c r="AA150" s="396">
        <v>2</v>
      </c>
      <c r="AB150" s="396">
        <v>0</v>
      </c>
      <c r="AC150" s="390">
        <v>2</v>
      </c>
      <c r="AD150" s="390">
        <v>0</v>
      </c>
      <c r="AE150" s="390">
        <v>0</v>
      </c>
      <c r="AF150" s="390">
        <v>0</v>
      </c>
      <c r="AG150" s="390">
        <v>1</v>
      </c>
      <c r="AH150" s="390">
        <v>0</v>
      </c>
      <c r="AI150" s="437">
        <v>16</v>
      </c>
      <c r="AJ150" s="437">
        <v>4</v>
      </c>
      <c r="AK150" s="703" t="s">
        <v>283</v>
      </c>
      <c r="AL150" s="703" t="s">
        <v>185</v>
      </c>
      <c r="AM150" s="390">
        <v>1</v>
      </c>
      <c r="AN150" s="390">
        <v>1</v>
      </c>
      <c r="AO150" s="390">
        <v>0</v>
      </c>
      <c r="AP150" s="390">
        <v>1</v>
      </c>
      <c r="AQ150" s="390">
        <v>1</v>
      </c>
      <c r="AR150" s="390">
        <v>0</v>
      </c>
      <c r="AS150" s="390">
        <v>1</v>
      </c>
      <c r="AT150" s="390">
        <v>5</v>
      </c>
      <c r="AU150" s="390">
        <v>4</v>
      </c>
      <c r="AV150" s="390">
        <v>1</v>
      </c>
      <c r="AW150" s="390">
        <v>5</v>
      </c>
      <c r="AX150" s="390">
        <v>10</v>
      </c>
      <c r="AY150" s="390">
        <v>0</v>
      </c>
      <c r="AZ150" s="390">
        <v>0</v>
      </c>
      <c r="BA150" s="390">
        <v>0</v>
      </c>
      <c r="BB150" s="390">
        <v>10</v>
      </c>
      <c r="BC150" s="390">
        <v>2</v>
      </c>
      <c r="BD150" s="390">
        <v>1</v>
      </c>
      <c r="BE150" s="390">
        <v>1</v>
      </c>
      <c r="BF150" s="390">
        <v>0</v>
      </c>
    </row>
    <row r="151" spans="1:58" s="394" customFormat="1" ht="15" customHeight="1">
      <c r="A151" s="703" t="s">
        <v>187</v>
      </c>
      <c r="B151" s="703" t="s">
        <v>190</v>
      </c>
      <c r="C151" s="396">
        <v>17</v>
      </c>
      <c r="D151" s="396">
        <v>8</v>
      </c>
      <c r="E151" s="396">
        <v>13</v>
      </c>
      <c r="F151" s="396">
        <v>5</v>
      </c>
      <c r="G151" s="396">
        <v>0</v>
      </c>
      <c r="H151" s="396">
        <v>0</v>
      </c>
      <c r="I151" s="396">
        <v>0</v>
      </c>
      <c r="J151" s="396">
        <v>0</v>
      </c>
      <c r="K151" s="396">
        <v>11</v>
      </c>
      <c r="L151" s="396">
        <v>7</v>
      </c>
      <c r="M151" s="396">
        <v>0</v>
      </c>
      <c r="N151" s="396">
        <v>0</v>
      </c>
      <c r="O151" s="462">
        <v>0</v>
      </c>
      <c r="P151" s="390">
        <v>0</v>
      </c>
      <c r="Q151" s="438">
        <v>41</v>
      </c>
      <c r="R151" s="438">
        <v>20</v>
      </c>
      <c r="S151" s="707" t="s">
        <v>187</v>
      </c>
      <c r="T151" s="707" t="s">
        <v>190</v>
      </c>
      <c r="U151" s="396">
        <v>3</v>
      </c>
      <c r="V151" s="396">
        <v>3</v>
      </c>
      <c r="W151" s="396">
        <v>1</v>
      </c>
      <c r="X151" s="396">
        <v>1</v>
      </c>
      <c r="Y151" s="396">
        <v>0</v>
      </c>
      <c r="Z151" s="396">
        <v>0</v>
      </c>
      <c r="AA151" s="396">
        <v>0</v>
      </c>
      <c r="AB151" s="396">
        <v>0</v>
      </c>
      <c r="AC151" s="390">
        <v>3</v>
      </c>
      <c r="AD151" s="390">
        <v>3</v>
      </c>
      <c r="AE151" s="390">
        <v>0</v>
      </c>
      <c r="AF151" s="390">
        <v>0</v>
      </c>
      <c r="AG151" s="390">
        <v>0</v>
      </c>
      <c r="AH151" s="390">
        <v>0</v>
      </c>
      <c r="AI151" s="437">
        <v>7</v>
      </c>
      <c r="AJ151" s="437">
        <v>7</v>
      </c>
      <c r="AK151" s="703" t="s">
        <v>187</v>
      </c>
      <c r="AL151" s="703" t="s">
        <v>190</v>
      </c>
      <c r="AM151" s="390">
        <v>1</v>
      </c>
      <c r="AN151" s="390">
        <v>1</v>
      </c>
      <c r="AO151" s="390">
        <v>0</v>
      </c>
      <c r="AP151" s="390">
        <v>0</v>
      </c>
      <c r="AQ151" s="390">
        <v>1</v>
      </c>
      <c r="AR151" s="390">
        <v>0</v>
      </c>
      <c r="AS151" s="390">
        <v>0</v>
      </c>
      <c r="AT151" s="390">
        <v>3</v>
      </c>
      <c r="AU151" s="390">
        <v>5</v>
      </c>
      <c r="AV151" s="390">
        <v>0</v>
      </c>
      <c r="AW151" s="390">
        <v>5</v>
      </c>
      <c r="AX151" s="390">
        <v>9</v>
      </c>
      <c r="AY151" s="390">
        <v>2</v>
      </c>
      <c r="AZ151" s="390">
        <v>0</v>
      </c>
      <c r="BA151" s="390">
        <v>0</v>
      </c>
      <c r="BB151" s="390">
        <v>11</v>
      </c>
      <c r="BC151" s="390">
        <v>1</v>
      </c>
      <c r="BD151" s="390">
        <v>1</v>
      </c>
      <c r="BE151" s="390">
        <v>1</v>
      </c>
      <c r="BF151" s="390">
        <v>0</v>
      </c>
    </row>
    <row r="152" spans="1:58" s="394" customFormat="1" ht="15" customHeight="1">
      <c r="A152" s="703" t="s">
        <v>187</v>
      </c>
      <c r="B152" s="703" t="s">
        <v>191</v>
      </c>
      <c r="C152" s="396">
        <v>112</v>
      </c>
      <c r="D152" s="396">
        <v>49</v>
      </c>
      <c r="E152" s="396">
        <v>27</v>
      </c>
      <c r="F152" s="396">
        <v>13</v>
      </c>
      <c r="G152" s="396">
        <v>0</v>
      </c>
      <c r="H152" s="396">
        <v>0</v>
      </c>
      <c r="I152" s="396">
        <v>23</v>
      </c>
      <c r="J152" s="396">
        <v>9</v>
      </c>
      <c r="K152" s="396">
        <v>47</v>
      </c>
      <c r="L152" s="396">
        <v>22</v>
      </c>
      <c r="M152" s="396">
        <v>0</v>
      </c>
      <c r="N152" s="396">
        <v>0</v>
      </c>
      <c r="O152" s="462">
        <v>33</v>
      </c>
      <c r="P152" s="390">
        <v>8</v>
      </c>
      <c r="Q152" s="438">
        <v>242</v>
      </c>
      <c r="R152" s="438">
        <v>101</v>
      </c>
      <c r="S152" s="707" t="s">
        <v>187</v>
      </c>
      <c r="T152" s="707" t="s">
        <v>191</v>
      </c>
      <c r="U152" s="396">
        <v>10</v>
      </c>
      <c r="V152" s="396">
        <v>6</v>
      </c>
      <c r="W152" s="396">
        <v>2</v>
      </c>
      <c r="X152" s="396">
        <v>1</v>
      </c>
      <c r="Y152" s="396">
        <v>0</v>
      </c>
      <c r="Z152" s="396">
        <v>0</v>
      </c>
      <c r="AA152" s="396">
        <v>3</v>
      </c>
      <c r="AB152" s="396">
        <v>0</v>
      </c>
      <c r="AC152" s="390">
        <v>16</v>
      </c>
      <c r="AD152" s="390">
        <v>9</v>
      </c>
      <c r="AE152" s="390">
        <v>0</v>
      </c>
      <c r="AF152" s="390">
        <v>0</v>
      </c>
      <c r="AG152" s="390">
        <v>10</v>
      </c>
      <c r="AH152" s="390">
        <v>4</v>
      </c>
      <c r="AI152" s="437">
        <v>41</v>
      </c>
      <c r="AJ152" s="437">
        <v>20</v>
      </c>
      <c r="AK152" s="703" t="s">
        <v>187</v>
      </c>
      <c r="AL152" s="703" t="s">
        <v>191</v>
      </c>
      <c r="AM152" s="390">
        <v>2</v>
      </c>
      <c r="AN152" s="390">
        <v>1</v>
      </c>
      <c r="AO152" s="390">
        <v>0</v>
      </c>
      <c r="AP152" s="390">
        <v>1</v>
      </c>
      <c r="AQ152" s="390">
        <v>1</v>
      </c>
      <c r="AR152" s="390">
        <v>0</v>
      </c>
      <c r="AS152" s="390">
        <v>1</v>
      </c>
      <c r="AT152" s="390">
        <v>6</v>
      </c>
      <c r="AU152" s="390">
        <v>6</v>
      </c>
      <c r="AV152" s="390">
        <v>0</v>
      </c>
      <c r="AW152" s="390">
        <v>6</v>
      </c>
      <c r="AX152" s="390">
        <v>14</v>
      </c>
      <c r="AY152" s="390">
        <v>0</v>
      </c>
      <c r="AZ152" s="390">
        <v>0</v>
      </c>
      <c r="BA152" s="390">
        <v>1</v>
      </c>
      <c r="BB152" s="390">
        <v>15</v>
      </c>
      <c r="BC152" s="390">
        <v>7</v>
      </c>
      <c r="BD152" s="390">
        <v>1</v>
      </c>
      <c r="BE152" s="390">
        <v>1</v>
      </c>
      <c r="BF152" s="390">
        <v>0</v>
      </c>
    </row>
    <row r="153" spans="1:58" s="394" customFormat="1" ht="15" customHeight="1">
      <c r="A153" s="703" t="s">
        <v>193</v>
      </c>
      <c r="B153" s="703" t="s">
        <v>194</v>
      </c>
      <c r="C153" s="396">
        <v>64</v>
      </c>
      <c r="D153" s="396">
        <v>26</v>
      </c>
      <c r="E153" s="396">
        <v>10</v>
      </c>
      <c r="F153" s="396">
        <v>8</v>
      </c>
      <c r="G153" s="396">
        <v>0</v>
      </c>
      <c r="H153" s="396">
        <v>0</v>
      </c>
      <c r="I153" s="396">
        <v>9</v>
      </c>
      <c r="J153" s="396">
        <v>3</v>
      </c>
      <c r="K153" s="396">
        <v>22</v>
      </c>
      <c r="L153" s="396">
        <v>10</v>
      </c>
      <c r="M153" s="396">
        <v>0</v>
      </c>
      <c r="N153" s="396">
        <v>0</v>
      </c>
      <c r="O153" s="462">
        <v>0</v>
      </c>
      <c r="P153" s="390">
        <v>0</v>
      </c>
      <c r="Q153" s="438">
        <v>105</v>
      </c>
      <c r="R153" s="438">
        <v>47</v>
      </c>
      <c r="S153" s="707" t="s">
        <v>193</v>
      </c>
      <c r="T153" s="707" t="s">
        <v>194</v>
      </c>
      <c r="U153" s="396">
        <v>15</v>
      </c>
      <c r="V153" s="396">
        <v>7</v>
      </c>
      <c r="W153" s="396">
        <v>7</v>
      </c>
      <c r="X153" s="396">
        <v>6</v>
      </c>
      <c r="Y153" s="396">
        <v>0</v>
      </c>
      <c r="Z153" s="396">
        <v>0</v>
      </c>
      <c r="AA153" s="396">
        <v>0</v>
      </c>
      <c r="AB153" s="396">
        <v>0</v>
      </c>
      <c r="AC153" s="390">
        <v>19</v>
      </c>
      <c r="AD153" s="390">
        <v>8</v>
      </c>
      <c r="AE153" s="390">
        <v>0</v>
      </c>
      <c r="AF153" s="390">
        <v>0</v>
      </c>
      <c r="AG153" s="390">
        <v>0</v>
      </c>
      <c r="AH153" s="390">
        <v>0</v>
      </c>
      <c r="AI153" s="437">
        <v>41</v>
      </c>
      <c r="AJ153" s="437">
        <v>21</v>
      </c>
      <c r="AK153" s="703" t="s">
        <v>193</v>
      </c>
      <c r="AL153" s="703" t="s">
        <v>194</v>
      </c>
      <c r="AM153" s="390">
        <v>2</v>
      </c>
      <c r="AN153" s="390">
        <v>1</v>
      </c>
      <c r="AO153" s="390">
        <v>0</v>
      </c>
      <c r="AP153" s="390">
        <v>1</v>
      </c>
      <c r="AQ153" s="390">
        <v>1</v>
      </c>
      <c r="AR153" s="390">
        <v>0</v>
      </c>
      <c r="AS153" s="390">
        <v>0</v>
      </c>
      <c r="AT153" s="390">
        <v>5</v>
      </c>
      <c r="AU153" s="390">
        <v>1</v>
      </c>
      <c r="AV153" s="390">
        <v>0</v>
      </c>
      <c r="AW153" s="390">
        <v>1</v>
      </c>
      <c r="AX153" s="390">
        <v>10</v>
      </c>
      <c r="AY153" s="390">
        <v>0</v>
      </c>
      <c r="AZ153" s="390">
        <v>0</v>
      </c>
      <c r="BA153" s="390">
        <v>0</v>
      </c>
      <c r="BB153" s="390">
        <v>10</v>
      </c>
      <c r="BC153" s="390">
        <v>0</v>
      </c>
      <c r="BD153" s="390">
        <v>1</v>
      </c>
      <c r="BE153" s="390">
        <v>1</v>
      </c>
      <c r="BF153" s="390">
        <v>0</v>
      </c>
    </row>
    <row r="154" spans="1:58" s="394" customFormat="1" ht="15" customHeight="1">
      <c r="A154" s="703" t="s">
        <v>193</v>
      </c>
      <c r="B154" s="703" t="s">
        <v>195</v>
      </c>
      <c r="C154" s="396">
        <v>269</v>
      </c>
      <c r="D154" s="396">
        <v>115</v>
      </c>
      <c r="E154" s="396">
        <v>59</v>
      </c>
      <c r="F154" s="396">
        <v>32</v>
      </c>
      <c r="G154" s="396">
        <v>16</v>
      </c>
      <c r="H154" s="396">
        <v>0</v>
      </c>
      <c r="I154" s="396">
        <v>63</v>
      </c>
      <c r="J154" s="396">
        <v>16</v>
      </c>
      <c r="K154" s="396">
        <v>134</v>
      </c>
      <c r="L154" s="396">
        <v>67</v>
      </c>
      <c r="M154" s="396">
        <v>18</v>
      </c>
      <c r="N154" s="396">
        <v>4</v>
      </c>
      <c r="O154" s="462">
        <v>31</v>
      </c>
      <c r="P154" s="390">
        <v>4</v>
      </c>
      <c r="Q154" s="438">
        <v>590</v>
      </c>
      <c r="R154" s="438">
        <v>238</v>
      </c>
      <c r="S154" s="707" t="s">
        <v>193</v>
      </c>
      <c r="T154" s="707" t="s">
        <v>195</v>
      </c>
      <c r="U154" s="396">
        <v>19</v>
      </c>
      <c r="V154" s="396">
        <v>9</v>
      </c>
      <c r="W154" s="396">
        <v>7</v>
      </c>
      <c r="X154" s="396">
        <v>2</v>
      </c>
      <c r="Y154" s="396">
        <v>2</v>
      </c>
      <c r="Z154" s="396">
        <v>0</v>
      </c>
      <c r="AA154" s="396">
        <v>5</v>
      </c>
      <c r="AB154" s="396">
        <v>1</v>
      </c>
      <c r="AC154" s="390">
        <v>49</v>
      </c>
      <c r="AD154" s="390">
        <v>29</v>
      </c>
      <c r="AE154" s="390">
        <v>4</v>
      </c>
      <c r="AF154" s="390">
        <v>0</v>
      </c>
      <c r="AG154" s="390">
        <v>7</v>
      </c>
      <c r="AH154" s="390">
        <v>0</v>
      </c>
      <c r="AI154" s="437">
        <v>93</v>
      </c>
      <c r="AJ154" s="437">
        <v>41</v>
      </c>
      <c r="AK154" s="703" t="s">
        <v>193</v>
      </c>
      <c r="AL154" s="703" t="s">
        <v>195</v>
      </c>
      <c r="AM154" s="390">
        <v>5</v>
      </c>
      <c r="AN154" s="390">
        <v>1</v>
      </c>
      <c r="AO154" s="390">
        <v>1</v>
      </c>
      <c r="AP154" s="390">
        <v>1</v>
      </c>
      <c r="AQ154" s="390">
        <v>2</v>
      </c>
      <c r="AR154" s="390">
        <v>1</v>
      </c>
      <c r="AS154" s="390">
        <v>1</v>
      </c>
      <c r="AT154" s="390">
        <v>12</v>
      </c>
      <c r="AU154" s="390">
        <v>11</v>
      </c>
      <c r="AV154" s="390">
        <v>0</v>
      </c>
      <c r="AW154" s="390">
        <v>11</v>
      </c>
      <c r="AX154" s="390">
        <v>21</v>
      </c>
      <c r="AY154" s="390">
        <v>0</v>
      </c>
      <c r="AZ154" s="390">
        <v>1</v>
      </c>
      <c r="BA154" s="390">
        <v>0</v>
      </c>
      <c r="BB154" s="390">
        <v>22</v>
      </c>
      <c r="BC154" s="390">
        <v>12</v>
      </c>
      <c r="BD154" s="390">
        <v>1</v>
      </c>
      <c r="BE154" s="390">
        <v>1</v>
      </c>
      <c r="BF154" s="390">
        <v>0</v>
      </c>
    </row>
    <row r="155" spans="1:58" s="394" customFormat="1" ht="15" customHeight="1">
      <c r="A155" s="703" t="s">
        <v>193</v>
      </c>
      <c r="B155" s="703" t="s">
        <v>196</v>
      </c>
      <c r="C155" s="396">
        <v>382</v>
      </c>
      <c r="D155" s="396">
        <v>119</v>
      </c>
      <c r="E155" s="396">
        <v>76</v>
      </c>
      <c r="F155" s="396">
        <v>45</v>
      </c>
      <c r="G155" s="396">
        <v>0</v>
      </c>
      <c r="H155" s="396">
        <v>0</v>
      </c>
      <c r="I155" s="396">
        <v>131</v>
      </c>
      <c r="J155" s="396">
        <v>38</v>
      </c>
      <c r="K155" s="396">
        <v>87</v>
      </c>
      <c r="L155" s="396">
        <v>43</v>
      </c>
      <c r="M155" s="396">
        <v>0</v>
      </c>
      <c r="N155" s="396">
        <v>0</v>
      </c>
      <c r="O155" s="462">
        <v>63</v>
      </c>
      <c r="P155" s="390">
        <v>9</v>
      </c>
      <c r="Q155" s="438">
        <v>739</v>
      </c>
      <c r="R155" s="438">
        <v>254</v>
      </c>
      <c r="S155" s="707" t="s">
        <v>193</v>
      </c>
      <c r="T155" s="707" t="s">
        <v>196</v>
      </c>
      <c r="U155" s="396">
        <v>55</v>
      </c>
      <c r="V155" s="396">
        <v>8</v>
      </c>
      <c r="W155" s="396">
        <v>1</v>
      </c>
      <c r="X155" s="396">
        <v>0</v>
      </c>
      <c r="Y155" s="396">
        <v>0</v>
      </c>
      <c r="Z155" s="396">
        <v>0</v>
      </c>
      <c r="AA155" s="396">
        <v>31</v>
      </c>
      <c r="AB155" s="396">
        <v>9</v>
      </c>
      <c r="AC155" s="390">
        <v>38</v>
      </c>
      <c r="AD155" s="390">
        <v>15</v>
      </c>
      <c r="AE155" s="390">
        <v>0</v>
      </c>
      <c r="AF155" s="390">
        <v>0</v>
      </c>
      <c r="AG155" s="390">
        <v>24</v>
      </c>
      <c r="AH155" s="390">
        <v>4</v>
      </c>
      <c r="AI155" s="437">
        <v>149</v>
      </c>
      <c r="AJ155" s="437">
        <v>36</v>
      </c>
      <c r="AK155" s="703" t="s">
        <v>193</v>
      </c>
      <c r="AL155" s="703" t="s">
        <v>196</v>
      </c>
      <c r="AM155" s="390">
        <v>8</v>
      </c>
      <c r="AN155" s="390">
        <v>2</v>
      </c>
      <c r="AO155" s="390">
        <v>0</v>
      </c>
      <c r="AP155" s="390">
        <v>3</v>
      </c>
      <c r="AQ155" s="390">
        <v>2</v>
      </c>
      <c r="AR155" s="390">
        <v>0</v>
      </c>
      <c r="AS155" s="390">
        <v>2</v>
      </c>
      <c r="AT155" s="390">
        <v>17</v>
      </c>
      <c r="AU155" s="390">
        <v>9</v>
      </c>
      <c r="AV155" s="390">
        <v>3</v>
      </c>
      <c r="AW155" s="390">
        <v>12</v>
      </c>
      <c r="AX155" s="390">
        <v>18</v>
      </c>
      <c r="AY155" s="390">
        <v>5</v>
      </c>
      <c r="AZ155" s="390">
        <v>0</v>
      </c>
      <c r="BA155" s="390">
        <v>1</v>
      </c>
      <c r="BB155" s="390">
        <v>24</v>
      </c>
      <c r="BC155" s="390">
        <v>7</v>
      </c>
      <c r="BD155" s="390">
        <v>1</v>
      </c>
      <c r="BE155" s="390">
        <v>1</v>
      </c>
      <c r="BF155" s="390">
        <v>0</v>
      </c>
    </row>
    <row r="156" spans="1:58" s="394" customFormat="1" ht="15" customHeight="1">
      <c r="A156" s="703" t="s">
        <v>193</v>
      </c>
      <c r="B156" s="703" t="s">
        <v>197</v>
      </c>
      <c r="C156" s="396">
        <v>356</v>
      </c>
      <c r="D156" s="396">
        <v>115</v>
      </c>
      <c r="E156" s="396">
        <v>111</v>
      </c>
      <c r="F156" s="396">
        <v>27</v>
      </c>
      <c r="G156" s="396">
        <v>19</v>
      </c>
      <c r="H156" s="396">
        <v>3</v>
      </c>
      <c r="I156" s="396">
        <v>47</v>
      </c>
      <c r="J156" s="396">
        <v>16</v>
      </c>
      <c r="K156" s="396">
        <v>82</v>
      </c>
      <c r="L156" s="396">
        <v>38</v>
      </c>
      <c r="M156" s="396">
        <v>4</v>
      </c>
      <c r="N156" s="396">
        <v>0</v>
      </c>
      <c r="O156" s="462">
        <v>23</v>
      </c>
      <c r="P156" s="390">
        <v>5</v>
      </c>
      <c r="Q156" s="438">
        <v>642</v>
      </c>
      <c r="R156" s="438">
        <v>204</v>
      </c>
      <c r="S156" s="707" t="s">
        <v>193</v>
      </c>
      <c r="T156" s="707" t="s">
        <v>197</v>
      </c>
      <c r="U156" s="396">
        <v>1</v>
      </c>
      <c r="V156" s="396">
        <v>0</v>
      </c>
      <c r="W156" s="396">
        <v>3</v>
      </c>
      <c r="X156" s="396">
        <v>0</v>
      </c>
      <c r="Y156" s="396">
        <v>1</v>
      </c>
      <c r="Z156" s="396">
        <v>0</v>
      </c>
      <c r="AA156" s="396">
        <v>3</v>
      </c>
      <c r="AB156" s="396">
        <v>0</v>
      </c>
      <c r="AC156" s="390">
        <v>17</v>
      </c>
      <c r="AD156" s="390">
        <v>4</v>
      </c>
      <c r="AE156" s="390">
        <v>0</v>
      </c>
      <c r="AF156" s="390">
        <v>0</v>
      </c>
      <c r="AG156" s="390">
        <v>4</v>
      </c>
      <c r="AH156" s="390">
        <v>0</v>
      </c>
      <c r="AI156" s="437">
        <v>29</v>
      </c>
      <c r="AJ156" s="437">
        <v>4</v>
      </c>
      <c r="AK156" s="703" t="s">
        <v>193</v>
      </c>
      <c r="AL156" s="703" t="s">
        <v>197</v>
      </c>
      <c r="AM156" s="390">
        <v>6</v>
      </c>
      <c r="AN156" s="390">
        <v>2</v>
      </c>
      <c r="AO156" s="390">
        <v>1</v>
      </c>
      <c r="AP156" s="390">
        <v>1</v>
      </c>
      <c r="AQ156" s="390">
        <v>2</v>
      </c>
      <c r="AR156" s="390">
        <v>1</v>
      </c>
      <c r="AS156" s="390">
        <v>1</v>
      </c>
      <c r="AT156" s="390">
        <v>14</v>
      </c>
      <c r="AU156" s="390">
        <v>10</v>
      </c>
      <c r="AV156" s="390">
        <v>0</v>
      </c>
      <c r="AW156" s="390">
        <v>10</v>
      </c>
      <c r="AX156" s="390">
        <v>16</v>
      </c>
      <c r="AY156" s="390">
        <v>0</v>
      </c>
      <c r="AZ156" s="390">
        <v>0</v>
      </c>
      <c r="BA156" s="390">
        <v>0</v>
      </c>
      <c r="BB156" s="390">
        <v>16</v>
      </c>
      <c r="BC156" s="390">
        <v>10</v>
      </c>
      <c r="BD156" s="390">
        <v>1</v>
      </c>
      <c r="BE156" s="390">
        <v>1</v>
      </c>
      <c r="BF156" s="390">
        <v>0</v>
      </c>
    </row>
    <row r="157" spans="1:58" s="394" customFormat="1" ht="15" customHeight="1">
      <c r="A157" s="703" t="s">
        <v>193</v>
      </c>
      <c r="B157" s="703" t="s">
        <v>198</v>
      </c>
      <c r="C157" s="396">
        <v>154</v>
      </c>
      <c r="D157" s="396">
        <v>49</v>
      </c>
      <c r="E157" s="396">
        <v>31</v>
      </c>
      <c r="F157" s="396">
        <v>14</v>
      </c>
      <c r="G157" s="396">
        <v>0</v>
      </c>
      <c r="H157" s="396">
        <v>0</v>
      </c>
      <c r="I157" s="396">
        <v>36</v>
      </c>
      <c r="J157" s="396">
        <v>3</v>
      </c>
      <c r="K157" s="396">
        <v>67</v>
      </c>
      <c r="L157" s="396">
        <v>40</v>
      </c>
      <c r="M157" s="396">
        <v>0</v>
      </c>
      <c r="N157" s="396">
        <v>0</v>
      </c>
      <c r="O157" s="462">
        <v>41</v>
      </c>
      <c r="P157" s="390">
        <v>12</v>
      </c>
      <c r="Q157" s="438">
        <v>329</v>
      </c>
      <c r="R157" s="438">
        <v>118</v>
      </c>
      <c r="S157" s="707" t="s">
        <v>193</v>
      </c>
      <c r="T157" s="707" t="s">
        <v>198</v>
      </c>
      <c r="U157" s="396">
        <v>5</v>
      </c>
      <c r="V157" s="396">
        <v>2</v>
      </c>
      <c r="W157" s="396">
        <v>1</v>
      </c>
      <c r="X157" s="396">
        <v>0</v>
      </c>
      <c r="Y157" s="396">
        <v>0</v>
      </c>
      <c r="Z157" s="396">
        <v>0</v>
      </c>
      <c r="AA157" s="396">
        <v>1</v>
      </c>
      <c r="AB157" s="396">
        <v>0</v>
      </c>
      <c r="AC157" s="390">
        <v>19</v>
      </c>
      <c r="AD157" s="390">
        <v>8</v>
      </c>
      <c r="AE157" s="390">
        <v>0</v>
      </c>
      <c r="AF157" s="390">
        <v>0</v>
      </c>
      <c r="AG157" s="390">
        <v>18</v>
      </c>
      <c r="AH157" s="390">
        <v>6</v>
      </c>
      <c r="AI157" s="437">
        <v>44</v>
      </c>
      <c r="AJ157" s="437">
        <v>16</v>
      </c>
      <c r="AK157" s="703" t="s">
        <v>193</v>
      </c>
      <c r="AL157" s="703" t="s">
        <v>198</v>
      </c>
      <c r="AM157" s="390">
        <v>4</v>
      </c>
      <c r="AN157" s="390">
        <v>1</v>
      </c>
      <c r="AO157" s="390">
        <v>0</v>
      </c>
      <c r="AP157" s="390">
        <v>1</v>
      </c>
      <c r="AQ157" s="390">
        <v>2</v>
      </c>
      <c r="AR157" s="390">
        <v>9</v>
      </c>
      <c r="AS157" s="390">
        <v>1</v>
      </c>
      <c r="AT157" s="390">
        <v>18</v>
      </c>
      <c r="AU157" s="390">
        <v>6</v>
      </c>
      <c r="AV157" s="390">
        <v>0</v>
      </c>
      <c r="AW157" s="390">
        <v>6</v>
      </c>
      <c r="AX157" s="390">
        <v>15</v>
      </c>
      <c r="AY157" s="390">
        <v>0</v>
      </c>
      <c r="AZ157" s="390">
        <v>0</v>
      </c>
      <c r="BA157" s="390">
        <v>0</v>
      </c>
      <c r="BB157" s="390">
        <v>15</v>
      </c>
      <c r="BC157" s="390">
        <v>4</v>
      </c>
      <c r="BD157" s="390">
        <v>1</v>
      </c>
      <c r="BE157" s="390">
        <v>1</v>
      </c>
      <c r="BF157" s="390">
        <v>0</v>
      </c>
    </row>
    <row r="158" spans="1:58" s="394" customFormat="1" ht="15" customHeight="1">
      <c r="A158" s="703" t="s">
        <v>193</v>
      </c>
      <c r="B158" s="703" t="s">
        <v>199</v>
      </c>
      <c r="C158" s="396">
        <v>506</v>
      </c>
      <c r="D158" s="396">
        <v>197</v>
      </c>
      <c r="E158" s="396">
        <v>131</v>
      </c>
      <c r="F158" s="396">
        <v>65</v>
      </c>
      <c r="G158" s="396">
        <v>9</v>
      </c>
      <c r="H158" s="396">
        <v>0</v>
      </c>
      <c r="I158" s="396">
        <v>109</v>
      </c>
      <c r="J158" s="396">
        <v>24</v>
      </c>
      <c r="K158" s="396">
        <v>170</v>
      </c>
      <c r="L158" s="396">
        <v>80</v>
      </c>
      <c r="M158" s="396">
        <v>7</v>
      </c>
      <c r="N158" s="396">
        <v>2</v>
      </c>
      <c r="O158" s="462">
        <v>83</v>
      </c>
      <c r="P158" s="390">
        <v>22</v>
      </c>
      <c r="Q158" s="438">
        <v>1015</v>
      </c>
      <c r="R158" s="438">
        <v>390</v>
      </c>
      <c r="S158" s="707" t="s">
        <v>193</v>
      </c>
      <c r="T158" s="707" t="s">
        <v>199</v>
      </c>
      <c r="U158" s="396">
        <v>45</v>
      </c>
      <c r="V158" s="396">
        <v>17</v>
      </c>
      <c r="W158" s="396">
        <v>2</v>
      </c>
      <c r="X158" s="396">
        <v>1</v>
      </c>
      <c r="Y158" s="396">
        <v>0</v>
      </c>
      <c r="Z158" s="396">
        <v>0</v>
      </c>
      <c r="AA158" s="396">
        <v>5</v>
      </c>
      <c r="AB158" s="396">
        <v>1</v>
      </c>
      <c r="AC158" s="390">
        <v>42</v>
      </c>
      <c r="AD158" s="390">
        <v>14</v>
      </c>
      <c r="AE158" s="390">
        <v>1</v>
      </c>
      <c r="AF158" s="390">
        <v>1</v>
      </c>
      <c r="AG158" s="390">
        <v>28</v>
      </c>
      <c r="AH158" s="390">
        <v>7</v>
      </c>
      <c r="AI158" s="437">
        <v>123</v>
      </c>
      <c r="AJ158" s="437">
        <v>41</v>
      </c>
      <c r="AK158" s="703" t="s">
        <v>193</v>
      </c>
      <c r="AL158" s="703" t="s">
        <v>199</v>
      </c>
      <c r="AM158" s="390">
        <v>7</v>
      </c>
      <c r="AN158" s="390">
        <v>2</v>
      </c>
      <c r="AO158" s="390">
        <v>1</v>
      </c>
      <c r="AP158" s="390">
        <v>2</v>
      </c>
      <c r="AQ158" s="390">
        <v>3</v>
      </c>
      <c r="AR158" s="390">
        <v>1</v>
      </c>
      <c r="AS158" s="390">
        <v>2</v>
      </c>
      <c r="AT158" s="390">
        <v>18</v>
      </c>
      <c r="AU158" s="390">
        <v>19</v>
      </c>
      <c r="AV158" s="390">
        <v>0</v>
      </c>
      <c r="AW158" s="390">
        <v>19</v>
      </c>
      <c r="AX158" s="390">
        <v>25</v>
      </c>
      <c r="AY158" s="390">
        <v>3</v>
      </c>
      <c r="AZ158" s="390">
        <v>1</v>
      </c>
      <c r="BA158" s="390">
        <v>0</v>
      </c>
      <c r="BB158" s="390">
        <v>29</v>
      </c>
      <c r="BC158" s="390">
        <v>16</v>
      </c>
      <c r="BD158" s="390">
        <v>1</v>
      </c>
      <c r="BE158" s="390">
        <v>1</v>
      </c>
      <c r="BF158" s="390">
        <v>0</v>
      </c>
    </row>
    <row r="159" spans="1:58" s="394" customFormat="1" ht="15" customHeight="1">
      <c r="A159" s="703" t="s">
        <v>193</v>
      </c>
      <c r="B159" s="703" t="s">
        <v>284</v>
      </c>
      <c r="C159" s="396">
        <v>306</v>
      </c>
      <c r="D159" s="396">
        <v>111</v>
      </c>
      <c r="E159" s="396">
        <v>71</v>
      </c>
      <c r="F159" s="396">
        <v>34</v>
      </c>
      <c r="G159" s="396">
        <v>9</v>
      </c>
      <c r="H159" s="396">
        <v>1</v>
      </c>
      <c r="I159" s="396">
        <v>72</v>
      </c>
      <c r="J159" s="396">
        <v>19</v>
      </c>
      <c r="K159" s="396">
        <v>108</v>
      </c>
      <c r="L159" s="396">
        <v>63</v>
      </c>
      <c r="M159" s="396">
        <v>8</v>
      </c>
      <c r="N159" s="396">
        <v>1</v>
      </c>
      <c r="O159" s="462">
        <v>63</v>
      </c>
      <c r="P159" s="390">
        <v>15</v>
      </c>
      <c r="Q159" s="438">
        <v>637</v>
      </c>
      <c r="R159" s="438">
        <v>244</v>
      </c>
      <c r="S159" s="707" t="s">
        <v>193</v>
      </c>
      <c r="T159" s="707" t="s">
        <v>284</v>
      </c>
      <c r="U159" s="396">
        <v>55</v>
      </c>
      <c r="V159" s="396">
        <v>9</v>
      </c>
      <c r="W159" s="396">
        <v>8</v>
      </c>
      <c r="X159" s="396">
        <v>4</v>
      </c>
      <c r="Y159" s="396">
        <v>0</v>
      </c>
      <c r="Z159" s="396">
        <v>0</v>
      </c>
      <c r="AA159" s="396">
        <v>6</v>
      </c>
      <c r="AB159" s="396">
        <v>2</v>
      </c>
      <c r="AC159" s="390">
        <v>44</v>
      </c>
      <c r="AD159" s="390">
        <v>28</v>
      </c>
      <c r="AE159" s="390">
        <v>2</v>
      </c>
      <c r="AF159" s="390">
        <v>1</v>
      </c>
      <c r="AG159" s="390">
        <v>18</v>
      </c>
      <c r="AH159" s="390">
        <v>5</v>
      </c>
      <c r="AI159" s="437">
        <v>133</v>
      </c>
      <c r="AJ159" s="437">
        <v>49</v>
      </c>
      <c r="AK159" s="703" t="s">
        <v>193</v>
      </c>
      <c r="AL159" s="703" t="s">
        <v>284</v>
      </c>
      <c r="AM159" s="390">
        <v>5</v>
      </c>
      <c r="AN159" s="390">
        <v>1</v>
      </c>
      <c r="AO159" s="390">
        <v>1</v>
      </c>
      <c r="AP159" s="390">
        <v>1</v>
      </c>
      <c r="AQ159" s="390">
        <v>2</v>
      </c>
      <c r="AR159" s="390">
        <v>1</v>
      </c>
      <c r="AS159" s="390">
        <v>2</v>
      </c>
      <c r="AT159" s="390">
        <v>13</v>
      </c>
      <c r="AU159" s="390">
        <v>10</v>
      </c>
      <c r="AV159" s="390">
        <v>1</v>
      </c>
      <c r="AW159" s="390">
        <v>11</v>
      </c>
      <c r="AX159" s="390">
        <v>18</v>
      </c>
      <c r="AY159" s="390">
        <v>2</v>
      </c>
      <c r="AZ159" s="390">
        <v>0</v>
      </c>
      <c r="BA159" s="390">
        <v>0</v>
      </c>
      <c r="BB159" s="390">
        <v>20</v>
      </c>
      <c r="BC159" s="390">
        <v>7</v>
      </c>
      <c r="BD159" s="390">
        <v>1</v>
      </c>
      <c r="BE159" s="390">
        <v>1</v>
      </c>
      <c r="BF159" s="390">
        <v>0</v>
      </c>
    </row>
    <row r="160" spans="1:58" ht="12.75" customHeight="1">
      <c r="A160" s="115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5">
        <f>C160+E160+G160+I160+K160+M160+O160</f>
        <v>0</v>
      </c>
      <c r="R160" s="85">
        <f>D160+F160+H160+J160+L160+N160+P160</f>
        <v>0</v>
      </c>
      <c r="S160" s="120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83"/>
      <c r="AH160" s="83"/>
      <c r="AI160" s="85">
        <f>U160+W160+Y160+AA160+AC160+AE160+AG160</f>
        <v>0</v>
      </c>
      <c r="AJ160" s="85">
        <f>V160+X160+Z160+AB160+AD160+AF160+AH160</f>
        <v>0</v>
      </c>
      <c r="AK160" s="120"/>
      <c r="AL160" s="83"/>
      <c r="AM160" s="83"/>
      <c r="AN160" s="83"/>
      <c r="AO160" s="83"/>
      <c r="AP160" s="83"/>
      <c r="AQ160" s="83"/>
      <c r="AR160" s="83"/>
      <c r="AS160" s="83"/>
      <c r="AT160" s="83"/>
      <c r="AU160" s="83"/>
      <c r="AV160" s="83"/>
      <c r="AW160" s="83"/>
      <c r="AX160" s="83"/>
      <c r="AY160" s="83"/>
      <c r="AZ160" s="83"/>
      <c r="BA160" s="83"/>
      <c r="BB160" s="83"/>
      <c r="BC160" s="83"/>
      <c r="BD160" s="83"/>
      <c r="BE160" s="115"/>
      <c r="BF160" s="115"/>
    </row>
    <row r="161" spans="1:58"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119"/>
      <c r="R161" s="119"/>
      <c r="S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119"/>
      <c r="AJ161" s="119"/>
      <c r="AK161" s="45"/>
      <c r="AM161" s="45"/>
      <c r="AN161" s="45"/>
      <c r="AO161" s="45"/>
      <c r="AP161" s="45"/>
      <c r="AQ161" s="45"/>
      <c r="AR161" s="45"/>
      <c r="AS161" s="45"/>
      <c r="AT161" s="90"/>
      <c r="AU161" s="45"/>
      <c r="AV161" s="45"/>
      <c r="AW161" s="45"/>
      <c r="AX161" s="45"/>
      <c r="AY161" s="45"/>
      <c r="AZ161" s="45"/>
      <c r="BA161" s="45"/>
      <c r="BB161" s="45"/>
    </row>
    <row r="162" spans="1:58">
      <c r="A162" s="43" t="s">
        <v>489</v>
      </c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7"/>
      <c r="Q162" s="47"/>
      <c r="R162" s="43"/>
      <c r="S162" s="43" t="s">
        <v>495</v>
      </c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7"/>
      <c r="AI162" s="47"/>
      <c r="AJ162" s="43"/>
      <c r="AK162" s="43" t="s">
        <v>501</v>
      </c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86"/>
      <c r="BE162" s="86"/>
      <c r="BF162" s="86"/>
    </row>
    <row r="163" spans="1:58">
      <c r="A163" s="43" t="s">
        <v>111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7"/>
      <c r="Q163" s="47"/>
      <c r="R163" s="43"/>
      <c r="S163" s="43" t="s">
        <v>111</v>
      </c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7"/>
      <c r="AI163" s="47"/>
      <c r="AJ163" s="43"/>
      <c r="AK163" s="43" t="s">
        <v>439</v>
      </c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86"/>
      <c r="BE163" s="86"/>
      <c r="BF163" s="86"/>
    </row>
    <row r="164" spans="1:58">
      <c r="A164" s="43" t="s">
        <v>281</v>
      </c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7"/>
      <c r="Q164" s="47"/>
      <c r="R164" s="43"/>
      <c r="S164" s="43" t="s">
        <v>281</v>
      </c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7"/>
      <c r="AI164" s="47"/>
      <c r="AJ164" s="43"/>
      <c r="AK164" s="43" t="s">
        <v>281</v>
      </c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86"/>
      <c r="BE164" s="86"/>
      <c r="BF164" s="86"/>
    </row>
    <row r="165" spans="1:58"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119"/>
      <c r="R165" s="119"/>
      <c r="S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119"/>
      <c r="AJ165" s="119"/>
      <c r="AK165" s="45"/>
      <c r="AM165" s="45"/>
      <c r="AN165" s="45"/>
      <c r="AO165" s="45"/>
      <c r="AP165" s="45"/>
      <c r="AQ165" s="45"/>
      <c r="AR165" s="45"/>
      <c r="AS165" s="45"/>
      <c r="AT165" s="90"/>
      <c r="AU165" s="45"/>
      <c r="AV165" s="45"/>
      <c r="AW165" s="45"/>
      <c r="AX165" s="45"/>
      <c r="AY165" s="45"/>
      <c r="AZ165" s="45"/>
      <c r="BA165" s="45"/>
      <c r="BB165" s="45"/>
    </row>
    <row r="166" spans="1:58" s="394" customFormat="1">
      <c r="A166" s="418" t="s">
        <v>200</v>
      </c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64"/>
      <c r="R166" s="464"/>
      <c r="S166" s="418" t="s">
        <v>200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64"/>
      <c r="AJ166" s="464"/>
      <c r="AK166" s="418" t="s">
        <v>200</v>
      </c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B166" s="48"/>
    </row>
    <row r="167" spans="1:58"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119"/>
      <c r="R167" s="119"/>
      <c r="S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119"/>
      <c r="AJ167" s="119"/>
      <c r="AK167" s="45"/>
      <c r="AM167" s="45"/>
      <c r="AN167" s="45"/>
      <c r="AO167" s="45"/>
      <c r="AP167" s="45"/>
      <c r="AQ167" s="45"/>
      <c r="AR167" s="45"/>
      <c r="AS167" s="45"/>
      <c r="AT167" s="90"/>
      <c r="AU167" s="45"/>
      <c r="AV167" s="45"/>
      <c r="AW167" s="45"/>
      <c r="AX167" s="45"/>
      <c r="AY167" s="45"/>
      <c r="AZ167" s="45"/>
      <c r="BA167" s="45"/>
      <c r="BB167" s="45"/>
    </row>
    <row r="168" spans="1:58" s="103" customFormat="1" ht="16.5" customHeight="1">
      <c r="A168" s="93"/>
      <c r="B168" s="50"/>
      <c r="C168" s="51" t="s">
        <v>96</v>
      </c>
      <c r="D168" s="52"/>
      <c r="E168" s="51" t="s">
        <v>97</v>
      </c>
      <c r="F168" s="52"/>
      <c r="G168" s="51" t="s">
        <v>98</v>
      </c>
      <c r="H168" s="52"/>
      <c r="I168" s="51" t="s">
        <v>99</v>
      </c>
      <c r="J168" s="52"/>
      <c r="K168" s="51" t="s">
        <v>100</v>
      </c>
      <c r="L168" s="52"/>
      <c r="M168" s="51" t="s">
        <v>101</v>
      </c>
      <c r="N168" s="52"/>
      <c r="O168" s="51" t="s">
        <v>102</v>
      </c>
      <c r="P168" s="52"/>
      <c r="Q168" s="94" t="s">
        <v>57</v>
      </c>
      <c r="R168" s="95"/>
      <c r="S168" s="50"/>
      <c r="T168" s="50"/>
      <c r="U168" s="51" t="s">
        <v>96</v>
      </c>
      <c r="V168" s="52"/>
      <c r="W168" s="51" t="s">
        <v>97</v>
      </c>
      <c r="X168" s="52"/>
      <c r="Y168" s="51" t="s">
        <v>98</v>
      </c>
      <c r="Z168" s="52"/>
      <c r="AA168" s="51" t="s">
        <v>99</v>
      </c>
      <c r="AB168" s="52"/>
      <c r="AC168" s="51" t="s">
        <v>100</v>
      </c>
      <c r="AD168" s="52"/>
      <c r="AE168" s="51" t="s">
        <v>101</v>
      </c>
      <c r="AF168" s="52"/>
      <c r="AG168" s="51" t="s">
        <v>102</v>
      </c>
      <c r="AH168" s="52"/>
      <c r="AI168" s="94" t="s">
        <v>57</v>
      </c>
      <c r="AJ168" s="95"/>
      <c r="AK168" s="50"/>
      <c r="AL168" s="96"/>
      <c r="AM168" s="97" t="s">
        <v>250</v>
      </c>
      <c r="AN168" s="98"/>
      <c r="AO168" s="98"/>
      <c r="AP168" s="98"/>
      <c r="AQ168" s="98"/>
      <c r="AR168" s="98"/>
      <c r="AS168" s="98"/>
      <c r="AT168" s="99"/>
      <c r="AU168" s="100" t="s">
        <v>70</v>
      </c>
      <c r="AV168" s="101"/>
      <c r="AW168" s="102"/>
      <c r="AX168" s="3" t="s">
        <v>71</v>
      </c>
      <c r="AY168" s="28"/>
      <c r="AZ168" s="54"/>
      <c r="BA168" s="55"/>
      <c r="BB168" s="56"/>
      <c r="BC168" s="4"/>
      <c r="BD168" s="2" t="s">
        <v>72</v>
      </c>
      <c r="BE168" s="5"/>
      <c r="BF168" s="6">
        <v>0</v>
      </c>
    </row>
    <row r="169" spans="1:58" s="109" customFormat="1" ht="25.5" customHeight="1">
      <c r="A169" s="104" t="s">
        <v>113</v>
      </c>
      <c r="B169" s="105" t="s">
        <v>114</v>
      </c>
      <c r="C169" s="182" t="s">
        <v>282</v>
      </c>
      <c r="D169" s="182" t="s">
        <v>269</v>
      </c>
      <c r="E169" s="182" t="s">
        <v>282</v>
      </c>
      <c r="F169" s="182" t="s">
        <v>269</v>
      </c>
      <c r="G169" s="182" t="s">
        <v>282</v>
      </c>
      <c r="H169" s="182" t="s">
        <v>269</v>
      </c>
      <c r="I169" s="182" t="s">
        <v>282</v>
      </c>
      <c r="J169" s="182" t="s">
        <v>269</v>
      </c>
      <c r="K169" s="182" t="s">
        <v>282</v>
      </c>
      <c r="L169" s="182" t="s">
        <v>269</v>
      </c>
      <c r="M169" s="182" t="s">
        <v>282</v>
      </c>
      <c r="N169" s="182" t="s">
        <v>269</v>
      </c>
      <c r="O169" s="182" t="s">
        <v>282</v>
      </c>
      <c r="P169" s="182" t="s">
        <v>269</v>
      </c>
      <c r="Q169" s="182" t="s">
        <v>282</v>
      </c>
      <c r="R169" s="182" t="s">
        <v>269</v>
      </c>
      <c r="S169" s="104" t="s">
        <v>113</v>
      </c>
      <c r="T169" s="105" t="s">
        <v>114</v>
      </c>
      <c r="U169" s="182" t="s">
        <v>282</v>
      </c>
      <c r="V169" s="182" t="s">
        <v>269</v>
      </c>
      <c r="W169" s="182" t="s">
        <v>282</v>
      </c>
      <c r="X169" s="182" t="s">
        <v>269</v>
      </c>
      <c r="Y169" s="182" t="s">
        <v>282</v>
      </c>
      <c r="Z169" s="182" t="s">
        <v>269</v>
      </c>
      <c r="AA169" s="182" t="s">
        <v>282</v>
      </c>
      <c r="AB169" s="182" t="s">
        <v>269</v>
      </c>
      <c r="AC169" s="182" t="s">
        <v>282</v>
      </c>
      <c r="AD169" s="182" t="s">
        <v>269</v>
      </c>
      <c r="AE169" s="182" t="s">
        <v>282</v>
      </c>
      <c r="AF169" s="182" t="s">
        <v>269</v>
      </c>
      <c r="AG169" s="182" t="s">
        <v>282</v>
      </c>
      <c r="AH169" s="182" t="s">
        <v>269</v>
      </c>
      <c r="AI169" s="182" t="s">
        <v>282</v>
      </c>
      <c r="AJ169" s="182" t="s">
        <v>269</v>
      </c>
      <c r="AK169" s="104" t="s">
        <v>113</v>
      </c>
      <c r="AL169" s="105" t="s">
        <v>114</v>
      </c>
      <c r="AM169" s="62" t="s">
        <v>96</v>
      </c>
      <c r="AN169" s="62" t="s">
        <v>104</v>
      </c>
      <c r="AO169" s="62" t="s">
        <v>105</v>
      </c>
      <c r="AP169" s="62" t="s">
        <v>106</v>
      </c>
      <c r="AQ169" s="62" t="s">
        <v>107</v>
      </c>
      <c r="AR169" s="62" t="s">
        <v>108</v>
      </c>
      <c r="AS169" s="62" t="s">
        <v>109</v>
      </c>
      <c r="AT169" s="63" t="s">
        <v>57</v>
      </c>
      <c r="AU169" s="106" t="s">
        <v>73</v>
      </c>
      <c r="AV169" s="65" t="s">
        <v>74</v>
      </c>
      <c r="AW169" s="65" t="s">
        <v>75</v>
      </c>
      <c r="AX169" s="9" t="s">
        <v>76</v>
      </c>
      <c r="AY169" s="7" t="s">
        <v>77</v>
      </c>
      <c r="AZ169" s="7" t="s">
        <v>94</v>
      </c>
      <c r="BA169" s="7" t="s">
        <v>78</v>
      </c>
      <c r="BB169" s="10" t="s">
        <v>79</v>
      </c>
      <c r="BC169" s="7" t="s">
        <v>80</v>
      </c>
      <c r="BD169" s="107" t="s">
        <v>81</v>
      </c>
      <c r="BE169" s="108" t="s">
        <v>82</v>
      </c>
      <c r="BF169" s="107" t="s">
        <v>83</v>
      </c>
    </row>
    <row r="170" spans="1:58">
      <c r="A170" s="73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110"/>
      <c r="R170" s="110"/>
      <c r="S170" s="69"/>
      <c r="T170" s="72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110"/>
      <c r="AJ170" s="110"/>
      <c r="AK170" s="69"/>
      <c r="AL170" s="69"/>
      <c r="AM170" s="22"/>
      <c r="AN170" s="22"/>
      <c r="AO170" s="22"/>
      <c r="AP170" s="22"/>
      <c r="AQ170" s="22"/>
      <c r="AR170" s="22"/>
      <c r="AS170" s="22"/>
      <c r="AT170" s="21"/>
      <c r="AU170" s="21"/>
      <c r="AV170" s="413"/>
      <c r="AW170" s="21"/>
      <c r="AX170" s="24"/>
      <c r="AY170" s="24"/>
      <c r="AZ170" s="21"/>
      <c r="BA170" s="24"/>
      <c r="BB170" s="21"/>
      <c r="BC170" s="24"/>
      <c r="BD170" s="24"/>
      <c r="BE170" s="73"/>
      <c r="BF170" s="73"/>
    </row>
    <row r="171" spans="1:58" s="394" customFormat="1">
      <c r="A171" s="396"/>
      <c r="B171" s="401" t="s">
        <v>58</v>
      </c>
      <c r="C171" s="401">
        <f t="shared" ref="C171:R171" si="104">SUM(C173:C188)</f>
        <v>3937</v>
      </c>
      <c r="D171" s="401">
        <f t="shared" si="104"/>
        <v>1824</v>
      </c>
      <c r="E171" s="401">
        <f t="shared" si="104"/>
        <v>918</v>
      </c>
      <c r="F171" s="401">
        <f t="shared" si="104"/>
        <v>541</v>
      </c>
      <c r="G171" s="401">
        <f t="shared" si="104"/>
        <v>309</v>
      </c>
      <c r="H171" s="401">
        <f t="shared" si="104"/>
        <v>84</v>
      </c>
      <c r="I171" s="401">
        <f t="shared" si="104"/>
        <v>1374</v>
      </c>
      <c r="J171" s="401">
        <f t="shared" si="104"/>
        <v>538</v>
      </c>
      <c r="K171" s="401">
        <f t="shared" si="104"/>
        <v>1453</v>
      </c>
      <c r="L171" s="401">
        <f t="shared" si="104"/>
        <v>841</v>
      </c>
      <c r="M171" s="401">
        <f t="shared" si="104"/>
        <v>263</v>
      </c>
      <c r="N171" s="401">
        <f t="shared" si="104"/>
        <v>66</v>
      </c>
      <c r="O171" s="401">
        <f t="shared" si="104"/>
        <v>1139</v>
      </c>
      <c r="P171" s="401">
        <f t="shared" si="104"/>
        <v>453</v>
      </c>
      <c r="Q171" s="387">
        <f t="shared" si="104"/>
        <v>9393</v>
      </c>
      <c r="R171" s="387">
        <f t="shared" si="104"/>
        <v>4347</v>
      </c>
      <c r="S171" s="401"/>
      <c r="T171" s="401" t="s">
        <v>58</v>
      </c>
      <c r="U171" s="401">
        <f t="shared" ref="U171:AJ171" si="105">SUM(U173:U188)</f>
        <v>377</v>
      </c>
      <c r="V171" s="401">
        <f t="shared" si="105"/>
        <v>161</v>
      </c>
      <c r="W171" s="401">
        <f t="shared" si="105"/>
        <v>107</v>
      </c>
      <c r="X171" s="401">
        <f t="shared" si="105"/>
        <v>47</v>
      </c>
      <c r="Y171" s="401">
        <f t="shared" si="105"/>
        <v>25</v>
      </c>
      <c r="Z171" s="401">
        <f t="shared" si="105"/>
        <v>5</v>
      </c>
      <c r="AA171" s="401">
        <f t="shared" si="105"/>
        <v>135</v>
      </c>
      <c r="AB171" s="401">
        <f t="shared" si="105"/>
        <v>35</v>
      </c>
      <c r="AC171" s="401">
        <f t="shared" si="105"/>
        <v>377</v>
      </c>
      <c r="AD171" s="401">
        <f t="shared" si="105"/>
        <v>220</v>
      </c>
      <c r="AE171" s="401">
        <f t="shared" si="105"/>
        <v>48</v>
      </c>
      <c r="AF171" s="401">
        <f t="shared" si="105"/>
        <v>14</v>
      </c>
      <c r="AG171" s="401">
        <f t="shared" si="105"/>
        <v>294</v>
      </c>
      <c r="AH171" s="401">
        <f t="shared" si="105"/>
        <v>99</v>
      </c>
      <c r="AI171" s="387">
        <f t="shared" si="105"/>
        <v>1363</v>
      </c>
      <c r="AJ171" s="387">
        <f t="shared" si="105"/>
        <v>581</v>
      </c>
      <c r="AK171" s="401"/>
      <c r="AL171" s="401" t="s">
        <v>58</v>
      </c>
      <c r="AM171" s="401">
        <f t="shared" ref="AM171:BE171" si="106">SUM(AM173:AM188)</f>
        <v>78</v>
      </c>
      <c r="AN171" s="401">
        <f t="shared" si="106"/>
        <v>21</v>
      </c>
      <c r="AO171" s="401">
        <f t="shared" si="106"/>
        <v>10</v>
      </c>
      <c r="AP171" s="401">
        <f t="shared" si="106"/>
        <v>29</v>
      </c>
      <c r="AQ171" s="401">
        <f t="shared" si="106"/>
        <v>28</v>
      </c>
      <c r="AR171" s="401">
        <f t="shared" si="106"/>
        <v>11</v>
      </c>
      <c r="AS171" s="401">
        <f t="shared" si="106"/>
        <v>27</v>
      </c>
      <c r="AT171" s="401">
        <f t="shared" si="106"/>
        <v>204</v>
      </c>
      <c r="AU171" s="401">
        <f t="shared" si="106"/>
        <v>181</v>
      </c>
      <c r="AV171" s="401">
        <f t="shared" si="106"/>
        <v>16</v>
      </c>
      <c r="AW171" s="401">
        <f t="shared" si="106"/>
        <v>197</v>
      </c>
      <c r="AX171" s="401">
        <f t="shared" si="106"/>
        <v>350</v>
      </c>
      <c r="AY171" s="401">
        <f t="shared" si="106"/>
        <v>39</v>
      </c>
      <c r="AZ171" s="401">
        <f t="shared" si="106"/>
        <v>1</v>
      </c>
      <c r="BA171" s="401">
        <f t="shared" si="106"/>
        <v>4</v>
      </c>
      <c r="BB171" s="401">
        <f t="shared" si="106"/>
        <v>394</v>
      </c>
      <c r="BC171" s="401">
        <f t="shared" si="106"/>
        <v>69</v>
      </c>
      <c r="BD171" s="401">
        <f t="shared" si="106"/>
        <v>16</v>
      </c>
      <c r="BE171" s="401">
        <f t="shared" si="106"/>
        <v>16</v>
      </c>
      <c r="BF171" s="396"/>
    </row>
    <row r="172" spans="1:58" s="394" customFormat="1">
      <c r="A172" s="396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440"/>
      <c r="P172" s="70"/>
      <c r="Q172" s="387"/>
      <c r="R172" s="387"/>
      <c r="S172" s="401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387"/>
      <c r="AJ172" s="387"/>
      <c r="AK172" s="401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396"/>
      <c r="BF172" s="396"/>
    </row>
    <row r="173" spans="1:58" s="394" customFormat="1" ht="15" customHeight="1">
      <c r="A173" s="703" t="s">
        <v>201</v>
      </c>
      <c r="B173" s="703" t="s">
        <v>202</v>
      </c>
      <c r="C173" s="396">
        <v>620</v>
      </c>
      <c r="D173" s="396">
        <v>327</v>
      </c>
      <c r="E173" s="396">
        <v>119</v>
      </c>
      <c r="F173" s="396">
        <v>73</v>
      </c>
      <c r="G173" s="396">
        <v>77</v>
      </c>
      <c r="H173" s="396">
        <v>19</v>
      </c>
      <c r="I173" s="396">
        <v>226</v>
      </c>
      <c r="J173" s="396">
        <v>102</v>
      </c>
      <c r="K173" s="396">
        <v>288</v>
      </c>
      <c r="L173" s="396">
        <v>190</v>
      </c>
      <c r="M173" s="396">
        <v>96</v>
      </c>
      <c r="N173" s="396">
        <v>30</v>
      </c>
      <c r="O173" s="462">
        <v>208</v>
      </c>
      <c r="P173" s="390">
        <v>84</v>
      </c>
      <c r="Q173" s="438">
        <v>1634</v>
      </c>
      <c r="R173" s="438">
        <v>825</v>
      </c>
      <c r="S173" s="707" t="s">
        <v>201</v>
      </c>
      <c r="T173" s="707" t="s">
        <v>202</v>
      </c>
      <c r="U173" s="396">
        <v>47</v>
      </c>
      <c r="V173" s="396">
        <v>19</v>
      </c>
      <c r="W173" s="396">
        <v>8</v>
      </c>
      <c r="X173" s="396">
        <v>4</v>
      </c>
      <c r="Y173" s="396">
        <v>0</v>
      </c>
      <c r="Z173" s="396">
        <v>0</v>
      </c>
      <c r="AA173" s="396">
        <v>6</v>
      </c>
      <c r="AB173" s="396">
        <v>1</v>
      </c>
      <c r="AC173" s="390">
        <v>30</v>
      </c>
      <c r="AD173" s="390">
        <v>21</v>
      </c>
      <c r="AE173" s="390">
        <v>7</v>
      </c>
      <c r="AF173" s="390">
        <v>3</v>
      </c>
      <c r="AG173" s="390">
        <v>41</v>
      </c>
      <c r="AH173" s="390">
        <v>16</v>
      </c>
      <c r="AI173" s="437">
        <v>139</v>
      </c>
      <c r="AJ173" s="437">
        <v>64</v>
      </c>
      <c r="AK173" s="703" t="s">
        <v>201</v>
      </c>
      <c r="AL173" s="703" t="s">
        <v>202</v>
      </c>
      <c r="AM173" s="390">
        <v>11</v>
      </c>
      <c r="AN173" s="390">
        <v>2</v>
      </c>
      <c r="AO173" s="390">
        <v>1</v>
      </c>
      <c r="AP173" s="390">
        <v>3</v>
      </c>
      <c r="AQ173" s="390">
        <v>4</v>
      </c>
      <c r="AR173" s="390">
        <v>2</v>
      </c>
      <c r="AS173" s="390">
        <v>3</v>
      </c>
      <c r="AT173" s="390">
        <v>26</v>
      </c>
      <c r="AU173" s="390">
        <v>26</v>
      </c>
      <c r="AV173" s="390">
        <v>1</v>
      </c>
      <c r="AW173" s="390">
        <v>27</v>
      </c>
      <c r="AX173" s="390">
        <v>45</v>
      </c>
      <c r="AY173" s="390">
        <v>7</v>
      </c>
      <c r="AZ173" s="390">
        <v>0</v>
      </c>
      <c r="BA173" s="390">
        <v>0</v>
      </c>
      <c r="BB173" s="390">
        <v>52</v>
      </c>
      <c r="BC173" s="390">
        <v>3</v>
      </c>
      <c r="BD173" s="390">
        <v>1</v>
      </c>
      <c r="BE173" s="390">
        <v>1</v>
      </c>
      <c r="BF173" s="390">
        <v>0</v>
      </c>
    </row>
    <row r="174" spans="1:58" s="394" customFormat="1" ht="15" customHeight="1">
      <c r="A174" s="703" t="s">
        <v>201</v>
      </c>
      <c r="B174" s="703" t="s">
        <v>203</v>
      </c>
      <c r="C174" s="396">
        <v>250</v>
      </c>
      <c r="D174" s="396">
        <v>105</v>
      </c>
      <c r="E174" s="396">
        <v>44</v>
      </c>
      <c r="F174" s="396">
        <v>29</v>
      </c>
      <c r="G174" s="396">
        <v>16</v>
      </c>
      <c r="H174" s="396">
        <v>3</v>
      </c>
      <c r="I174" s="396">
        <v>55</v>
      </c>
      <c r="J174" s="396">
        <v>21</v>
      </c>
      <c r="K174" s="396">
        <v>56</v>
      </c>
      <c r="L174" s="396">
        <v>41</v>
      </c>
      <c r="M174" s="396">
        <v>21</v>
      </c>
      <c r="N174" s="396">
        <v>3</v>
      </c>
      <c r="O174" s="462">
        <v>55</v>
      </c>
      <c r="P174" s="390">
        <v>21</v>
      </c>
      <c r="Q174" s="438">
        <v>497</v>
      </c>
      <c r="R174" s="438">
        <v>223</v>
      </c>
      <c r="S174" s="707" t="s">
        <v>201</v>
      </c>
      <c r="T174" s="707" t="s">
        <v>203</v>
      </c>
      <c r="U174" s="396">
        <v>9</v>
      </c>
      <c r="V174" s="396">
        <v>5</v>
      </c>
      <c r="W174" s="396">
        <v>0</v>
      </c>
      <c r="X174" s="396">
        <v>0</v>
      </c>
      <c r="Y174" s="396">
        <v>0</v>
      </c>
      <c r="Z174" s="396">
        <v>0</v>
      </c>
      <c r="AA174" s="396">
        <v>1</v>
      </c>
      <c r="AB174" s="396">
        <v>1</v>
      </c>
      <c r="AC174" s="390">
        <v>19</v>
      </c>
      <c r="AD174" s="390">
        <v>15</v>
      </c>
      <c r="AE174" s="390">
        <v>10</v>
      </c>
      <c r="AF174" s="390">
        <v>2</v>
      </c>
      <c r="AG174" s="390">
        <v>25</v>
      </c>
      <c r="AH174" s="390">
        <v>6</v>
      </c>
      <c r="AI174" s="437">
        <v>64</v>
      </c>
      <c r="AJ174" s="437">
        <v>29</v>
      </c>
      <c r="AK174" s="703" t="s">
        <v>201</v>
      </c>
      <c r="AL174" s="703" t="s">
        <v>203</v>
      </c>
      <c r="AM174" s="390">
        <v>5</v>
      </c>
      <c r="AN174" s="390">
        <v>1</v>
      </c>
      <c r="AO174" s="390">
        <v>1</v>
      </c>
      <c r="AP174" s="390">
        <v>1</v>
      </c>
      <c r="AQ174" s="390">
        <v>1</v>
      </c>
      <c r="AR174" s="390">
        <v>1</v>
      </c>
      <c r="AS174" s="390">
        <v>2</v>
      </c>
      <c r="AT174" s="390">
        <v>12</v>
      </c>
      <c r="AU174" s="390">
        <v>9</v>
      </c>
      <c r="AV174" s="390">
        <v>3</v>
      </c>
      <c r="AW174" s="390">
        <v>12</v>
      </c>
      <c r="AX174" s="390">
        <v>20</v>
      </c>
      <c r="AY174" s="390">
        <v>3</v>
      </c>
      <c r="AZ174" s="390">
        <v>0</v>
      </c>
      <c r="BA174" s="390">
        <v>1</v>
      </c>
      <c r="BB174" s="390">
        <v>24</v>
      </c>
      <c r="BC174" s="390">
        <v>0</v>
      </c>
      <c r="BD174" s="390">
        <v>1</v>
      </c>
      <c r="BE174" s="390">
        <v>1</v>
      </c>
      <c r="BF174" s="390">
        <v>0</v>
      </c>
    </row>
    <row r="175" spans="1:58" s="394" customFormat="1" ht="15" customHeight="1">
      <c r="A175" s="703" t="s">
        <v>201</v>
      </c>
      <c r="B175" s="703" t="s">
        <v>204</v>
      </c>
      <c r="C175" s="396">
        <v>182</v>
      </c>
      <c r="D175" s="396">
        <v>88</v>
      </c>
      <c r="E175" s="396">
        <v>36</v>
      </c>
      <c r="F175" s="396">
        <v>11</v>
      </c>
      <c r="G175" s="396">
        <v>30</v>
      </c>
      <c r="H175" s="396">
        <v>2</v>
      </c>
      <c r="I175" s="396">
        <v>70</v>
      </c>
      <c r="J175" s="396">
        <v>22</v>
      </c>
      <c r="K175" s="396">
        <v>68</v>
      </c>
      <c r="L175" s="396">
        <v>44</v>
      </c>
      <c r="M175" s="396">
        <v>9</v>
      </c>
      <c r="N175" s="396">
        <v>3</v>
      </c>
      <c r="O175" s="462">
        <v>34</v>
      </c>
      <c r="P175" s="390">
        <v>9</v>
      </c>
      <c r="Q175" s="438">
        <v>429</v>
      </c>
      <c r="R175" s="438">
        <v>179</v>
      </c>
      <c r="S175" s="707" t="s">
        <v>201</v>
      </c>
      <c r="T175" s="707" t="s">
        <v>204</v>
      </c>
      <c r="U175" s="396">
        <v>3</v>
      </c>
      <c r="V175" s="396">
        <v>2</v>
      </c>
      <c r="W175" s="396">
        <v>1</v>
      </c>
      <c r="X175" s="396">
        <v>0</v>
      </c>
      <c r="Y175" s="396">
        <v>6</v>
      </c>
      <c r="Z175" s="396">
        <v>0</v>
      </c>
      <c r="AA175" s="396">
        <v>5</v>
      </c>
      <c r="AB175" s="396">
        <v>0</v>
      </c>
      <c r="AC175" s="390">
        <v>14</v>
      </c>
      <c r="AD175" s="390">
        <v>8</v>
      </c>
      <c r="AE175" s="390">
        <v>3</v>
      </c>
      <c r="AF175" s="390">
        <v>1</v>
      </c>
      <c r="AG175" s="390">
        <v>14</v>
      </c>
      <c r="AH175" s="390">
        <v>3</v>
      </c>
      <c r="AI175" s="437">
        <v>46</v>
      </c>
      <c r="AJ175" s="437">
        <v>14</v>
      </c>
      <c r="AK175" s="703" t="s">
        <v>201</v>
      </c>
      <c r="AL175" s="703" t="s">
        <v>204</v>
      </c>
      <c r="AM175" s="390">
        <v>3</v>
      </c>
      <c r="AN175" s="390">
        <v>1</v>
      </c>
      <c r="AO175" s="390">
        <v>1</v>
      </c>
      <c r="AP175" s="390">
        <v>2</v>
      </c>
      <c r="AQ175" s="390">
        <v>2</v>
      </c>
      <c r="AR175" s="390">
        <v>1</v>
      </c>
      <c r="AS175" s="390">
        <v>1</v>
      </c>
      <c r="AT175" s="390">
        <v>11</v>
      </c>
      <c r="AU175" s="390">
        <v>7</v>
      </c>
      <c r="AV175" s="390">
        <v>2</v>
      </c>
      <c r="AW175" s="390">
        <v>9</v>
      </c>
      <c r="AX175" s="390">
        <v>17</v>
      </c>
      <c r="AY175" s="390">
        <v>0</v>
      </c>
      <c r="AZ175" s="390">
        <v>0</v>
      </c>
      <c r="BA175" s="390">
        <v>0</v>
      </c>
      <c r="BB175" s="390">
        <v>17</v>
      </c>
      <c r="BC175" s="390">
        <v>6</v>
      </c>
      <c r="BD175" s="390">
        <v>1</v>
      </c>
      <c r="BE175" s="390">
        <v>1</v>
      </c>
      <c r="BF175" s="390">
        <v>0</v>
      </c>
    </row>
    <row r="176" spans="1:58" s="394" customFormat="1" ht="15" customHeight="1">
      <c r="A176" s="703" t="s">
        <v>201</v>
      </c>
      <c r="B176" s="703" t="s">
        <v>205</v>
      </c>
      <c r="C176" s="396">
        <v>88</v>
      </c>
      <c r="D176" s="396">
        <v>45</v>
      </c>
      <c r="E176" s="396">
        <v>18</v>
      </c>
      <c r="F176" s="396">
        <v>8</v>
      </c>
      <c r="G176" s="396">
        <v>0</v>
      </c>
      <c r="H176" s="396">
        <v>0</v>
      </c>
      <c r="I176" s="396">
        <v>14</v>
      </c>
      <c r="J176" s="396">
        <v>7</v>
      </c>
      <c r="K176" s="396">
        <v>20</v>
      </c>
      <c r="L176" s="396">
        <v>6</v>
      </c>
      <c r="M176" s="396">
        <v>0</v>
      </c>
      <c r="N176" s="396">
        <v>0</v>
      </c>
      <c r="O176" s="462">
        <v>18</v>
      </c>
      <c r="P176" s="390">
        <v>5</v>
      </c>
      <c r="Q176" s="438">
        <v>158</v>
      </c>
      <c r="R176" s="438">
        <v>71</v>
      </c>
      <c r="S176" s="707" t="s">
        <v>201</v>
      </c>
      <c r="T176" s="707" t="s">
        <v>205</v>
      </c>
      <c r="U176" s="396">
        <v>2</v>
      </c>
      <c r="V176" s="396">
        <v>2</v>
      </c>
      <c r="W176" s="396">
        <v>0</v>
      </c>
      <c r="X176" s="396">
        <v>0</v>
      </c>
      <c r="Y176" s="396">
        <v>0</v>
      </c>
      <c r="Z176" s="396">
        <v>0</v>
      </c>
      <c r="AA176" s="396">
        <v>2</v>
      </c>
      <c r="AB176" s="396">
        <v>0</v>
      </c>
      <c r="AC176" s="390">
        <v>5</v>
      </c>
      <c r="AD176" s="390">
        <v>3</v>
      </c>
      <c r="AE176" s="390">
        <v>0</v>
      </c>
      <c r="AF176" s="390">
        <v>0</v>
      </c>
      <c r="AG176" s="390">
        <v>7</v>
      </c>
      <c r="AH176" s="390">
        <v>3</v>
      </c>
      <c r="AI176" s="437">
        <v>16</v>
      </c>
      <c r="AJ176" s="437">
        <v>8</v>
      </c>
      <c r="AK176" s="703" t="s">
        <v>201</v>
      </c>
      <c r="AL176" s="703" t="s">
        <v>205</v>
      </c>
      <c r="AM176" s="390">
        <v>2</v>
      </c>
      <c r="AN176" s="390">
        <v>1</v>
      </c>
      <c r="AO176" s="390">
        <v>0</v>
      </c>
      <c r="AP176" s="390">
        <v>1</v>
      </c>
      <c r="AQ176" s="390">
        <v>1</v>
      </c>
      <c r="AR176" s="390">
        <v>0</v>
      </c>
      <c r="AS176" s="390">
        <v>1</v>
      </c>
      <c r="AT176" s="390">
        <v>6</v>
      </c>
      <c r="AU176" s="390">
        <v>5</v>
      </c>
      <c r="AV176" s="390">
        <v>0</v>
      </c>
      <c r="AW176" s="390">
        <v>5</v>
      </c>
      <c r="AX176" s="390">
        <v>9</v>
      </c>
      <c r="AY176" s="390">
        <v>0</v>
      </c>
      <c r="AZ176" s="390">
        <v>0</v>
      </c>
      <c r="BA176" s="390">
        <v>0</v>
      </c>
      <c r="BB176" s="390">
        <v>9</v>
      </c>
      <c r="BC176" s="390">
        <v>1</v>
      </c>
      <c r="BD176" s="390">
        <v>1</v>
      </c>
      <c r="BE176" s="390">
        <v>1</v>
      </c>
      <c r="BF176" s="390">
        <v>0</v>
      </c>
    </row>
    <row r="177" spans="1:58" s="394" customFormat="1" ht="15" customHeight="1">
      <c r="A177" s="703" t="s">
        <v>201</v>
      </c>
      <c r="B177" s="703" t="s">
        <v>206</v>
      </c>
      <c r="C177" s="396">
        <v>219</v>
      </c>
      <c r="D177" s="396">
        <v>100</v>
      </c>
      <c r="E177" s="396">
        <v>47</v>
      </c>
      <c r="F177" s="396">
        <v>30</v>
      </c>
      <c r="G177" s="396">
        <v>27</v>
      </c>
      <c r="H177" s="396">
        <v>5</v>
      </c>
      <c r="I177" s="396">
        <v>152</v>
      </c>
      <c r="J177" s="396">
        <v>65</v>
      </c>
      <c r="K177" s="396">
        <v>156</v>
      </c>
      <c r="L177" s="396">
        <v>97</v>
      </c>
      <c r="M177" s="396">
        <v>21</v>
      </c>
      <c r="N177" s="396">
        <v>2</v>
      </c>
      <c r="O177" s="462">
        <v>113</v>
      </c>
      <c r="P177" s="390">
        <v>42</v>
      </c>
      <c r="Q177" s="438">
        <v>735</v>
      </c>
      <c r="R177" s="438">
        <v>341</v>
      </c>
      <c r="S177" s="707" t="s">
        <v>201</v>
      </c>
      <c r="T177" s="707" t="s">
        <v>206</v>
      </c>
      <c r="U177" s="396">
        <v>32</v>
      </c>
      <c r="V177" s="396">
        <v>14</v>
      </c>
      <c r="W177" s="396">
        <v>8</v>
      </c>
      <c r="X177" s="396">
        <v>3</v>
      </c>
      <c r="Y177" s="396">
        <v>3</v>
      </c>
      <c r="Z177" s="396">
        <v>2</v>
      </c>
      <c r="AA177" s="396">
        <v>36</v>
      </c>
      <c r="AB177" s="396">
        <v>10</v>
      </c>
      <c r="AC177" s="390">
        <v>50</v>
      </c>
      <c r="AD177" s="390">
        <v>35</v>
      </c>
      <c r="AE177" s="390">
        <v>3</v>
      </c>
      <c r="AF177" s="390">
        <v>0</v>
      </c>
      <c r="AG177" s="390">
        <v>41</v>
      </c>
      <c r="AH177" s="390">
        <v>13</v>
      </c>
      <c r="AI177" s="437">
        <v>173</v>
      </c>
      <c r="AJ177" s="437">
        <v>77</v>
      </c>
      <c r="AK177" s="703" t="s">
        <v>201</v>
      </c>
      <c r="AL177" s="703" t="s">
        <v>206</v>
      </c>
      <c r="AM177" s="390">
        <v>5</v>
      </c>
      <c r="AN177" s="390">
        <v>1</v>
      </c>
      <c r="AO177" s="390">
        <v>1</v>
      </c>
      <c r="AP177" s="390">
        <v>3</v>
      </c>
      <c r="AQ177" s="390">
        <v>3</v>
      </c>
      <c r="AR177" s="390">
        <v>1</v>
      </c>
      <c r="AS177" s="390">
        <v>3</v>
      </c>
      <c r="AT177" s="390">
        <v>17</v>
      </c>
      <c r="AU177" s="390">
        <v>17</v>
      </c>
      <c r="AV177" s="390">
        <v>0</v>
      </c>
      <c r="AW177" s="390">
        <v>17</v>
      </c>
      <c r="AX177" s="390">
        <v>37</v>
      </c>
      <c r="AY177" s="390">
        <v>0</v>
      </c>
      <c r="AZ177" s="390">
        <v>0</v>
      </c>
      <c r="BA177" s="390">
        <v>0</v>
      </c>
      <c r="BB177" s="390">
        <v>37</v>
      </c>
      <c r="BC177" s="390">
        <v>0</v>
      </c>
      <c r="BD177" s="390">
        <v>1</v>
      </c>
      <c r="BE177" s="390">
        <v>1</v>
      </c>
      <c r="BF177" s="390">
        <v>0</v>
      </c>
    </row>
    <row r="178" spans="1:58" s="394" customFormat="1" ht="15" customHeight="1">
      <c r="A178" s="703" t="s">
        <v>207</v>
      </c>
      <c r="B178" s="703" t="s">
        <v>285</v>
      </c>
      <c r="C178" s="396">
        <v>447</v>
      </c>
      <c r="D178" s="396">
        <v>179</v>
      </c>
      <c r="E178" s="396">
        <v>103</v>
      </c>
      <c r="F178" s="396">
        <v>43</v>
      </c>
      <c r="G178" s="396">
        <v>21</v>
      </c>
      <c r="H178" s="396">
        <v>3</v>
      </c>
      <c r="I178" s="396">
        <v>169</v>
      </c>
      <c r="J178" s="396">
        <v>60</v>
      </c>
      <c r="K178" s="396">
        <v>203</v>
      </c>
      <c r="L178" s="396">
        <v>105</v>
      </c>
      <c r="M178" s="396">
        <v>13</v>
      </c>
      <c r="N178" s="396">
        <v>1</v>
      </c>
      <c r="O178" s="462">
        <v>131</v>
      </c>
      <c r="P178" s="390">
        <v>47</v>
      </c>
      <c r="Q178" s="438">
        <v>1087</v>
      </c>
      <c r="R178" s="438">
        <v>438</v>
      </c>
      <c r="S178" s="707" t="s">
        <v>207</v>
      </c>
      <c r="T178" s="707" t="s">
        <v>285</v>
      </c>
      <c r="U178" s="396">
        <v>27</v>
      </c>
      <c r="V178" s="396">
        <v>11</v>
      </c>
      <c r="W178" s="396">
        <v>13</v>
      </c>
      <c r="X178" s="396">
        <v>2</v>
      </c>
      <c r="Y178" s="396">
        <v>5</v>
      </c>
      <c r="Z178" s="396">
        <v>0</v>
      </c>
      <c r="AA178" s="396">
        <v>22</v>
      </c>
      <c r="AB178" s="396">
        <v>6</v>
      </c>
      <c r="AC178" s="390">
        <v>74</v>
      </c>
      <c r="AD178" s="390">
        <v>38</v>
      </c>
      <c r="AE178" s="390">
        <v>4</v>
      </c>
      <c r="AF178" s="390">
        <v>0</v>
      </c>
      <c r="AG178" s="390">
        <v>35</v>
      </c>
      <c r="AH178" s="390">
        <v>6</v>
      </c>
      <c r="AI178" s="437">
        <v>180</v>
      </c>
      <c r="AJ178" s="437">
        <v>63</v>
      </c>
      <c r="AK178" s="703" t="s">
        <v>207</v>
      </c>
      <c r="AL178" s="703" t="s">
        <v>285</v>
      </c>
      <c r="AM178" s="390">
        <v>6</v>
      </c>
      <c r="AN178" s="390">
        <v>2</v>
      </c>
      <c r="AO178" s="390">
        <v>1</v>
      </c>
      <c r="AP178" s="390">
        <v>3</v>
      </c>
      <c r="AQ178" s="390">
        <v>3</v>
      </c>
      <c r="AR178" s="390">
        <v>1</v>
      </c>
      <c r="AS178" s="390">
        <v>2</v>
      </c>
      <c r="AT178" s="390">
        <v>18</v>
      </c>
      <c r="AU178" s="390">
        <v>13</v>
      </c>
      <c r="AV178" s="390">
        <v>2</v>
      </c>
      <c r="AW178" s="390">
        <v>15</v>
      </c>
      <c r="AX178" s="390">
        <v>22</v>
      </c>
      <c r="AY178" s="390">
        <v>6</v>
      </c>
      <c r="AZ178" s="390">
        <v>0</v>
      </c>
      <c r="BA178" s="390">
        <v>0</v>
      </c>
      <c r="BB178" s="390">
        <v>28</v>
      </c>
      <c r="BC178" s="390">
        <v>9</v>
      </c>
      <c r="BD178" s="390">
        <v>1</v>
      </c>
      <c r="BE178" s="390">
        <v>1</v>
      </c>
      <c r="BF178" s="390">
        <v>0</v>
      </c>
    </row>
    <row r="179" spans="1:58" s="394" customFormat="1" ht="15" customHeight="1">
      <c r="A179" s="703" t="s">
        <v>207</v>
      </c>
      <c r="B179" s="703" t="s">
        <v>209</v>
      </c>
      <c r="C179" s="396">
        <v>157</v>
      </c>
      <c r="D179" s="396">
        <v>50</v>
      </c>
      <c r="E179" s="396">
        <v>25</v>
      </c>
      <c r="F179" s="396">
        <v>14</v>
      </c>
      <c r="G179" s="396">
        <v>0</v>
      </c>
      <c r="H179" s="396">
        <v>0</v>
      </c>
      <c r="I179" s="396">
        <v>34</v>
      </c>
      <c r="J179" s="396">
        <v>9</v>
      </c>
      <c r="K179" s="396">
        <v>23</v>
      </c>
      <c r="L179" s="396">
        <v>13</v>
      </c>
      <c r="M179" s="396">
        <v>0</v>
      </c>
      <c r="N179" s="396">
        <v>0</v>
      </c>
      <c r="O179" s="462">
        <v>12</v>
      </c>
      <c r="P179" s="390">
        <v>1</v>
      </c>
      <c r="Q179" s="438">
        <v>251</v>
      </c>
      <c r="R179" s="438">
        <v>87</v>
      </c>
      <c r="S179" s="707" t="s">
        <v>207</v>
      </c>
      <c r="T179" s="707" t="s">
        <v>209</v>
      </c>
      <c r="U179" s="396">
        <v>23</v>
      </c>
      <c r="V179" s="396">
        <v>6</v>
      </c>
      <c r="W179" s="396">
        <v>5</v>
      </c>
      <c r="X179" s="396">
        <v>0</v>
      </c>
      <c r="Y179" s="396">
        <v>0</v>
      </c>
      <c r="Z179" s="396">
        <v>0</v>
      </c>
      <c r="AA179" s="396">
        <v>9</v>
      </c>
      <c r="AB179" s="396">
        <v>1</v>
      </c>
      <c r="AC179" s="390">
        <v>5</v>
      </c>
      <c r="AD179" s="390">
        <v>2</v>
      </c>
      <c r="AE179" s="390">
        <v>0</v>
      </c>
      <c r="AF179" s="390">
        <v>0</v>
      </c>
      <c r="AG179" s="390">
        <v>3</v>
      </c>
      <c r="AH179" s="390">
        <v>0</v>
      </c>
      <c r="AI179" s="437">
        <v>45</v>
      </c>
      <c r="AJ179" s="437">
        <v>9</v>
      </c>
      <c r="AK179" s="703" t="s">
        <v>207</v>
      </c>
      <c r="AL179" s="703" t="s">
        <v>209</v>
      </c>
      <c r="AM179" s="390">
        <v>4</v>
      </c>
      <c r="AN179" s="390">
        <v>1</v>
      </c>
      <c r="AO179" s="390">
        <v>0</v>
      </c>
      <c r="AP179" s="390">
        <v>1</v>
      </c>
      <c r="AQ179" s="390">
        <v>1</v>
      </c>
      <c r="AR179" s="390">
        <v>0</v>
      </c>
      <c r="AS179" s="390">
        <v>1</v>
      </c>
      <c r="AT179" s="390">
        <v>8</v>
      </c>
      <c r="AU179" s="390">
        <v>8</v>
      </c>
      <c r="AV179" s="390">
        <v>0</v>
      </c>
      <c r="AW179" s="390">
        <v>8</v>
      </c>
      <c r="AX179" s="390">
        <v>11</v>
      </c>
      <c r="AY179" s="390">
        <v>2</v>
      </c>
      <c r="AZ179" s="390">
        <v>0</v>
      </c>
      <c r="BA179" s="390">
        <v>0</v>
      </c>
      <c r="BB179" s="390">
        <v>13</v>
      </c>
      <c r="BC179" s="390">
        <v>6</v>
      </c>
      <c r="BD179" s="390">
        <v>1</v>
      </c>
      <c r="BE179" s="390">
        <v>1</v>
      </c>
      <c r="BF179" s="390">
        <v>0</v>
      </c>
    </row>
    <row r="180" spans="1:58" s="394" customFormat="1" ht="15" customHeight="1">
      <c r="A180" s="703" t="s">
        <v>207</v>
      </c>
      <c r="B180" s="703" t="s">
        <v>210</v>
      </c>
      <c r="C180" s="396">
        <v>152</v>
      </c>
      <c r="D180" s="396">
        <v>51</v>
      </c>
      <c r="E180" s="396">
        <v>37</v>
      </c>
      <c r="F180" s="396">
        <v>26</v>
      </c>
      <c r="G180" s="396">
        <v>16</v>
      </c>
      <c r="H180" s="396">
        <v>3</v>
      </c>
      <c r="I180" s="396">
        <v>58</v>
      </c>
      <c r="J180" s="396">
        <v>25</v>
      </c>
      <c r="K180" s="396">
        <v>37</v>
      </c>
      <c r="L180" s="396">
        <v>22</v>
      </c>
      <c r="M180" s="396">
        <v>14</v>
      </c>
      <c r="N180" s="396">
        <v>2</v>
      </c>
      <c r="O180" s="462">
        <v>54</v>
      </c>
      <c r="P180" s="390">
        <v>30</v>
      </c>
      <c r="Q180" s="438">
        <v>368</v>
      </c>
      <c r="R180" s="438">
        <v>159</v>
      </c>
      <c r="S180" s="707" t="s">
        <v>207</v>
      </c>
      <c r="T180" s="707" t="s">
        <v>210</v>
      </c>
      <c r="U180" s="396">
        <v>25</v>
      </c>
      <c r="V180" s="396">
        <v>11</v>
      </c>
      <c r="W180" s="396">
        <v>15</v>
      </c>
      <c r="X180" s="396">
        <v>12</v>
      </c>
      <c r="Y180" s="396">
        <v>8</v>
      </c>
      <c r="Z180" s="396">
        <v>3</v>
      </c>
      <c r="AA180" s="396">
        <v>6</v>
      </c>
      <c r="AB180" s="396">
        <v>1</v>
      </c>
      <c r="AC180" s="390">
        <v>9</v>
      </c>
      <c r="AD180" s="390">
        <v>4</v>
      </c>
      <c r="AE180" s="390">
        <v>5</v>
      </c>
      <c r="AF180" s="390">
        <v>1</v>
      </c>
      <c r="AG180" s="390">
        <v>17</v>
      </c>
      <c r="AH180" s="390">
        <v>10</v>
      </c>
      <c r="AI180" s="437">
        <v>85</v>
      </c>
      <c r="AJ180" s="437">
        <v>42</v>
      </c>
      <c r="AK180" s="703" t="s">
        <v>207</v>
      </c>
      <c r="AL180" s="703" t="s">
        <v>210</v>
      </c>
      <c r="AM180" s="390">
        <v>3</v>
      </c>
      <c r="AN180" s="390">
        <v>1</v>
      </c>
      <c r="AO180" s="390">
        <v>1</v>
      </c>
      <c r="AP180" s="390">
        <v>1</v>
      </c>
      <c r="AQ180" s="390">
        <v>1</v>
      </c>
      <c r="AR180" s="390">
        <v>1</v>
      </c>
      <c r="AS180" s="390">
        <v>1</v>
      </c>
      <c r="AT180" s="390">
        <v>9</v>
      </c>
      <c r="AU180" s="390">
        <v>9</v>
      </c>
      <c r="AV180" s="390">
        <v>0</v>
      </c>
      <c r="AW180" s="390">
        <v>9</v>
      </c>
      <c r="AX180" s="390">
        <v>18</v>
      </c>
      <c r="AY180" s="390">
        <v>1</v>
      </c>
      <c r="AZ180" s="390">
        <v>1</v>
      </c>
      <c r="BA180" s="390">
        <v>0</v>
      </c>
      <c r="BB180" s="390">
        <v>20</v>
      </c>
      <c r="BC180" s="390">
        <v>12</v>
      </c>
      <c r="BD180" s="390">
        <v>1</v>
      </c>
      <c r="BE180" s="390">
        <v>1</v>
      </c>
      <c r="BF180" s="390">
        <v>0</v>
      </c>
    </row>
    <row r="181" spans="1:58" s="394" customFormat="1" ht="15" customHeight="1">
      <c r="A181" s="703" t="s">
        <v>207</v>
      </c>
      <c r="B181" s="703" t="s">
        <v>286</v>
      </c>
      <c r="C181" s="396">
        <v>69</v>
      </c>
      <c r="D181" s="396">
        <v>33</v>
      </c>
      <c r="E181" s="396">
        <v>55</v>
      </c>
      <c r="F181" s="396">
        <v>35</v>
      </c>
      <c r="G181" s="396">
        <v>0</v>
      </c>
      <c r="H181" s="396">
        <v>0</v>
      </c>
      <c r="I181" s="396">
        <v>13</v>
      </c>
      <c r="J181" s="396">
        <v>0</v>
      </c>
      <c r="K181" s="396">
        <v>45</v>
      </c>
      <c r="L181" s="396">
        <v>15</v>
      </c>
      <c r="M181" s="396">
        <v>0</v>
      </c>
      <c r="N181" s="396">
        <v>0</v>
      </c>
      <c r="O181" s="462">
        <v>7</v>
      </c>
      <c r="P181" s="390">
        <v>5</v>
      </c>
      <c r="Q181" s="438">
        <v>189</v>
      </c>
      <c r="R181" s="438">
        <v>88</v>
      </c>
      <c r="S181" s="707" t="s">
        <v>207</v>
      </c>
      <c r="T181" s="707" t="s">
        <v>286</v>
      </c>
      <c r="U181" s="396">
        <v>33</v>
      </c>
      <c r="V181" s="396">
        <v>19</v>
      </c>
      <c r="W181" s="396">
        <v>3</v>
      </c>
      <c r="X181" s="396">
        <v>1</v>
      </c>
      <c r="Y181" s="396">
        <v>0</v>
      </c>
      <c r="Z181" s="396">
        <v>0</v>
      </c>
      <c r="AA181" s="396">
        <v>3</v>
      </c>
      <c r="AB181" s="396">
        <v>0</v>
      </c>
      <c r="AC181" s="390">
        <v>8</v>
      </c>
      <c r="AD181" s="390">
        <v>1</v>
      </c>
      <c r="AE181" s="390">
        <v>0</v>
      </c>
      <c r="AF181" s="390">
        <v>0</v>
      </c>
      <c r="AG181" s="390">
        <v>1</v>
      </c>
      <c r="AH181" s="390">
        <v>0</v>
      </c>
      <c r="AI181" s="437">
        <v>48</v>
      </c>
      <c r="AJ181" s="437">
        <v>21</v>
      </c>
      <c r="AK181" s="703" t="s">
        <v>207</v>
      </c>
      <c r="AL181" s="703" t="s">
        <v>286</v>
      </c>
      <c r="AM181" s="390">
        <v>2</v>
      </c>
      <c r="AN181" s="390">
        <v>1</v>
      </c>
      <c r="AO181" s="390">
        <v>0</v>
      </c>
      <c r="AP181" s="390">
        <v>1</v>
      </c>
      <c r="AQ181" s="390">
        <v>1</v>
      </c>
      <c r="AR181" s="390">
        <v>0</v>
      </c>
      <c r="AS181" s="390">
        <v>1</v>
      </c>
      <c r="AT181" s="390">
        <v>6</v>
      </c>
      <c r="AU181" s="390">
        <v>6</v>
      </c>
      <c r="AV181" s="390">
        <v>0</v>
      </c>
      <c r="AW181" s="390">
        <v>6</v>
      </c>
      <c r="AX181" s="390">
        <v>12</v>
      </c>
      <c r="AY181" s="390">
        <v>0</v>
      </c>
      <c r="AZ181" s="390">
        <v>0</v>
      </c>
      <c r="BA181" s="390">
        <v>1</v>
      </c>
      <c r="BB181" s="390">
        <v>13</v>
      </c>
      <c r="BC181" s="390">
        <v>0</v>
      </c>
      <c r="BD181" s="390">
        <v>1</v>
      </c>
      <c r="BE181" s="390">
        <v>1</v>
      </c>
      <c r="BF181" s="390">
        <v>0</v>
      </c>
    </row>
    <row r="182" spans="1:58" s="394" customFormat="1" ht="15" customHeight="1">
      <c r="A182" s="703" t="s">
        <v>207</v>
      </c>
      <c r="B182" s="703" t="s">
        <v>211</v>
      </c>
      <c r="C182" s="396">
        <v>113</v>
      </c>
      <c r="D182" s="396">
        <v>38</v>
      </c>
      <c r="E182" s="396">
        <v>31</v>
      </c>
      <c r="F182" s="396">
        <v>14</v>
      </c>
      <c r="G182" s="396">
        <v>0</v>
      </c>
      <c r="H182" s="396">
        <v>0</v>
      </c>
      <c r="I182" s="396">
        <v>32</v>
      </c>
      <c r="J182" s="396">
        <v>2</v>
      </c>
      <c r="K182" s="396">
        <v>38</v>
      </c>
      <c r="L182" s="396">
        <v>22</v>
      </c>
      <c r="M182" s="396">
        <v>0</v>
      </c>
      <c r="N182" s="396">
        <v>0</v>
      </c>
      <c r="O182" s="462">
        <v>15</v>
      </c>
      <c r="P182" s="390">
        <v>0</v>
      </c>
      <c r="Q182" s="438">
        <v>229</v>
      </c>
      <c r="R182" s="438">
        <v>76</v>
      </c>
      <c r="S182" s="707" t="s">
        <v>207</v>
      </c>
      <c r="T182" s="707" t="s">
        <v>211</v>
      </c>
      <c r="U182" s="396">
        <v>21</v>
      </c>
      <c r="V182" s="396">
        <v>4</v>
      </c>
      <c r="W182" s="396">
        <v>9</v>
      </c>
      <c r="X182" s="396">
        <v>3</v>
      </c>
      <c r="Y182" s="396">
        <v>0</v>
      </c>
      <c r="Z182" s="396">
        <v>0</v>
      </c>
      <c r="AA182" s="396">
        <v>0</v>
      </c>
      <c r="AB182" s="396">
        <v>0</v>
      </c>
      <c r="AC182" s="390">
        <v>15</v>
      </c>
      <c r="AD182" s="390">
        <v>10</v>
      </c>
      <c r="AE182" s="390">
        <v>0</v>
      </c>
      <c r="AF182" s="390">
        <v>0</v>
      </c>
      <c r="AG182" s="390">
        <v>0</v>
      </c>
      <c r="AH182" s="390">
        <v>0</v>
      </c>
      <c r="AI182" s="437">
        <v>45</v>
      </c>
      <c r="AJ182" s="437">
        <v>17</v>
      </c>
      <c r="AK182" s="703" t="s">
        <v>207</v>
      </c>
      <c r="AL182" s="703" t="s">
        <v>211</v>
      </c>
      <c r="AM182" s="390">
        <v>3</v>
      </c>
      <c r="AN182" s="390">
        <v>1</v>
      </c>
      <c r="AO182" s="390">
        <v>0</v>
      </c>
      <c r="AP182" s="390">
        <v>1</v>
      </c>
      <c r="AQ182" s="390">
        <v>1</v>
      </c>
      <c r="AR182" s="390">
        <v>0</v>
      </c>
      <c r="AS182" s="390">
        <v>1</v>
      </c>
      <c r="AT182" s="390">
        <v>7</v>
      </c>
      <c r="AU182" s="390">
        <v>4</v>
      </c>
      <c r="AV182" s="390">
        <v>1</v>
      </c>
      <c r="AW182" s="390">
        <v>5</v>
      </c>
      <c r="AX182" s="390">
        <v>10</v>
      </c>
      <c r="AY182" s="390">
        <v>0</v>
      </c>
      <c r="AZ182" s="390">
        <v>0</v>
      </c>
      <c r="BA182" s="390">
        <v>1</v>
      </c>
      <c r="BB182" s="390">
        <v>11</v>
      </c>
      <c r="BC182" s="390">
        <v>0</v>
      </c>
      <c r="BD182" s="390">
        <v>1</v>
      </c>
      <c r="BE182" s="390">
        <v>1</v>
      </c>
      <c r="BF182" s="390">
        <v>0</v>
      </c>
    </row>
    <row r="183" spans="1:58" s="394" customFormat="1" ht="15" customHeight="1">
      <c r="A183" s="703" t="s">
        <v>207</v>
      </c>
      <c r="B183" s="703" t="s">
        <v>212</v>
      </c>
      <c r="C183" s="396">
        <v>88</v>
      </c>
      <c r="D183" s="396">
        <v>77</v>
      </c>
      <c r="E183" s="396">
        <v>31</v>
      </c>
      <c r="F183" s="396">
        <v>14</v>
      </c>
      <c r="G183" s="396">
        <v>12</v>
      </c>
      <c r="H183" s="396">
        <v>4</v>
      </c>
      <c r="I183" s="396">
        <v>46</v>
      </c>
      <c r="J183" s="396">
        <v>18</v>
      </c>
      <c r="K183" s="396">
        <v>40</v>
      </c>
      <c r="L183" s="396">
        <v>14</v>
      </c>
      <c r="M183" s="396">
        <v>7</v>
      </c>
      <c r="N183" s="396">
        <v>2</v>
      </c>
      <c r="O183" s="462">
        <v>31</v>
      </c>
      <c r="P183" s="390">
        <v>13</v>
      </c>
      <c r="Q183" s="438">
        <v>255</v>
      </c>
      <c r="R183" s="438">
        <v>142</v>
      </c>
      <c r="S183" s="707" t="s">
        <v>207</v>
      </c>
      <c r="T183" s="707" t="s">
        <v>212</v>
      </c>
      <c r="U183" s="396">
        <v>18</v>
      </c>
      <c r="V183" s="396">
        <v>6</v>
      </c>
      <c r="W183" s="396">
        <v>0</v>
      </c>
      <c r="X183" s="396">
        <v>0</v>
      </c>
      <c r="Y183" s="396">
        <v>0</v>
      </c>
      <c r="Z183" s="396">
        <v>0</v>
      </c>
      <c r="AA183" s="396">
        <v>1</v>
      </c>
      <c r="AB183" s="396">
        <v>0</v>
      </c>
      <c r="AC183" s="390">
        <v>13</v>
      </c>
      <c r="AD183" s="390">
        <v>6</v>
      </c>
      <c r="AE183" s="390">
        <v>0</v>
      </c>
      <c r="AF183" s="390">
        <v>0</v>
      </c>
      <c r="AG183" s="390">
        <v>13</v>
      </c>
      <c r="AH183" s="390">
        <v>2</v>
      </c>
      <c r="AI183" s="437">
        <v>45</v>
      </c>
      <c r="AJ183" s="437">
        <v>14</v>
      </c>
      <c r="AK183" s="703" t="s">
        <v>207</v>
      </c>
      <c r="AL183" s="703" t="s">
        <v>212</v>
      </c>
      <c r="AM183" s="390">
        <v>5</v>
      </c>
      <c r="AN183" s="390">
        <v>1</v>
      </c>
      <c r="AO183" s="390">
        <v>1</v>
      </c>
      <c r="AP183" s="390">
        <v>1</v>
      </c>
      <c r="AQ183" s="390">
        <v>1</v>
      </c>
      <c r="AR183" s="390">
        <v>1</v>
      </c>
      <c r="AS183" s="390">
        <v>1</v>
      </c>
      <c r="AT183" s="390">
        <v>11</v>
      </c>
      <c r="AU183" s="390">
        <v>9</v>
      </c>
      <c r="AV183" s="390">
        <v>1</v>
      </c>
      <c r="AW183" s="390">
        <v>10</v>
      </c>
      <c r="AX183" s="390">
        <v>15</v>
      </c>
      <c r="AY183" s="390">
        <v>4</v>
      </c>
      <c r="AZ183" s="390">
        <v>0</v>
      </c>
      <c r="BA183" s="390">
        <v>0</v>
      </c>
      <c r="BB183" s="390">
        <v>19</v>
      </c>
      <c r="BC183" s="390">
        <v>0</v>
      </c>
      <c r="BD183" s="390">
        <v>1</v>
      </c>
      <c r="BE183" s="390">
        <v>1</v>
      </c>
      <c r="BF183" s="390">
        <v>0</v>
      </c>
    </row>
    <row r="184" spans="1:58" s="394" customFormat="1" ht="15" customHeight="1">
      <c r="A184" s="703" t="s">
        <v>213</v>
      </c>
      <c r="B184" s="703" t="s">
        <v>264</v>
      </c>
      <c r="C184" s="396">
        <v>200</v>
      </c>
      <c r="D184" s="396">
        <v>92</v>
      </c>
      <c r="E184" s="396">
        <v>42</v>
      </c>
      <c r="F184" s="396">
        <v>26</v>
      </c>
      <c r="G184" s="396">
        <v>0</v>
      </c>
      <c r="H184" s="396">
        <v>0</v>
      </c>
      <c r="I184" s="396">
        <v>47</v>
      </c>
      <c r="J184" s="396">
        <v>8</v>
      </c>
      <c r="K184" s="396">
        <v>50</v>
      </c>
      <c r="L184" s="396">
        <v>28</v>
      </c>
      <c r="M184" s="396">
        <v>0</v>
      </c>
      <c r="N184" s="396">
        <v>0</v>
      </c>
      <c r="O184" s="462">
        <v>28</v>
      </c>
      <c r="P184" s="390">
        <v>8</v>
      </c>
      <c r="Q184" s="438">
        <v>367</v>
      </c>
      <c r="R184" s="438">
        <v>162</v>
      </c>
      <c r="S184" s="707" t="s">
        <v>213</v>
      </c>
      <c r="T184" s="707" t="s">
        <v>264</v>
      </c>
      <c r="U184" s="396">
        <v>34</v>
      </c>
      <c r="V184" s="396">
        <v>14</v>
      </c>
      <c r="W184" s="396">
        <v>1</v>
      </c>
      <c r="X184" s="396">
        <v>1</v>
      </c>
      <c r="Y184" s="396">
        <v>0</v>
      </c>
      <c r="Z184" s="396">
        <v>0</v>
      </c>
      <c r="AA184" s="396">
        <v>4</v>
      </c>
      <c r="AB184" s="396">
        <v>0</v>
      </c>
      <c r="AC184" s="390">
        <v>19</v>
      </c>
      <c r="AD184" s="390">
        <v>10</v>
      </c>
      <c r="AE184" s="390">
        <v>0</v>
      </c>
      <c r="AF184" s="390">
        <v>0</v>
      </c>
      <c r="AG184" s="390">
        <v>5</v>
      </c>
      <c r="AH184" s="390">
        <v>1</v>
      </c>
      <c r="AI184" s="437">
        <v>63</v>
      </c>
      <c r="AJ184" s="437">
        <v>26</v>
      </c>
      <c r="AK184" s="703" t="s">
        <v>213</v>
      </c>
      <c r="AL184" s="703" t="s">
        <v>264</v>
      </c>
      <c r="AM184" s="390">
        <v>3</v>
      </c>
      <c r="AN184" s="390">
        <v>1</v>
      </c>
      <c r="AO184" s="390">
        <v>0</v>
      </c>
      <c r="AP184" s="390">
        <v>1</v>
      </c>
      <c r="AQ184" s="390">
        <v>1</v>
      </c>
      <c r="AR184" s="390">
        <v>0</v>
      </c>
      <c r="AS184" s="390">
        <v>1</v>
      </c>
      <c r="AT184" s="390">
        <v>7</v>
      </c>
      <c r="AU184" s="390">
        <v>3</v>
      </c>
      <c r="AV184" s="390">
        <v>4</v>
      </c>
      <c r="AW184" s="390">
        <v>7</v>
      </c>
      <c r="AX184" s="390">
        <v>11</v>
      </c>
      <c r="AY184" s="390">
        <v>2</v>
      </c>
      <c r="AZ184" s="390">
        <v>0</v>
      </c>
      <c r="BA184" s="390">
        <v>0</v>
      </c>
      <c r="BB184" s="390">
        <v>13</v>
      </c>
      <c r="BC184" s="390">
        <v>6</v>
      </c>
      <c r="BD184" s="390">
        <v>1</v>
      </c>
      <c r="BE184" s="390">
        <v>1</v>
      </c>
      <c r="BF184" s="390">
        <v>0</v>
      </c>
    </row>
    <row r="185" spans="1:58" s="394" customFormat="1" ht="15" customHeight="1">
      <c r="A185" s="703" t="s">
        <v>213</v>
      </c>
      <c r="B185" s="703" t="s">
        <v>215</v>
      </c>
      <c r="C185" s="396">
        <v>150</v>
      </c>
      <c r="D185" s="396">
        <v>73</v>
      </c>
      <c r="E185" s="396">
        <v>43</v>
      </c>
      <c r="F185" s="396">
        <v>23</v>
      </c>
      <c r="G185" s="396">
        <v>0</v>
      </c>
      <c r="H185" s="396">
        <v>0</v>
      </c>
      <c r="I185" s="396">
        <v>35</v>
      </c>
      <c r="J185" s="396">
        <v>9</v>
      </c>
      <c r="K185" s="396">
        <v>40</v>
      </c>
      <c r="L185" s="396">
        <v>20</v>
      </c>
      <c r="M185" s="396">
        <v>0</v>
      </c>
      <c r="N185" s="396">
        <v>0</v>
      </c>
      <c r="O185" s="462">
        <v>26</v>
      </c>
      <c r="P185" s="390">
        <v>7</v>
      </c>
      <c r="Q185" s="438">
        <v>294</v>
      </c>
      <c r="R185" s="438">
        <v>132</v>
      </c>
      <c r="S185" s="707" t="s">
        <v>213</v>
      </c>
      <c r="T185" s="707" t="s">
        <v>215</v>
      </c>
      <c r="U185" s="396">
        <v>11</v>
      </c>
      <c r="V185" s="396">
        <v>5</v>
      </c>
      <c r="W185" s="396">
        <v>14</v>
      </c>
      <c r="X185" s="396">
        <v>12</v>
      </c>
      <c r="Y185" s="396">
        <v>0</v>
      </c>
      <c r="Z185" s="396">
        <v>0</v>
      </c>
      <c r="AA185" s="396">
        <v>5</v>
      </c>
      <c r="AB185" s="396">
        <v>0</v>
      </c>
      <c r="AC185" s="390">
        <v>1</v>
      </c>
      <c r="AD185" s="390">
        <v>0</v>
      </c>
      <c r="AE185" s="390">
        <v>0</v>
      </c>
      <c r="AF185" s="390">
        <v>0</v>
      </c>
      <c r="AG185" s="390">
        <v>2</v>
      </c>
      <c r="AH185" s="390">
        <v>0</v>
      </c>
      <c r="AI185" s="437">
        <v>33</v>
      </c>
      <c r="AJ185" s="437">
        <v>17</v>
      </c>
      <c r="AK185" s="703" t="s">
        <v>213</v>
      </c>
      <c r="AL185" s="703" t="s">
        <v>215</v>
      </c>
      <c r="AM185" s="390">
        <v>3</v>
      </c>
      <c r="AN185" s="390">
        <v>1</v>
      </c>
      <c r="AO185" s="390">
        <v>0</v>
      </c>
      <c r="AP185" s="390">
        <v>1</v>
      </c>
      <c r="AQ185" s="390">
        <v>1</v>
      </c>
      <c r="AR185" s="390">
        <v>0</v>
      </c>
      <c r="AS185" s="390">
        <v>1</v>
      </c>
      <c r="AT185" s="390">
        <v>7</v>
      </c>
      <c r="AU185" s="390">
        <v>6</v>
      </c>
      <c r="AV185" s="390">
        <v>2</v>
      </c>
      <c r="AW185" s="390">
        <v>8</v>
      </c>
      <c r="AX185" s="390">
        <v>16</v>
      </c>
      <c r="AY185" s="390">
        <v>0</v>
      </c>
      <c r="AZ185" s="390">
        <v>0</v>
      </c>
      <c r="BA185" s="390">
        <v>1</v>
      </c>
      <c r="BB185" s="390">
        <v>17</v>
      </c>
      <c r="BC185" s="390">
        <v>11</v>
      </c>
      <c r="BD185" s="390">
        <v>1</v>
      </c>
      <c r="BE185" s="390">
        <v>1</v>
      </c>
      <c r="BF185" s="390">
        <v>0</v>
      </c>
    </row>
    <row r="186" spans="1:58" s="394" customFormat="1" ht="15" customHeight="1">
      <c r="A186" s="703" t="s">
        <v>213</v>
      </c>
      <c r="B186" s="703" t="s">
        <v>216</v>
      </c>
      <c r="C186" s="396">
        <v>145</v>
      </c>
      <c r="D186" s="396">
        <v>60</v>
      </c>
      <c r="E186" s="396">
        <v>32</v>
      </c>
      <c r="F186" s="396">
        <v>22</v>
      </c>
      <c r="G186" s="396">
        <v>0</v>
      </c>
      <c r="H186" s="396">
        <v>0</v>
      </c>
      <c r="I186" s="396">
        <v>22</v>
      </c>
      <c r="J186" s="396">
        <v>9</v>
      </c>
      <c r="K186" s="396">
        <v>36</v>
      </c>
      <c r="L186" s="396">
        <v>19</v>
      </c>
      <c r="M186" s="396">
        <v>0</v>
      </c>
      <c r="N186" s="396">
        <v>0</v>
      </c>
      <c r="O186" s="462">
        <v>19</v>
      </c>
      <c r="P186" s="390">
        <v>5</v>
      </c>
      <c r="Q186" s="438">
        <v>254</v>
      </c>
      <c r="R186" s="438">
        <v>115</v>
      </c>
      <c r="S186" s="707" t="s">
        <v>213</v>
      </c>
      <c r="T186" s="707" t="s">
        <v>216</v>
      </c>
      <c r="U186" s="396">
        <v>20</v>
      </c>
      <c r="V186" s="396">
        <v>4</v>
      </c>
      <c r="W186" s="396">
        <v>0</v>
      </c>
      <c r="X186" s="396">
        <v>0</v>
      </c>
      <c r="Y186" s="396">
        <v>0</v>
      </c>
      <c r="Z186" s="396">
        <v>0</v>
      </c>
      <c r="AA186" s="396">
        <v>0</v>
      </c>
      <c r="AB186" s="396">
        <v>0</v>
      </c>
      <c r="AC186" s="390">
        <v>17</v>
      </c>
      <c r="AD186" s="390">
        <v>10</v>
      </c>
      <c r="AE186" s="390">
        <v>0</v>
      </c>
      <c r="AF186" s="390">
        <v>0</v>
      </c>
      <c r="AG186" s="390">
        <v>3</v>
      </c>
      <c r="AH186" s="390">
        <v>1</v>
      </c>
      <c r="AI186" s="437">
        <v>40</v>
      </c>
      <c r="AJ186" s="437">
        <v>15</v>
      </c>
      <c r="AK186" s="703" t="s">
        <v>213</v>
      </c>
      <c r="AL186" s="703" t="s">
        <v>216</v>
      </c>
      <c r="AM186" s="390">
        <v>3</v>
      </c>
      <c r="AN186" s="390">
        <v>1</v>
      </c>
      <c r="AO186" s="390">
        <v>0</v>
      </c>
      <c r="AP186" s="390">
        <v>1</v>
      </c>
      <c r="AQ186" s="390">
        <v>1</v>
      </c>
      <c r="AR186" s="390">
        <v>0</v>
      </c>
      <c r="AS186" s="390">
        <v>1</v>
      </c>
      <c r="AT186" s="390">
        <v>7</v>
      </c>
      <c r="AU186" s="390">
        <v>8</v>
      </c>
      <c r="AV186" s="390">
        <v>0</v>
      </c>
      <c r="AW186" s="390">
        <v>8</v>
      </c>
      <c r="AX186" s="390">
        <v>13</v>
      </c>
      <c r="AY186" s="390">
        <v>1</v>
      </c>
      <c r="AZ186" s="390">
        <v>0</v>
      </c>
      <c r="BA186" s="390">
        <v>0</v>
      </c>
      <c r="BB186" s="390">
        <v>14</v>
      </c>
      <c r="BC186" s="390">
        <v>6</v>
      </c>
      <c r="BD186" s="390">
        <v>1</v>
      </c>
      <c r="BE186" s="390">
        <v>1</v>
      </c>
      <c r="BF186" s="390">
        <v>0</v>
      </c>
    </row>
    <row r="187" spans="1:58" s="394" customFormat="1" ht="15" customHeight="1">
      <c r="A187" s="703" t="s">
        <v>213</v>
      </c>
      <c r="B187" s="703" t="s">
        <v>217</v>
      </c>
      <c r="C187" s="396">
        <v>886</v>
      </c>
      <c r="D187" s="396">
        <v>424</v>
      </c>
      <c r="E187" s="396">
        <v>215</v>
      </c>
      <c r="F187" s="396">
        <v>153</v>
      </c>
      <c r="G187" s="396">
        <v>94</v>
      </c>
      <c r="H187" s="396">
        <v>33</v>
      </c>
      <c r="I187" s="396">
        <v>350</v>
      </c>
      <c r="J187" s="396">
        <v>147</v>
      </c>
      <c r="K187" s="396">
        <v>306</v>
      </c>
      <c r="L187" s="396">
        <v>179</v>
      </c>
      <c r="M187" s="396">
        <v>67</v>
      </c>
      <c r="N187" s="396">
        <v>17</v>
      </c>
      <c r="O187" s="462">
        <v>346</v>
      </c>
      <c r="P187" s="390">
        <v>148</v>
      </c>
      <c r="Q187" s="438">
        <v>2264</v>
      </c>
      <c r="R187" s="438">
        <v>1101</v>
      </c>
      <c r="S187" s="707" t="s">
        <v>213</v>
      </c>
      <c r="T187" s="707" t="s">
        <v>217</v>
      </c>
      <c r="U187" s="396">
        <v>57</v>
      </c>
      <c r="V187" s="396">
        <v>36</v>
      </c>
      <c r="W187" s="396">
        <v>16</v>
      </c>
      <c r="X187" s="396">
        <v>9</v>
      </c>
      <c r="Y187" s="396">
        <v>3</v>
      </c>
      <c r="Z187" s="396">
        <v>0</v>
      </c>
      <c r="AA187" s="396">
        <v>34</v>
      </c>
      <c r="AB187" s="396">
        <v>14</v>
      </c>
      <c r="AC187" s="390">
        <v>87</v>
      </c>
      <c r="AD187" s="390">
        <v>50</v>
      </c>
      <c r="AE187" s="390">
        <v>11</v>
      </c>
      <c r="AF187" s="390">
        <v>5</v>
      </c>
      <c r="AG187" s="390">
        <v>84</v>
      </c>
      <c r="AH187" s="390">
        <v>35</v>
      </c>
      <c r="AI187" s="437">
        <v>292</v>
      </c>
      <c r="AJ187" s="437">
        <v>149</v>
      </c>
      <c r="AK187" s="703" t="s">
        <v>213</v>
      </c>
      <c r="AL187" s="703" t="s">
        <v>217</v>
      </c>
      <c r="AM187" s="390">
        <v>16</v>
      </c>
      <c r="AN187" s="390">
        <v>4</v>
      </c>
      <c r="AO187" s="390">
        <v>2</v>
      </c>
      <c r="AP187" s="390">
        <v>7</v>
      </c>
      <c r="AQ187" s="390">
        <v>5</v>
      </c>
      <c r="AR187" s="390">
        <v>2</v>
      </c>
      <c r="AS187" s="390">
        <v>6</v>
      </c>
      <c r="AT187" s="390">
        <v>42</v>
      </c>
      <c r="AU187" s="390">
        <v>42</v>
      </c>
      <c r="AV187" s="390">
        <v>0</v>
      </c>
      <c r="AW187" s="390">
        <v>42</v>
      </c>
      <c r="AX187" s="390">
        <v>75</v>
      </c>
      <c r="AY187" s="390">
        <v>13</v>
      </c>
      <c r="AZ187" s="390">
        <v>0</v>
      </c>
      <c r="BA187" s="390">
        <v>0</v>
      </c>
      <c r="BB187" s="390">
        <v>88</v>
      </c>
      <c r="BC187" s="390">
        <v>3</v>
      </c>
      <c r="BD187" s="390">
        <v>1</v>
      </c>
      <c r="BE187" s="390">
        <v>1</v>
      </c>
      <c r="BF187" s="390">
        <v>0</v>
      </c>
    </row>
    <row r="188" spans="1:58" s="394" customFormat="1" ht="15" customHeight="1">
      <c r="A188" s="703" t="s">
        <v>213</v>
      </c>
      <c r="B188" s="703" t="s">
        <v>219</v>
      </c>
      <c r="C188" s="396">
        <v>171</v>
      </c>
      <c r="D188" s="396">
        <v>82</v>
      </c>
      <c r="E188" s="396">
        <v>40</v>
      </c>
      <c r="F188" s="396">
        <v>20</v>
      </c>
      <c r="G188" s="396">
        <v>16</v>
      </c>
      <c r="H188" s="396">
        <v>12</v>
      </c>
      <c r="I188" s="396">
        <v>51</v>
      </c>
      <c r="J188" s="396">
        <v>34</v>
      </c>
      <c r="K188" s="396">
        <v>47</v>
      </c>
      <c r="L188" s="396">
        <v>26</v>
      </c>
      <c r="M188" s="396">
        <v>15</v>
      </c>
      <c r="N188" s="396">
        <v>6</v>
      </c>
      <c r="O188" s="462">
        <v>42</v>
      </c>
      <c r="P188" s="390">
        <v>28</v>
      </c>
      <c r="Q188" s="438">
        <v>382</v>
      </c>
      <c r="R188" s="438">
        <v>208</v>
      </c>
      <c r="S188" s="707" t="s">
        <v>213</v>
      </c>
      <c r="T188" s="707" t="s">
        <v>219</v>
      </c>
      <c r="U188" s="396">
        <v>15</v>
      </c>
      <c r="V188" s="396">
        <v>3</v>
      </c>
      <c r="W188" s="396">
        <v>14</v>
      </c>
      <c r="X188" s="396">
        <v>0</v>
      </c>
      <c r="Y188" s="396">
        <v>0</v>
      </c>
      <c r="Z188" s="396">
        <v>0</v>
      </c>
      <c r="AA188" s="396">
        <v>1</v>
      </c>
      <c r="AB188" s="396">
        <v>1</v>
      </c>
      <c r="AC188" s="390">
        <v>11</v>
      </c>
      <c r="AD188" s="390">
        <v>7</v>
      </c>
      <c r="AE188" s="390">
        <v>5</v>
      </c>
      <c r="AF188" s="390">
        <v>2</v>
      </c>
      <c r="AG188" s="390">
        <v>3</v>
      </c>
      <c r="AH188" s="390">
        <v>3</v>
      </c>
      <c r="AI188" s="437">
        <v>49</v>
      </c>
      <c r="AJ188" s="437">
        <v>16</v>
      </c>
      <c r="AK188" s="703" t="s">
        <v>213</v>
      </c>
      <c r="AL188" s="703" t="s">
        <v>219</v>
      </c>
      <c r="AM188" s="390">
        <v>4</v>
      </c>
      <c r="AN188" s="390">
        <v>1</v>
      </c>
      <c r="AO188" s="390">
        <v>1</v>
      </c>
      <c r="AP188" s="390">
        <v>1</v>
      </c>
      <c r="AQ188" s="390">
        <v>1</v>
      </c>
      <c r="AR188" s="390">
        <v>1</v>
      </c>
      <c r="AS188" s="390">
        <v>1</v>
      </c>
      <c r="AT188" s="390">
        <v>10</v>
      </c>
      <c r="AU188" s="390">
        <v>9</v>
      </c>
      <c r="AV188" s="390">
        <v>0</v>
      </c>
      <c r="AW188" s="390">
        <v>9</v>
      </c>
      <c r="AX188" s="390">
        <v>19</v>
      </c>
      <c r="AY188" s="390">
        <v>0</v>
      </c>
      <c r="AZ188" s="390">
        <v>0</v>
      </c>
      <c r="BA188" s="390">
        <v>0</v>
      </c>
      <c r="BB188" s="390">
        <v>19</v>
      </c>
      <c r="BC188" s="390">
        <v>6</v>
      </c>
      <c r="BD188" s="390">
        <v>1</v>
      </c>
      <c r="BE188" s="390">
        <v>1</v>
      </c>
      <c r="BF188" s="390">
        <v>0</v>
      </c>
    </row>
    <row r="189" spans="1:58">
      <c r="A189" s="465"/>
      <c r="B189" s="257"/>
      <c r="C189" s="392"/>
      <c r="D189" s="392"/>
      <c r="E189" s="392"/>
      <c r="F189" s="392"/>
      <c r="G189" s="392"/>
      <c r="H189" s="392"/>
      <c r="I189" s="392"/>
      <c r="J189" s="392"/>
      <c r="K189" s="392"/>
      <c r="L189" s="392"/>
      <c r="M189" s="392"/>
      <c r="N189" s="392"/>
      <c r="O189" s="83"/>
      <c r="P189" s="392"/>
      <c r="Q189" s="398"/>
      <c r="R189" s="398"/>
      <c r="S189" s="392"/>
      <c r="T189" s="392"/>
      <c r="U189" s="392"/>
      <c r="V189" s="392"/>
      <c r="W189" s="392"/>
      <c r="X189" s="392"/>
      <c r="Y189" s="392"/>
      <c r="Z189" s="392"/>
      <c r="AA189" s="392"/>
      <c r="AB189" s="392"/>
      <c r="AC189" s="83"/>
      <c r="AD189" s="392"/>
      <c r="AE189" s="392"/>
      <c r="AF189" s="392"/>
      <c r="AG189" s="392"/>
      <c r="AH189" s="392"/>
      <c r="AI189" s="398"/>
      <c r="AJ189" s="398"/>
      <c r="AK189" s="711"/>
      <c r="AL189" s="257"/>
      <c r="AM189" s="392"/>
      <c r="AN189" s="392"/>
      <c r="AO189" s="392"/>
      <c r="AP189" s="392"/>
      <c r="AQ189" s="392"/>
      <c r="AR189" s="392"/>
      <c r="AS189" s="392"/>
      <c r="AT189" s="392"/>
      <c r="AU189" s="392"/>
      <c r="AV189" s="392"/>
      <c r="AW189" s="392"/>
      <c r="AX189" s="83"/>
      <c r="AY189" s="83"/>
      <c r="AZ189" s="83"/>
      <c r="BA189" s="83"/>
      <c r="BB189" s="83"/>
      <c r="BC189" s="83"/>
      <c r="BD189" s="83"/>
      <c r="BE189" s="115"/>
      <c r="BF189" s="115"/>
    </row>
    <row r="190" spans="1:58">
      <c r="B190" s="48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8"/>
      <c r="Q190" s="119"/>
      <c r="R190" s="119"/>
      <c r="S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8"/>
      <c r="AE190" s="45"/>
      <c r="AF190" s="45"/>
      <c r="AG190" s="45"/>
      <c r="AH190" s="45"/>
      <c r="AI190" s="119"/>
      <c r="AJ190" s="119"/>
      <c r="AK190" s="45"/>
      <c r="AM190" s="45"/>
      <c r="AN190" s="45"/>
      <c r="AO190" s="45"/>
      <c r="AP190" s="45"/>
      <c r="AQ190" s="45"/>
      <c r="AR190" s="45"/>
      <c r="AS190" s="45"/>
      <c r="AT190" s="90"/>
      <c r="AU190" s="45"/>
      <c r="AV190" s="45"/>
      <c r="AW190" s="45"/>
      <c r="AX190" s="45"/>
      <c r="AY190" s="45"/>
      <c r="AZ190" s="45"/>
      <c r="BA190" s="45"/>
      <c r="BB190" s="45"/>
    </row>
    <row r="191" spans="1:58">
      <c r="A191" s="43" t="s">
        <v>490</v>
      </c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7"/>
      <c r="Q191" s="47"/>
      <c r="R191" s="43"/>
      <c r="S191" s="43" t="s">
        <v>496</v>
      </c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7"/>
      <c r="AI191" s="47"/>
      <c r="AJ191" s="43"/>
      <c r="AK191" s="43" t="s">
        <v>502</v>
      </c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86"/>
      <c r="BE191" s="86"/>
      <c r="BF191" s="86"/>
    </row>
    <row r="192" spans="1:58">
      <c r="A192" s="43" t="s">
        <v>111</v>
      </c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7"/>
      <c r="Q192" s="47"/>
      <c r="R192" s="43"/>
      <c r="S192" s="43" t="s">
        <v>111</v>
      </c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7"/>
      <c r="AI192" s="47"/>
      <c r="AJ192" s="43"/>
      <c r="AK192" s="43" t="s">
        <v>438</v>
      </c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86"/>
      <c r="BE192" s="86"/>
      <c r="BF192" s="86"/>
    </row>
    <row r="193" spans="1:58">
      <c r="A193" s="43" t="s">
        <v>281</v>
      </c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7"/>
      <c r="Q193" s="47"/>
      <c r="R193" s="43"/>
      <c r="S193" s="43" t="s">
        <v>281</v>
      </c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7"/>
      <c r="AI193" s="47"/>
      <c r="AJ193" s="43"/>
      <c r="AK193" s="43" t="s">
        <v>281</v>
      </c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86"/>
      <c r="BE193" s="86"/>
      <c r="BF193" s="86"/>
    </row>
    <row r="195" spans="1:58" s="394" customFormat="1">
      <c r="A195" s="418" t="s">
        <v>220</v>
      </c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64"/>
      <c r="R195" s="464"/>
      <c r="S195" s="418" t="s">
        <v>220</v>
      </c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64"/>
      <c r="AJ195" s="464"/>
      <c r="AK195" s="418" t="s">
        <v>220</v>
      </c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B195" s="48"/>
    </row>
    <row r="196" spans="1:58"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119"/>
      <c r="R196" s="119"/>
      <c r="S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119"/>
      <c r="AJ196" s="119"/>
      <c r="AK196" s="45"/>
      <c r="AM196" s="45"/>
      <c r="AN196" s="45"/>
      <c r="AO196" s="45"/>
      <c r="AP196" s="45"/>
      <c r="AQ196" s="45"/>
      <c r="AR196" s="45"/>
      <c r="AS196" s="45"/>
      <c r="AT196" s="90"/>
      <c r="AU196" s="45"/>
      <c r="AV196" s="45"/>
      <c r="AW196" s="45"/>
      <c r="AX196" s="45"/>
      <c r="AY196" s="45"/>
      <c r="AZ196" s="45"/>
      <c r="BA196" s="45"/>
      <c r="BB196" s="45"/>
    </row>
    <row r="197" spans="1:58" s="103" customFormat="1" ht="16.5" customHeight="1">
      <c r="A197" s="93"/>
      <c r="B197" s="50"/>
      <c r="C197" s="51" t="s">
        <v>96</v>
      </c>
      <c r="D197" s="52"/>
      <c r="E197" s="51" t="s">
        <v>97</v>
      </c>
      <c r="F197" s="52"/>
      <c r="G197" s="51" t="s">
        <v>98</v>
      </c>
      <c r="H197" s="52"/>
      <c r="I197" s="51" t="s">
        <v>99</v>
      </c>
      <c r="J197" s="52"/>
      <c r="K197" s="51" t="s">
        <v>100</v>
      </c>
      <c r="L197" s="52"/>
      <c r="M197" s="51" t="s">
        <v>101</v>
      </c>
      <c r="N197" s="52"/>
      <c r="O197" s="51" t="s">
        <v>102</v>
      </c>
      <c r="P197" s="52"/>
      <c r="Q197" s="94" t="s">
        <v>57</v>
      </c>
      <c r="R197" s="95"/>
      <c r="S197" s="50"/>
      <c r="T197" s="50"/>
      <c r="U197" s="51" t="s">
        <v>96</v>
      </c>
      <c r="V197" s="52"/>
      <c r="W197" s="51" t="s">
        <v>97</v>
      </c>
      <c r="X197" s="52"/>
      <c r="Y197" s="51" t="s">
        <v>98</v>
      </c>
      <c r="Z197" s="52"/>
      <c r="AA197" s="51" t="s">
        <v>99</v>
      </c>
      <c r="AB197" s="52"/>
      <c r="AC197" s="51" t="s">
        <v>100</v>
      </c>
      <c r="AD197" s="52"/>
      <c r="AE197" s="51" t="s">
        <v>101</v>
      </c>
      <c r="AF197" s="52"/>
      <c r="AG197" s="51" t="s">
        <v>102</v>
      </c>
      <c r="AH197" s="52"/>
      <c r="AI197" s="94" t="s">
        <v>57</v>
      </c>
      <c r="AJ197" s="95"/>
      <c r="AK197" s="50"/>
      <c r="AL197" s="96"/>
      <c r="AM197" s="97" t="s">
        <v>250</v>
      </c>
      <c r="AN197" s="98"/>
      <c r="AO197" s="98"/>
      <c r="AP197" s="98"/>
      <c r="AQ197" s="98"/>
      <c r="AR197" s="98"/>
      <c r="AS197" s="98"/>
      <c r="AT197" s="99"/>
      <c r="AU197" s="100" t="s">
        <v>70</v>
      </c>
      <c r="AV197" s="101"/>
      <c r="AW197" s="102"/>
      <c r="AX197" s="3" t="s">
        <v>71</v>
      </c>
      <c r="AY197" s="28"/>
      <c r="AZ197" s="54"/>
      <c r="BA197" s="55"/>
      <c r="BB197" s="56"/>
      <c r="BC197" s="4"/>
      <c r="BD197" s="2" t="s">
        <v>72</v>
      </c>
      <c r="BE197" s="5"/>
      <c r="BF197" s="6">
        <v>0</v>
      </c>
    </row>
    <row r="198" spans="1:58" s="109" customFormat="1" ht="25.5" customHeight="1">
      <c r="A198" s="104" t="s">
        <v>113</v>
      </c>
      <c r="B198" s="105" t="s">
        <v>114</v>
      </c>
      <c r="C198" s="182" t="s">
        <v>282</v>
      </c>
      <c r="D198" s="182" t="s">
        <v>269</v>
      </c>
      <c r="E198" s="182" t="s">
        <v>282</v>
      </c>
      <c r="F198" s="182" t="s">
        <v>269</v>
      </c>
      <c r="G198" s="182" t="s">
        <v>282</v>
      </c>
      <c r="H198" s="182" t="s">
        <v>269</v>
      </c>
      <c r="I198" s="182" t="s">
        <v>282</v>
      </c>
      <c r="J198" s="182" t="s">
        <v>269</v>
      </c>
      <c r="K198" s="182" t="s">
        <v>282</v>
      </c>
      <c r="L198" s="182" t="s">
        <v>269</v>
      </c>
      <c r="M198" s="182" t="s">
        <v>282</v>
      </c>
      <c r="N198" s="182" t="s">
        <v>269</v>
      </c>
      <c r="O198" s="182" t="s">
        <v>282</v>
      </c>
      <c r="P198" s="182" t="s">
        <v>269</v>
      </c>
      <c r="Q198" s="182" t="s">
        <v>282</v>
      </c>
      <c r="R198" s="182" t="s">
        <v>269</v>
      </c>
      <c r="S198" s="104" t="s">
        <v>113</v>
      </c>
      <c r="T198" s="105" t="s">
        <v>114</v>
      </c>
      <c r="U198" s="182" t="s">
        <v>282</v>
      </c>
      <c r="V198" s="182" t="s">
        <v>269</v>
      </c>
      <c r="W198" s="182" t="s">
        <v>282</v>
      </c>
      <c r="X198" s="182" t="s">
        <v>269</v>
      </c>
      <c r="Y198" s="182" t="s">
        <v>282</v>
      </c>
      <c r="Z198" s="182" t="s">
        <v>269</v>
      </c>
      <c r="AA198" s="182" t="s">
        <v>282</v>
      </c>
      <c r="AB198" s="182" t="s">
        <v>269</v>
      </c>
      <c r="AC198" s="182" t="s">
        <v>282</v>
      </c>
      <c r="AD198" s="182" t="s">
        <v>269</v>
      </c>
      <c r="AE198" s="182" t="s">
        <v>282</v>
      </c>
      <c r="AF198" s="182" t="s">
        <v>269</v>
      </c>
      <c r="AG198" s="182" t="s">
        <v>282</v>
      </c>
      <c r="AH198" s="182" t="s">
        <v>269</v>
      </c>
      <c r="AI198" s="182" t="s">
        <v>282</v>
      </c>
      <c r="AJ198" s="182" t="s">
        <v>269</v>
      </c>
      <c r="AK198" s="104" t="s">
        <v>113</v>
      </c>
      <c r="AL198" s="105" t="s">
        <v>114</v>
      </c>
      <c r="AM198" s="62" t="s">
        <v>96</v>
      </c>
      <c r="AN198" s="62" t="s">
        <v>104</v>
      </c>
      <c r="AO198" s="62" t="s">
        <v>105</v>
      </c>
      <c r="AP198" s="62" t="s">
        <v>106</v>
      </c>
      <c r="AQ198" s="62" t="s">
        <v>107</v>
      </c>
      <c r="AR198" s="62" t="s">
        <v>108</v>
      </c>
      <c r="AS198" s="62" t="s">
        <v>109</v>
      </c>
      <c r="AT198" s="63" t="s">
        <v>57</v>
      </c>
      <c r="AU198" s="106" t="s">
        <v>73</v>
      </c>
      <c r="AV198" s="65" t="s">
        <v>74</v>
      </c>
      <c r="AW198" s="65" t="s">
        <v>75</v>
      </c>
      <c r="AX198" s="9" t="s">
        <v>76</v>
      </c>
      <c r="AY198" s="7" t="s">
        <v>77</v>
      </c>
      <c r="AZ198" s="7" t="s">
        <v>94</v>
      </c>
      <c r="BA198" s="7" t="s">
        <v>78</v>
      </c>
      <c r="BB198" s="10" t="s">
        <v>79</v>
      </c>
      <c r="BC198" s="7" t="s">
        <v>80</v>
      </c>
      <c r="BD198" s="107" t="s">
        <v>81</v>
      </c>
      <c r="BE198" s="108" t="s">
        <v>82</v>
      </c>
      <c r="BF198" s="107" t="s">
        <v>83</v>
      </c>
    </row>
    <row r="199" spans="1:58">
      <c r="A199" s="73"/>
      <c r="B199" s="72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110"/>
      <c r="R199" s="110"/>
      <c r="S199" s="69"/>
      <c r="T199" s="72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110"/>
      <c r="AJ199" s="110"/>
      <c r="AK199" s="69"/>
      <c r="AL199" s="72"/>
      <c r="AM199" s="22"/>
      <c r="AN199" s="22"/>
      <c r="AO199" s="22"/>
      <c r="AP199" s="22"/>
      <c r="AQ199" s="22"/>
      <c r="AR199" s="22"/>
      <c r="AS199" s="22"/>
      <c r="AT199" s="21"/>
      <c r="AU199" s="24"/>
      <c r="AV199" s="111"/>
      <c r="AW199" s="24"/>
      <c r="AX199" s="24"/>
      <c r="AY199" s="24"/>
      <c r="AZ199" s="21"/>
      <c r="BA199" s="24"/>
      <c r="BB199" s="21"/>
      <c r="BC199" s="24"/>
      <c r="BD199" s="24"/>
      <c r="BE199" s="73"/>
      <c r="BF199" s="73"/>
    </row>
    <row r="200" spans="1:58" s="394" customFormat="1">
      <c r="A200" s="396"/>
      <c r="B200" s="401" t="s">
        <v>58</v>
      </c>
      <c r="C200" s="401">
        <f t="shared" ref="C200:R200" si="107">SUM(C202:C221)</f>
        <v>3096</v>
      </c>
      <c r="D200" s="401">
        <f t="shared" si="107"/>
        <v>1279</v>
      </c>
      <c r="E200" s="401">
        <f t="shared" si="107"/>
        <v>693</v>
      </c>
      <c r="F200" s="401">
        <f t="shared" si="107"/>
        <v>337</v>
      </c>
      <c r="G200" s="401">
        <f t="shared" si="107"/>
        <v>93</v>
      </c>
      <c r="H200" s="401">
        <f t="shared" si="107"/>
        <v>15</v>
      </c>
      <c r="I200" s="401">
        <f t="shared" si="107"/>
        <v>794</v>
      </c>
      <c r="J200" s="401">
        <f t="shared" si="107"/>
        <v>257</v>
      </c>
      <c r="K200" s="401">
        <f t="shared" si="107"/>
        <v>1188</v>
      </c>
      <c r="L200" s="401">
        <f t="shared" si="107"/>
        <v>587</v>
      </c>
      <c r="M200" s="401">
        <f t="shared" si="107"/>
        <v>80</v>
      </c>
      <c r="N200" s="401">
        <f t="shared" si="107"/>
        <v>17</v>
      </c>
      <c r="O200" s="401">
        <f t="shared" si="107"/>
        <v>631</v>
      </c>
      <c r="P200" s="401">
        <f t="shared" si="107"/>
        <v>178</v>
      </c>
      <c r="Q200" s="387">
        <f t="shared" si="107"/>
        <v>6575</v>
      </c>
      <c r="R200" s="387">
        <f t="shared" si="107"/>
        <v>2670</v>
      </c>
      <c r="S200" s="401"/>
      <c r="T200" s="401" t="s">
        <v>58</v>
      </c>
      <c r="U200" s="401">
        <f t="shared" ref="U200:AJ200" si="108">SUM(U202:U221)</f>
        <v>376</v>
      </c>
      <c r="V200" s="401">
        <f t="shared" si="108"/>
        <v>172</v>
      </c>
      <c r="W200" s="401">
        <f t="shared" si="108"/>
        <v>120</v>
      </c>
      <c r="X200" s="401">
        <f t="shared" si="108"/>
        <v>54</v>
      </c>
      <c r="Y200" s="401">
        <f t="shared" si="108"/>
        <v>14</v>
      </c>
      <c r="Z200" s="401">
        <f t="shared" si="108"/>
        <v>5</v>
      </c>
      <c r="AA200" s="401">
        <f t="shared" si="108"/>
        <v>138</v>
      </c>
      <c r="AB200" s="401">
        <f t="shared" si="108"/>
        <v>39</v>
      </c>
      <c r="AC200" s="401">
        <f t="shared" si="108"/>
        <v>470</v>
      </c>
      <c r="AD200" s="401">
        <f t="shared" si="108"/>
        <v>226</v>
      </c>
      <c r="AE200" s="401">
        <f t="shared" si="108"/>
        <v>18</v>
      </c>
      <c r="AF200" s="401">
        <f t="shared" si="108"/>
        <v>3</v>
      </c>
      <c r="AG200" s="401">
        <f t="shared" si="108"/>
        <v>211</v>
      </c>
      <c r="AH200" s="401">
        <f t="shared" si="108"/>
        <v>57</v>
      </c>
      <c r="AI200" s="387">
        <f t="shared" si="108"/>
        <v>1346</v>
      </c>
      <c r="AJ200" s="387">
        <f t="shared" si="108"/>
        <v>556</v>
      </c>
      <c r="AK200" s="401"/>
      <c r="AL200" s="401" t="s">
        <v>58</v>
      </c>
      <c r="AM200" s="401">
        <f t="shared" ref="AM200:BF200" si="109">SUM(AM202:AM221)</f>
        <v>55</v>
      </c>
      <c r="AN200" s="401">
        <f t="shared" si="109"/>
        <v>20</v>
      </c>
      <c r="AO200" s="401">
        <f t="shared" si="109"/>
        <v>4</v>
      </c>
      <c r="AP200" s="401">
        <f t="shared" si="109"/>
        <v>23</v>
      </c>
      <c r="AQ200" s="401">
        <f t="shared" si="109"/>
        <v>27</v>
      </c>
      <c r="AR200" s="401">
        <f t="shared" si="109"/>
        <v>4</v>
      </c>
      <c r="AS200" s="401">
        <f t="shared" si="109"/>
        <v>19</v>
      </c>
      <c r="AT200" s="401">
        <f t="shared" si="109"/>
        <v>151</v>
      </c>
      <c r="AU200" s="401">
        <f t="shared" si="109"/>
        <v>139</v>
      </c>
      <c r="AV200" s="401">
        <f t="shared" si="109"/>
        <v>17</v>
      </c>
      <c r="AW200" s="401">
        <f t="shared" si="109"/>
        <v>151</v>
      </c>
      <c r="AX200" s="401">
        <f t="shared" si="109"/>
        <v>304</v>
      </c>
      <c r="AY200" s="401">
        <f t="shared" si="109"/>
        <v>9</v>
      </c>
      <c r="AZ200" s="401">
        <f t="shared" si="109"/>
        <v>3</v>
      </c>
      <c r="BA200" s="401">
        <f t="shared" si="109"/>
        <v>2</v>
      </c>
      <c r="BB200" s="401">
        <f t="shared" si="109"/>
        <v>318</v>
      </c>
      <c r="BC200" s="401">
        <f t="shared" si="109"/>
        <v>114</v>
      </c>
      <c r="BD200" s="401">
        <f t="shared" si="109"/>
        <v>21</v>
      </c>
      <c r="BE200" s="401">
        <f t="shared" si="109"/>
        <v>21</v>
      </c>
      <c r="BF200" s="401">
        <f t="shared" si="109"/>
        <v>0</v>
      </c>
    </row>
    <row r="201" spans="1:58" s="394" customFormat="1">
      <c r="A201" s="396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440"/>
      <c r="P201" s="70"/>
      <c r="Q201" s="387"/>
      <c r="R201" s="387"/>
      <c r="S201" s="401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387"/>
      <c r="AJ201" s="387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  <c r="BC201" s="70"/>
      <c r="BD201" s="70"/>
      <c r="BE201" s="396"/>
      <c r="BF201" s="396"/>
    </row>
    <row r="202" spans="1:58" s="394" customFormat="1" ht="15" customHeight="1">
      <c r="A202" s="703" t="s">
        <v>221</v>
      </c>
      <c r="B202" s="707" t="s">
        <v>222</v>
      </c>
      <c r="C202" s="396">
        <v>222</v>
      </c>
      <c r="D202" s="396">
        <v>104</v>
      </c>
      <c r="E202" s="396">
        <v>28</v>
      </c>
      <c r="F202" s="396">
        <v>11</v>
      </c>
      <c r="G202" s="396">
        <v>0</v>
      </c>
      <c r="H202" s="396">
        <v>0</v>
      </c>
      <c r="I202" s="396">
        <v>32</v>
      </c>
      <c r="J202" s="396">
        <v>13</v>
      </c>
      <c r="K202" s="396">
        <v>89</v>
      </c>
      <c r="L202" s="396">
        <v>38</v>
      </c>
      <c r="M202" s="396">
        <v>0</v>
      </c>
      <c r="N202" s="396">
        <v>0</v>
      </c>
      <c r="O202" s="462">
        <v>27</v>
      </c>
      <c r="P202" s="390">
        <v>5</v>
      </c>
      <c r="Q202" s="437">
        <v>398</v>
      </c>
      <c r="R202" s="437">
        <v>171</v>
      </c>
      <c r="S202" s="703" t="s">
        <v>221</v>
      </c>
      <c r="T202" s="703" t="s">
        <v>222</v>
      </c>
      <c r="U202" s="390">
        <v>27</v>
      </c>
      <c r="V202" s="390">
        <v>10</v>
      </c>
      <c r="W202" s="390">
        <v>2</v>
      </c>
      <c r="X202" s="390">
        <v>1</v>
      </c>
      <c r="Y202" s="390">
        <v>0</v>
      </c>
      <c r="Z202" s="390">
        <v>0</v>
      </c>
      <c r="AA202" s="390">
        <v>7</v>
      </c>
      <c r="AB202" s="390">
        <v>0</v>
      </c>
      <c r="AC202" s="390">
        <v>14</v>
      </c>
      <c r="AD202" s="390">
        <v>8</v>
      </c>
      <c r="AE202" s="390">
        <v>0</v>
      </c>
      <c r="AF202" s="390">
        <v>0</v>
      </c>
      <c r="AG202" s="390">
        <v>5</v>
      </c>
      <c r="AH202" s="390">
        <v>0</v>
      </c>
      <c r="AI202" s="437">
        <v>55</v>
      </c>
      <c r="AJ202" s="437">
        <v>19</v>
      </c>
      <c r="AK202" s="703" t="s">
        <v>221</v>
      </c>
      <c r="AL202" s="703" t="s">
        <v>222</v>
      </c>
      <c r="AM202" s="390">
        <v>2</v>
      </c>
      <c r="AN202" s="390">
        <v>1</v>
      </c>
      <c r="AO202" s="390">
        <v>0</v>
      </c>
      <c r="AP202" s="390">
        <v>1</v>
      </c>
      <c r="AQ202" s="390">
        <v>1</v>
      </c>
      <c r="AR202" s="390">
        <v>0</v>
      </c>
      <c r="AS202" s="390">
        <v>1</v>
      </c>
      <c r="AT202" s="390">
        <v>6</v>
      </c>
      <c r="AU202" s="390">
        <v>4</v>
      </c>
      <c r="AV202" s="390">
        <v>0</v>
      </c>
      <c r="AW202" s="390">
        <v>4</v>
      </c>
      <c r="AX202" s="390">
        <v>12</v>
      </c>
      <c r="AY202" s="390">
        <v>0</v>
      </c>
      <c r="AZ202" s="390">
        <v>1</v>
      </c>
      <c r="BA202" s="390">
        <v>0</v>
      </c>
      <c r="BB202" s="390">
        <v>13</v>
      </c>
      <c r="BC202" s="390">
        <v>0</v>
      </c>
      <c r="BD202" s="390">
        <v>1</v>
      </c>
      <c r="BE202" s="390">
        <v>1</v>
      </c>
      <c r="BF202" s="390">
        <v>0</v>
      </c>
    </row>
    <row r="203" spans="1:58" s="394" customFormat="1" ht="15" customHeight="1">
      <c r="A203" s="703" t="s">
        <v>221</v>
      </c>
      <c r="B203" s="707" t="s">
        <v>223</v>
      </c>
      <c r="C203" s="396">
        <v>50</v>
      </c>
      <c r="D203" s="396">
        <v>20</v>
      </c>
      <c r="E203" s="396">
        <v>0</v>
      </c>
      <c r="F203" s="396">
        <v>0</v>
      </c>
      <c r="G203" s="396">
        <v>0</v>
      </c>
      <c r="H203" s="396">
        <v>0</v>
      </c>
      <c r="I203" s="396">
        <v>15</v>
      </c>
      <c r="J203" s="396">
        <v>7</v>
      </c>
      <c r="K203" s="396">
        <v>33</v>
      </c>
      <c r="L203" s="396">
        <v>14</v>
      </c>
      <c r="M203" s="396">
        <v>0</v>
      </c>
      <c r="N203" s="396">
        <v>0</v>
      </c>
      <c r="O203" s="462">
        <v>0</v>
      </c>
      <c r="P203" s="390">
        <v>0</v>
      </c>
      <c r="Q203" s="438">
        <v>98</v>
      </c>
      <c r="R203" s="438">
        <v>41</v>
      </c>
      <c r="S203" s="707" t="s">
        <v>221</v>
      </c>
      <c r="T203" s="707" t="s">
        <v>223</v>
      </c>
      <c r="U203" s="396">
        <v>1</v>
      </c>
      <c r="V203" s="396">
        <v>0</v>
      </c>
      <c r="W203" s="396">
        <v>0</v>
      </c>
      <c r="X203" s="396">
        <v>0</v>
      </c>
      <c r="Y203" s="396">
        <v>0</v>
      </c>
      <c r="Z203" s="396">
        <v>0</v>
      </c>
      <c r="AA203" s="396">
        <v>0</v>
      </c>
      <c r="AB203" s="396">
        <v>0</v>
      </c>
      <c r="AC203" s="390">
        <v>9</v>
      </c>
      <c r="AD203" s="390">
        <v>5</v>
      </c>
      <c r="AE203" s="390">
        <v>0</v>
      </c>
      <c r="AF203" s="390">
        <v>0</v>
      </c>
      <c r="AG203" s="390">
        <v>0</v>
      </c>
      <c r="AH203" s="390">
        <v>0</v>
      </c>
      <c r="AI203" s="437">
        <v>10</v>
      </c>
      <c r="AJ203" s="437">
        <v>5</v>
      </c>
      <c r="AK203" s="703" t="s">
        <v>221</v>
      </c>
      <c r="AL203" s="703" t="s">
        <v>223</v>
      </c>
      <c r="AM203" s="390">
        <v>1</v>
      </c>
      <c r="AN203" s="390">
        <v>0</v>
      </c>
      <c r="AO203" s="390">
        <v>0</v>
      </c>
      <c r="AP203" s="390">
        <v>0</v>
      </c>
      <c r="AQ203" s="390">
        <v>1</v>
      </c>
      <c r="AR203" s="390">
        <v>0</v>
      </c>
      <c r="AS203" s="390">
        <v>0</v>
      </c>
      <c r="AT203" s="390">
        <v>2</v>
      </c>
      <c r="AU203" s="390">
        <v>2</v>
      </c>
      <c r="AV203" s="390">
        <v>0</v>
      </c>
      <c r="AW203" s="390">
        <v>2</v>
      </c>
      <c r="AX203" s="390">
        <v>8</v>
      </c>
      <c r="AY203" s="390">
        <v>1</v>
      </c>
      <c r="AZ203" s="390">
        <v>0</v>
      </c>
      <c r="BA203" s="390">
        <v>0</v>
      </c>
      <c r="BB203" s="390">
        <v>9</v>
      </c>
      <c r="BC203" s="390">
        <v>0</v>
      </c>
      <c r="BD203" s="390">
        <v>1</v>
      </c>
      <c r="BE203" s="390">
        <v>1</v>
      </c>
      <c r="BF203" s="390">
        <v>0</v>
      </c>
    </row>
    <row r="204" spans="1:58" s="394" customFormat="1" ht="15" customHeight="1">
      <c r="A204" s="703" t="s">
        <v>221</v>
      </c>
      <c r="B204" s="707" t="s">
        <v>224</v>
      </c>
      <c r="C204" s="396">
        <v>53</v>
      </c>
      <c r="D204" s="396">
        <v>18</v>
      </c>
      <c r="E204" s="396">
        <v>19</v>
      </c>
      <c r="F204" s="396">
        <v>15</v>
      </c>
      <c r="G204" s="396">
        <v>0</v>
      </c>
      <c r="H204" s="396">
        <v>0</v>
      </c>
      <c r="I204" s="396">
        <v>12</v>
      </c>
      <c r="J204" s="396">
        <v>3</v>
      </c>
      <c r="K204" s="396">
        <v>15</v>
      </c>
      <c r="L204" s="396">
        <v>10</v>
      </c>
      <c r="M204" s="396">
        <v>0</v>
      </c>
      <c r="N204" s="396">
        <v>0</v>
      </c>
      <c r="O204" s="462">
        <v>0</v>
      </c>
      <c r="P204" s="390">
        <v>0</v>
      </c>
      <c r="Q204" s="438">
        <v>99</v>
      </c>
      <c r="R204" s="438">
        <v>46</v>
      </c>
      <c r="S204" s="707" t="s">
        <v>221</v>
      </c>
      <c r="T204" s="707" t="s">
        <v>224</v>
      </c>
      <c r="U204" s="396">
        <v>1</v>
      </c>
      <c r="V204" s="396">
        <v>1</v>
      </c>
      <c r="W204" s="396">
        <v>0</v>
      </c>
      <c r="X204" s="396">
        <v>0</v>
      </c>
      <c r="Y204" s="396">
        <v>0</v>
      </c>
      <c r="Z204" s="396">
        <v>0</v>
      </c>
      <c r="AA204" s="396">
        <v>0</v>
      </c>
      <c r="AB204" s="396">
        <v>0</v>
      </c>
      <c r="AC204" s="390">
        <v>0</v>
      </c>
      <c r="AD204" s="390">
        <v>0</v>
      </c>
      <c r="AE204" s="390">
        <v>0</v>
      </c>
      <c r="AF204" s="390">
        <v>0</v>
      </c>
      <c r="AG204" s="390">
        <v>0</v>
      </c>
      <c r="AH204" s="390">
        <v>0</v>
      </c>
      <c r="AI204" s="437">
        <v>1</v>
      </c>
      <c r="AJ204" s="437">
        <v>1</v>
      </c>
      <c r="AK204" s="703" t="s">
        <v>221</v>
      </c>
      <c r="AL204" s="703" t="s">
        <v>224</v>
      </c>
      <c r="AM204" s="390">
        <v>1</v>
      </c>
      <c r="AN204" s="390">
        <v>1</v>
      </c>
      <c r="AO204" s="390">
        <v>0</v>
      </c>
      <c r="AP204" s="390">
        <v>1</v>
      </c>
      <c r="AQ204" s="390">
        <v>1</v>
      </c>
      <c r="AR204" s="390">
        <v>0</v>
      </c>
      <c r="AS204" s="390">
        <v>0</v>
      </c>
      <c r="AT204" s="390">
        <v>4</v>
      </c>
      <c r="AU204" s="390">
        <v>4</v>
      </c>
      <c r="AV204" s="390">
        <v>0</v>
      </c>
      <c r="AW204" s="390">
        <v>4</v>
      </c>
      <c r="AX204" s="390">
        <v>8</v>
      </c>
      <c r="AY204" s="390">
        <v>2</v>
      </c>
      <c r="AZ204" s="390">
        <v>0</v>
      </c>
      <c r="BA204" s="390">
        <v>0</v>
      </c>
      <c r="BB204" s="390">
        <v>10</v>
      </c>
      <c r="BC204" s="390">
        <v>0</v>
      </c>
      <c r="BD204" s="390">
        <v>1</v>
      </c>
      <c r="BE204" s="390">
        <v>1</v>
      </c>
      <c r="BF204" s="390">
        <v>0</v>
      </c>
    </row>
    <row r="205" spans="1:58" s="394" customFormat="1" ht="15" customHeight="1">
      <c r="A205" s="703" t="s">
        <v>221</v>
      </c>
      <c r="B205" s="707" t="s">
        <v>225</v>
      </c>
      <c r="C205" s="396">
        <v>45</v>
      </c>
      <c r="D205" s="396">
        <v>14</v>
      </c>
      <c r="E205" s="396">
        <v>9</v>
      </c>
      <c r="F205" s="396">
        <v>4</v>
      </c>
      <c r="G205" s="396">
        <v>0</v>
      </c>
      <c r="H205" s="396">
        <v>0</v>
      </c>
      <c r="I205" s="396">
        <v>11</v>
      </c>
      <c r="J205" s="396">
        <v>4</v>
      </c>
      <c r="K205" s="396">
        <v>15</v>
      </c>
      <c r="L205" s="396">
        <v>5</v>
      </c>
      <c r="M205" s="396">
        <v>0</v>
      </c>
      <c r="N205" s="396">
        <v>0</v>
      </c>
      <c r="O205" s="462">
        <v>0</v>
      </c>
      <c r="P205" s="390">
        <v>0</v>
      </c>
      <c r="Q205" s="438">
        <v>80</v>
      </c>
      <c r="R205" s="438">
        <v>27</v>
      </c>
      <c r="S205" s="707" t="s">
        <v>221</v>
      </c>
      <c r="T205" s="707" t="s">
        <v>225</v>
      </c>
      <c r="U205" s="396">
        <v>12</v>
      </c>
      <c r="V205" s="396">
        <v>5</v>
      </c>
      <c r="W205" s="396">
        <v>1</v>
      </c>
      <c r="X205" s="396">
        <v>0</v>
      </c>
      <c r="Y205" s="396">
        <v>0</v>
      </c>
      <c r="Z205" s="396">
        <v>0</v>
      </c>
      <c r="AA205" s="396">
        <v>2</v>
      </c>
      <c r="AB205" s="396">
        <v>1</v>
      </c>
      <c r="AC205" s="390">
        <v>6</v>
      </c>
      <c r="AD205" s="390">
        <v>3</v>
      </c>
      <c r="AE205" s="390">
        <v>0</v>
      </c>
      <c r="AF205" s="390">
        <v>0</v>
      </c>
      <c r="AG205" s="390">
        <v>0</v>
      </c>
      <c r="AH205" s="390">
        <v>0</v>
      </c>
      <c r="AI205" s="437">
        <v>20</v>
      </c>
      <c r="AJ205" s="437">
        <v>9</v>
      </c>
      <c r="AK205" s="703" t="s">
        <v>221</v>
      </c>
      <c r="AL205" s="703" t="s">
        <v>225</v>
      </c>
      <c r="AM205" s="390">
        <v>1</v>
      </c>
      <c r="AN205" s="390">
        <v>1</v>
      </c>
      <c r="AO205" s="390">
        <v>0</v>
      </c>
      <c r="AP205" s="390">
        <v>1</v>
      </c>
      <c r="AQ205" s="390">
        <v>1</v>
      </c>
      <c r="AR205" s="390">
        <v>0</v>
      </c>
      <c r="AS205" s="390">
        <v>0</v>
      </c>
      <c r="AT205" s="390">
        <v>3</v>
      </c>
      <c r="AU205" s="390">
        <v>5</v>
      </c>
      <c r="AV205" s="390">
        <v>2</v>
      </c>
      <c r="AW205" s="390">
        <v>2</v>
      </c>
      <c r="AX205" s="390">
        <v>4</v>
      </c>
      <c r="AY205" s="390">
        <v>0</v>
      </c>
      <c r="AZ205" s="390">
        <v>1</v>
      </c>
      <c r="BA205" s="390">
        <v>0</v>
      </c>
      <c r="BB205" s="390">
        <v>5</v>
      </c>
      <c r="BC205" s="390">
        <v>1</v>
      </c>
      <c r="BD205" s="390">
        <v>1</v>
      </c>
      <c r="BE205" s="390">
        <v>1</v>
      </c>
      <c r="BF205" s="390"/>
    </row>
    <row r="206" spans="1:58" s="394" customFormat="1" ht="15" customHeight="1">
      <c r="A206" s="703" t="s">
        <v>226</v>
      </c>
      <c r="B206" s="707" t="s">
        <v>227</v>
      </c>
      <c r="C206" s="396">
        <v>74</v>
      </c>
      <c r="D206" s="396">
        <v>25</v>
      </c>
      <c r="E206" s="396">
        <v>15</v>
      </c>
      <c r="F206" s="396">
        <v>4</v>
      </c>
      <c r="G206" s="396">
        <v>0</v>
      </c>
      <c r="H206" s="396">
        <v>0</v>
      </c>
      <c r="I206" s="396">
        <v>19</v>
      </c>
      <c r="J206" s="396">
        <v>1</v>
      </c>
      <c r="K206" s="396">
        <v>18</v>
      </c>
      <c r="L206" s="396">
        <v>3</v>
      </c>
      <c r="M206" s="396">
        <v>0</v>
      </c>
      <c r="N206" s="396">
        <v>0</v>
      </c>
      <c r="O206" s="462">
        <v>7</v>
      </c>
      <c r="P206" s="390">
        <v>1</v>
      </c>
      <c r="Q206" s="438">
        <v>133</v>
      </c>
      <c r="R206" s="438">
        <v>34</v>
      </c>
      <c r="S206" s="707" t="s">
        <v>226</v>
      </c>
      <c r="T206" s="707" t="s">
        <v>227</v>
      </c>
      <c r="U206" s="396">
        <v>5</v>
      </c>
      <c r="V206" s="396">
        <v>1</v>
      </c>
      <c r="W206" s="396">
        <v>2</v>
      </c>
      <c r="X206" s="396">
        <v>1</v>
      </c>
      <c r="Y206" s="396">
        <v>0</v>
      </c>
      <c r="Z206" s="396">
        <v>0</v>
      </c>
      <c r="AA206" s="396">
        <v>5</v>
      </c>
      <c r="AB206" s="396">
        <v>0</v>
      </c>
      <c r="AC206" s="390">
        <v>10</v>
      </c>
      <c r="AD206" s="390">
        <v>3</v>
      </c>
      <c r="AE206" s="390">
        <v>0</v>
      </c>
      <c r="AF206" s="390">
        <v>0</v>
      </c>
      <c r="AG206" s="390">
        <v>2</v>
      </c>
      <c r="AH206" s="390">
        <v>1</v>
      </c>
      <c r="AI206" s="437">
        <v>24</v>
      </c>
      <c r="AJ206" s="437">
        <v>6</v>
      </c>
      <c r="AK206" s="703" t="s">
        <v>226</v>
      </c>
      <c r="AL206" s="703" t="s">
        <v>227</v>
      </c>
      <c r="AM206" s="390">
        <v>1</v>
      </c>
      <c r="AN206" s="390">
        <v>1</v>
      </c>
      <c r="AO206" s="390">
        <v>0</v>
      </c>
      <c r="AP206" s="390">
        <v>1</v>
      </c>
      <c r="AQ206" s="390">
        <v>1</v>
      </c>
      <c r="AR206" s="390">
        <v>0</v>
      </c>
      <c r="AS206" s="390">
        <v>1</v>
      </c>
      <c r="AT206" s="390">
        <v>5</v>
      </c>
      <c r="AU206" s="390">
        <v>6</v>
      </c>
      <c r="AV206" s="390">
        <v>0</v>
      </c>
      <c r="AW206" s="390">
        <v>6</v>
      </c>
      <c r="AX206" s="390">
        <v>8</v>
      </c>
      <c r="AY206" s="390">
        <v>0</v>
      </c>
      <c r="AZ206" s="390">
        <v>0</v>
      </c>
      <c r="BA206" s="390">
        <v>0</v>
      </c>
      <c r="BB206" s="390">
        <v>8</v>
      </c>
      <c r="BC206" s="390">
        <v>4</v>
      </c>
      <c r="BD206" s="390">
        <v>1</v>
      </c>
      <c r="BE206" s="390">
        <v>1</v>
      </c>
      <c r="BF206" s="390">
        <v>0</v>
      </c>
    </row>
    <row r="207" spans="1:58" s="394" customFormat="1" ht="15" customHeight="1">
      <c r="A207" s="703" t="s">
        <v>226</v>
      </c>
      <c r="B207" s="707" t="s">
        <v>228</v>
      </c>
      <c r="C207" s="396">
        <v>263</v>
      </c>
      <c r="D207" s="396">
        <v>123</v>
      </c>
      <c r="E207" s="396">
        <v>48</v>
      </c>
      <c r="F207" s="396">
        <v>18</v>
      </c>
      <c r="G207" s="396">
        <v>25</v>
      </c>
      <c r="H207" s="396">
        <v>6</v>
      </c>
      <c r="I207" s="396">
        <v>46</v>
      </c>
      <c r="J207" s="396">
        <v>20</v>
      </c>
      <c r="K207" s="396">
        <v>68</v>
      </c>
      <c r="L207" s="396">
        <v>39</v>
      </c>
      <c r="M207" s="396">
        <v>13</v>
      </c>
      <c r="N207" s="396">
        <v>3</v>
      </c>
      <c r="O207" s="462">
        <v>38</v>
      </c>
      <c r="P207" s="390">
        <v>17</v>
      </c>
      <c r="Q207" s="438">
        <v>501</v>
      </c>
      <c r="R207" s="438">
        <v>226</v>
      </c>
      <c r="S207" s="707" t="s">
        <v>226</v>
      </c>
      <c r="T207" s="707" t="s">
        <v>228</v>
      </c>
      <c r="U207" s="396">
        <v>9</v>
      </c>
      <c r="V207" s="396">
        <v>4</v>
      </c>
      <c r="W207" s="396">
        <v>0</v>
      </c>
      <c r="X207" s="396">
        <v>0</v>
      </c>
      <c r="Y207" s="396">
        <v>2</v>
      </c>
      <c r="Z207" s="396">
        <v>0</v>
      </c>
      <c r="AA207" s="396">
        <v>9</v>
      </c>
      <c r="AB207" s="396">
        <v>3</v>
      </c>
      <c r="AC207" s="390">
        <v>25</v>
      </c>
      <c r="AD207" s="390">
        <v>17</v>
      </c>
      <c r="AE207" s="390">
        <v>5</v>
      </c>
      <c r="AF207" s="390">
        <v>0</v>
      </c>
      <c r="AG207" s="390">
        <v>10</v>
      </c>
      <c r="AH207" s="390">
        <v>2</v>
      </c>
      <c r="AI207" s="437">
        <v>60</v>
      </c>
      <c r="AJ207" s="437">
        <v>26</v>
      </c>
      <c r="AK207" s="703" t="s">
        <v>226</v>
      </c>
      <c r="AL207" s="703" t="s">
        <v>228</v>
      </c>
      <c r="AM207" s="390">
        <v>4</v>
      </c>
      <c r="AN207" s="390">
        <v>1</v>
      </c>
      <c r="AO207" s="390">
        <v>1</v>
      </c>
      <c r="AP207" s="390">
        <v>1</v>
      </c>
      <c r="AQ207" s="390">
        <v>1</v>
      </c>
      <c r="AR207" s="390">
        <v>1</v>
      </c>
      <c r="AS207" s="390">
        <v>1</v>
      </c>
      <c r="AT207" s="390">
        <v>10</v>
      </c>
      <c r="AU207" s="390">
        <v>5</v>
      </c>
      <c r="AV207" s="390">
        <v>3</v>
      </c>
      <c r="AW207" s="390">
        <v>8</v>
      </c>
      <c r="AX207" s="390">
        <v>16</v>
      </c>
      <c r="AY207" s="390">
        <v>0</v>
      </c>
      <c r="AZ207" s="390">
        <v>0</v>
      </c>
      <c r="BA207" s="390">
        <v>0</v>
      </c>
      <c r="BB207" s="390">
        <v>16</v>
      </c>
      <c r="BC207" s="390">
        <v>14</v>
      </c>
      <c r="BD207" s="390">
        <v>1</v>
      </c>
      <c r="BE207" s="390">
        <v>1</v>
      </c>
      <c r="BF207" s="390">
        <v>0</v>
      </c>
    </row>
    <row r="208" spans="1:58" s="394" customFormat="1" ht="15" customHeight="1">
      <c r="A208" s="703" t="s">
        <v>226</v>
      </c>
      <c r="B208" s="707" t="s">
        <v>229</v>
      </c>
      <c r="C208" s="396">
        <v>251</v>
      </c>
      <c r="D208" s="396">
        <v>107</v>
      </c>
      <c r="E208" s="396">
        <v>49</v>
      </c>
      <c r="F208" s="396">
        <v>33</v>
      </c>
      <c r="G208" s="396">
        <v>18</v>
      </c>
      <c r="H208" s="396">
        <v>1</v>
      </c>
      <c r="I208" s="396">
        <v>62</v>
      </c>
      <c r="J208" s="396">
        <v>26</v>
      </c>
      <c r="K208" s="396">
        <v>67</v>
      </c>
      <c r="L208" s="396">
        <v>40</v>
      </c>
      <c r="M208" s="396">
        <v>13</v>
      </c>
      <c r="N208" s="396">
        <v>2</v>
      </c>
      <c r="O208" s="462">
        <v>57</v>
      </c>
      <c r="P208" s="390">
        <v>20</v>
      </c>
      <c r="Q208" s="438">
        <v>517</v>
      </c>
      <c r="R208" s="438">
        <v>229</v>
      </c>
      <c r="S208" s="707" t="s">
        <v>226</v>
      </c>
      <c r="T208" s="707" t="s">
        <v>229</v>
      </c>
      <c r="U208" s="396">
        <v>39</v>
      </c>
      <c r="V208" s="396">
        <v>22</v>
      </c>
      <c r="W208" s="396">
        <v>15</v>
      </c>
      <c r="X208" s="396">
        <v>12</v>
      </c>
      <c r="Y208" s="396">
        <v>1</v>
      </c>
      <c r="Z208" s="396">
        <v>0</v>
      </c>
      <c r="AA208" s="396">
        <v>11</v>
      </c>
      <c r="AB208" s="396">
        <v>4</v>
      </c>
      <c r="AC208" s="390">
        <v>20</v>
      </c>
      <c r="AD208" s="390">
        <v>10</v>
      </c>
      <c r="AE208" s="390">
        <v>0</v>
      </c>
      <c r="AF208" s="390">
        <v>0</v>
      </c>
      <c r="AG208" s="390">
        <v>6</v>
      </c>
      <c r="AH208" s="390">
        <v>2</v>
      </c>
      <c r="AI208" s="437">
        <v>92</v>
      </c>
      <c r="AJ208" s="437">
        <v>50</v>
      </c>
      <c r="AK208" s="703" t="s">
        <v>226</v>
      </c>
      <c r="AL208" s="703" t="s">
        <v>229</v>
      </c>
      <c r="AM208" s="390">
        <v>4</v>
      </c>
      <c r="AN208" s="390">
        <v>1</v>
      </c>
      <c r="AO208" s="390">
        <v>1</v>
      </c>
      <c r="AP208" s="390">
        <v>1</v>
      </c>
      <c r="AQ208" s="390">
        <v>2</v>
      </c>
      <c r="AR208" s="390">
        <v>1</v>
      </c>
      <c r="AS208" s="390">
        <v>2</v>
      </c>
      <c r="AT208" s="390">
        <v>12</v>
      </c>
      <c r="AU208" s="390">
        <v>12</v>
      </c>
      <c r="AV208" s="390">
        <v>2</v>
      </c>
      <c r="AW208" s="390">
        <v>14</v>
      </c>
      <c r="AX208" s="390">
        <v>25</v>
      </c>
      <c r="AY208" s="390">
        <v>1</v>
      </c>
      <c r="AZ208" s="390">
        <v>0</v>
      </c>
      <c r="BA208" s="390">
        <v>1</v>
      </c>
      <c r="BB208" s="390">
        <v>27</v>
      </c>
      <c r="BC208" s="390">
        <v>2</v>
      </c>
      <c r="BD208" s="390">
        <v>1</v>
      </c>
      <c r="BE208" s="390">
        <v>1</v>
      </c>
      <c r="BF208" s="390">
        <v>0</v>
      </c>
    </row>
    <row r="209" spans="1:58" s="394" customFormat="1" ht="15" customHeight="1">
      <c r="A209" s="703" t="s">
        <v>230</v>
      </c>
      <c r="B209" s="707" t="s">
        <v>231</v>
      </c>
      <c r="C209" s="396">
        <v>108</v>
      </c>
      <c r="D209" s="396">
        <v>50</v>
      </c>
      <c r="E209" s="396">
        <v>26</v>
      </c>
      <c r="F209" s="396">
        <v>14</v>
      </c>
      <c r="G209" s="396">
        <v>0</v>
      </c>
      <c r="H209" s="396">
        <v>0</v>
      </c>
      <c r="I209" s="396">
        <v>26</v>
      </c>
      <c r="J209" s="396">
        <v>4</v>
      </c>
      <c r="K209" s="396">
        <v>29</v>
      </c>
      <c r="L209" s="396">
        <v>19</v>
      </c>
      <c r="M209" s="396">
        <v>0</v>
      </c>
      <c r="N209" s="396">
        <v>0</v>
      </c>
      <c r="O209" s="462">
        <v>19</v>
      </c>
      <c r="P209" s="390">
        <v>6</v>
      </c>
      <c r="Q209" s="438">
        <v>208</v>
      </c>
      <c r="R209" s="438">
        <v>93</v>
      </c>
      <c r="S209" s="707" t="s">
        <v>230</v>
      </c>
      <c r="T209" s="707" t="s">
        <v>231</v>
      </c>
      <c r="U209" s="396">
        <v>8</v>
      </c>
      <c r="V209" s="396">
        <v>1</v>
      </c>
      <c r="W209" s="396">
        <v>0</v>
      </c>
      <c r="X209" s="396">
        <v>0</v>
      </c>
      <c r="Y209" s="396">
        <v>0</v>
      </c>
      <c r="Z209" s="396">
        <v>0</v>
      </c>
      <c r="AA209" s="396">
        <v>6</v>
      </c>
      <c r="AB209" s="396">
        <v>1</v>
      </c>
      <c r="AC209" s="390">
        <v>4</v>
      </c>
      <c r="AD209" s="390">
        <v>3</v>
      </c>
      <c r="AE209" s="390">
        <v>0</v>
      </c>
      <c r="AF209" s="390">
        <v>0</v>
      </c>
      <c r="AG209" s="390">
        <v>4</v>
      </c>
      <c r="AH209" s="390">
        <v>1</v>
      </c>
      <c r="AI209" s="437">
        <v>22</v>
      </c>
      <c r="AJ209" s="437">
        <v>6</v>
      </c>
      <c r="AK209" s="703" t="s">
        <v>230</v>
      </c>
      <c r="AL209" s="703" t="s">
        <v>231</v>
      </c>
      <c r="AM209" s="390">
        <v>3</v>
      </c>
      <c r="AN209" s="390">
        <v>1</v>
      </c>
      <c r="AO209" s="390">
        <v>0</v>
      </c>
      <c r="AP209" s="390">
        <v>1</v>
      </c>
      <c r="AQ209" s="390">
        <v>1</v>
      </c>
      <c r="AR209" s="390">
        <v>0</v>
      </c>
      <c r="AS209" s="390">
        <v>1</v>
      </c>
      <c r="AT209" s="390">
        <v>7</v>
      </c>
      <c r="AU209" s="390">
        <v>7</v>
      </c>
      <c r="AV209" s="390">
        <v>0</v>
      </c>
      <c r="AW209" s="390">
        <v>7</v>
      </c>
      <c r="AX209" s="390">
        <v>14</v>
      </c>
      <c r="AY209" s="390">
        <v>0</v>
      </c>
      <c r="AZ209" s="390">
        <v>0</v>
      </c>
      <c r="BA209" s="390">
        <v>1</v>
      </c>
      <c r="BB209" s="390">
        <v>15</v>
      </c>
      <c r="BC209" s="390">
        <v>9</v>
      </c>
      <c r="BD209" s="390">
        <v>1</v>
      </c>
      <c r="BE209" s="390">
        <v>1</v>
      </c>
      <c r="BF209" s="390">
        <v>0</v>
      </c>
    </row>
    <row r="210" spans="1:58" s="394" customFormat="1" ht="15" customHeight="1">
      <c r="A210" s="703" t="s">
        <v>230</v>
      </c>
      <c r="B210" s="707" t="s">
        <v>232</v>
      </c>
      <c r="C210" s="396">
        <v>116</v>
      </c>
      <c r="D210" s="396">
        <v>44</v>
      </c>
      <c r="E210" s="396">
        <v>21</v>
      </c>
      <c r="F210" s="396">
        <v>15</v>
      </c>
      <c r="G210" s="396">
        <v>0</v>
      </c>
      <c r="H210" s="396">
        <v>0</v>
      </c>
      <c r="I210" s="396">
        <v>10</v>
      </c>
      <c r="J210" s="396">
        <v>1</v>
      </c>
      <c r="K210" s="396">
        <v>26</v>
      </c>
      <c r="L210" s="396">
        <v>11</v>
      </c>
      <c r="M210" s="396">
        <v>0</v>
      </c>
      <c r="N210" s="396">
        <v>0</v>
      </c>
      <c r="O210" s="462">
        <v>7</v>
      </c>
      <c r="P210" s="390">
        <v>3</v>
      </c>
      <c r="Q210" s="438">
        <v>180</v>
      </c>
      <c r="R210" s="438">
        <v>74</v>
      </c>
      <c r="S210" s="707" t="s">
        <v>230</v>
      </c>
      <c r="T210" s="707" t="s">
        <v>232</v>
      </c>
      <c r="U210" s="396">
        <v>10</v>
      </c>
      <c r="V210" s="396">
        <v>3</v>
      </c>
      <c r="W210" s="396">
        <v>2</v>
      </c>
      <c r="X210" s="396">
        <v>2</v>
      </c>
      <c r="Y210" s="396">
        <v>0</v>
      </c>
      <c r="Z210" s="396">
        <v>0</v>
      </c>
      <c r="AA210" s="396">
        <v>1</v>
      </c>
      <c r="AB210" s="396">
        <v>0</v>
      </c>
      <c r="AC210" s="390">
        <v>3</v>
      </c>
      <c r="AD210" s="390">
        <v>1</v>
      </c>
      <c r="AE210" s="390">
        <v>0</v>
      </c>
      <c r="AF210" s="390">
        <v>0</v>
      </c>
      <c r="AG210" s="390">
        <v>1</v>
      </c>
      <c r="AH210" s="390">
        <v>0</v>
      </c>
      <c r="AI210" s="437">
        <v>17</v>
      </c>
      <c r="AJ210" s="437">
        <v>6</v>
      </c>
      <c r="AK210" s="703" t="s">
        <v>230</v>
      </c>
      <c r="AL210" s="703" t="s">
        <v>232</v>
      </c>
      <c r="AM210" s="390">
        <v>2</v>
      </c>
      <c r="AN210" s="390">
        <v>1</v>
      </c>
      <c r="AO210" s="390">
        <v>0</v>
      </c>
      <c r="AP210" s="390">
        <v>1</v>
      </c>
      <c r="AQ210" s="390">
        <v>1</v>
      </c>
      <c r="AR210" s="390">
        <v>0</v>
      </c>
      <c r="AS210" s="390">
        <v>1</v>
      </c>
      <c r="AT210" s="390">
        <v>6</v>
      </c>
      <c r="AU210" s="390">
        <v>4</v>
      </c>
      <c r="AV210" s="390">
        <v>2</v>
      </c>
      <c r="AW210" s="390">
        <v>6</v>
      </c>
      <c r="AX210" s="390">
        <v>8</v>
      </c>
      <c r="AY210" s="390">
        <v>0</v>
      </c>
      <c r="AZ210" s="390">
        <v>0</v>
      </c>
      <c r="BA210" s="390">
        <v>0</v>
      </c>
      <c r="BB210" s="390">
        <v>8</v>
      </c>
      <c r="BC210" s="390">
        <v>0</v>
      </c>
      <c r="BD210" s="390">
        <v>1</v>
      </c>
      <c r="BE210" s="390">
        <v>1</v>
      </c>
      <c r="BF210" s="390">
        <v>0</v>
      </c>
    </row>
    <row r="211" spans="1:58" s="394" customFormat="1" ht="12.75" customHeight="1">
      <c r="A211" s="703" t="s">
        <v>230</v>
      </c>
      <c r="B211" s="707" t="s">
        <v>234</v>
      </c>
      <c r="C211" s="396">
        <v>10</v>
      </c>
      <c r="D211" s="396">
        <v>6</v>
      </c>
      <c r="E211" s="396">
        <v>0</v>
      </c>
      <c r="F211" s="396">
        <v>0</v>
      </c>
      <c r="G211" s="396">
        <v>0</v>
      </c>
      <c r="H211" s="396">
        <v>0</v>
      </c>
      <c r="I211" s="396">
        <v>0</v>
      </c>
      <c r="J211" s="396">
        <v>0</v>
      </c>
      <c r="K211" s="396">
        <v>2</v>
      </c>
      <c r="L211" s="396">
        <v>0</v>
      </c>
      <c r="M211" s="396">
        <v>0</v>
      </c>
      <c r="N211" s="396">
        <v>0</v>
      </c>
      <c r="O211" s="462">
        <v>0</v>
      </c>
      <c r="P211" s="390">
        <v>0</v>
      </c>
      <c r="Q211" s="438">
        <v>12</v>
      </c>
      <c r="R211" s="438">
        <v>6</v>
      </c>
      <c r="S211" s="707" t="s">
        <v>230</v>
      </c>
      <c r="T211" s="707" t="s">
        <v>234</v>
      </c>
      <c r="U211" s="396">
        <v>0</v>
      </c>
      <c r="V211" s="396">
        <v>0</v>
      </c>
      <c r="W211" s="396">
        <v>0</v>
      </c>
      <c r="X211" s="396">
        <v>0</v>
      </c>
      <c r="Y211" s="396">
        <v>0</v>
      </c>
      <c r="Z211" s="396">
        <v>0</v>
      </c>
      <c r="AA211" s="396">
        <v>0</v>
      </c>
      <c r="AB211" s="396">
        <v>0</v>
      </c>
      <c r="AC211" s="390">
        <v>0</v>
      </c>
      <c r="AD211" s="390">
        <v>0</v>
      </c>
      <c r="AE211" s="390">
        <v>0</v>
      </c>
      <c r="AF211" s="390">
        <v>0</v>
      </c>
      <c r="AG211" s="390">
        <v>0</v>
      </c>
      <c r="AH211" s="390">
        <v>0</v>
      </c>
      <c r="AI211" s="437">
        <v>0</v>
      </c>
      <c r="AJ211" s="437">
        <v>0</v>
      </c>
      <c r="AK211" s="703" t="s">
        <v>230</v>
      </c>
      <c r="AL211" s="703" t="s">
        <v>234</v>
      </c>
      <c r="AM211" s="390">
        <v>1</v>
      </c>
      <c r="AN211" s="390">
        <v>0</v>
      </c>
      <c r="AO211" s="390">
        <v>0</v>
      </c>
      <c r="AP211" s="390">
        <v>0</v>
      </c>
      <c r="AQ211" s="390">
        <v>1</v>
      </c>
      <c r="AR211" s="390">
        <v>0</v>
      </c>
      <c r="AS211" s="390">
        <v>0</v>
      </c>
      <c r="AT211" s="390">
        <v>2</v>
      </c>
      <c r="AU211" s="390">
        <v>2</v>
      </c>
      <c r="AV211" s="390">
        <v>1</v>
      </c>
      <c r="AW211" s="390">
        <v>3</v>
      </c>
      <c r="AX211" s="390">
        <v>6</v>
      </c>
      <c r="AY211" s="390">
        <v>0</v>
      </c>
      <c r="AZ211" s="390">
        <v>0</v>
      </c>
      <c r="BA211" s="390">
        <v>0</v>
      </c>
      <c r="BB211" s="390">
        <v>6</v>
      </c>
      <c r="BC211" s="390">
        <v>0</v>
      </c>
      <c r="BD211" s="390">
        <v>1</v>
      </c>
      <c r="BE211" s="390">
        <v>1</v>
      </c>
      <c r="BF211" s="390">
        <v>0</v>
      </c>
    </row>
    <row r="212" spans="1:58" s="394" customFormat="1" ht="14.25" customHeight="1">
      <c r="A212" s="703" t="s">
        <v>230</v>
      </c>
      <c r="B212" s="707" t="s">
        <v>235</v>
      </c>
      <c r="C212" s="396">
        <v>110</v>
      </c>
      <c r="D212" s="396">
        <v>42</v>
      </c>
      <c r="E212" s="396">
        <v>0</v>
      </c>
      <c r="F212" s="396">
        <v>0</v>
      </c>
      <c r="G212" s="396">
        <v>0</v>
      </c>
      <c r="H212" s="396">
        <v>0</v>
      </c>
      <c r="I212" s="396">
        <v>33</v>
      </c>
      <c r="J212" s="396">
        <v>16</v>
      </c>
      <c r="K212" s="396">
        <v>37</v>
      </c>
      <c r="L212" s="396">
        <v>16</v>
      </c>
      <c r="M212" s="396">
        <v>0</v>
      </c>
      <c r="N212" s="396">
        <v>0</v>
      </c>
      <c r="O212" s="462">
        <v>0</v>
      </c>
      <c r="P212" s="390">
        <v>0</v>
      </c>
      <c r="Q212" s="438">
        <v>180</v>
      </c>
      <c r="R212" s="438">
        <v>74</v>
      </c>
      <c r="S212" s="707" t="s">
        <v>230</v>
      </c>
      <c r="T212" s="707" t="s">
        <v>235</v>
      </c>
      <c r="U212" s="396">
        <v>11</v>
      </c>
      <c r="V212" s="396">
        <v>5</v>
      </c>
      <c r="W212" s="396">
        <v>0</v>
      </c>
      <c r="X212" s="396">
        <v>0</v>
      </c>
      <c r="Y212" s="396">
        <v>0</v>
      </c>
      <c r="Z212" s="396">
        <v>0</v>
      </c>
      <c r="AA212" s="396">
        <v>8</v>
      </c>
      <c r="AB212" s="396">
        <v>5</v>
      </c>
      <c r="AC212" s="390">
        <v>7</v>
      </c>
      <c r="AD212" s="390">
        <v>3</v>
      </c>
      <c r="AE212" s="390">
        <v>0</v>
      </c>
      <c r="AF212" s="390">
        <v>0</v>
      </c>
      <c r="AG212" s="390">
        <v>0</v>
      </c>
      <c r="AH212" s="390">
        <v>0</v>
      </c>
      <c r="AI212" s="437">
        <v>26</v>
      </c>
      <c r="AJ212" s="437">
        <v>13</v>
      </c>
      <c r="AK212" s="703" t="s">
        <v>230</v>
      </c>
      <c r="AL212" s="703" t="s">
        <v>235</v>
      </c>
      <c r="AM212" s="390">
        <v>2</v>
      </c>
      <c r="AN212" s="390">
        <v>0</v>
      </c>
      <c r="AO212" s="390">
        <v>0</v>
      </c>
      <c r="AP212" s="390">
        <v>1</v>
      </c>
      <c r="AQ212" s="390">
        <v>1</v>
      </c>
      <c r="AR212" s="390">
        <v>0</v>
      </c>
      <c r="AS212" s="390">
        <v>0</v>
      </c>
      <c r="AT212" s="390">
        <v>4</v>
      </c>
      <c r="AU212" s="390">
        <v>6</v>
      </c>
      <c r="AV212" s="390">
        <v>2</v>
      </c>
      <c r="AW212" s="390">
        <v>8</v>
      </c>
      <c r="AX212" s="390">
        <v>11</v>
      </c>
      <c r="AY212" s="390">
        <v>0</v>
      </c>
      <c r="AZ212" s="390">
        <v>0</v>
      </c>
      <c r="BA212" s="390">
        <v>0</v>
      </c>
      <c r="BB212" s="390">
        <v>11</v>
      </c>
      <c r="BC212" s="390">
        <v>14</v>
      </c>
      <c r="BD212" s="390">
        <v>1</v>
      </c>
      <c r="BE212" s="390">
        <v>1</v>
      </c>
      <c r="BF212" s="390">
        <v>0</v>
      </c>
    </row>
    <row r="213" spans="1:58" s="394" customFormat="1" ht="15" customHeight="1">
      <c r="A213" s="703" t="s">
        <v>230</v>
      </c>
      <c r="B213" s="707" t="s">
        <v>236</v>
      </c>
      <c r="C213" s="396">
        <v>109</v>
      </c>
      <c r="D213" s="396">
        <v>42</v>
      </c>
      <c r="E213" s="396">
        <v>18</v>
      </c>
      <c r="F213" s="396">
        <v>4</v>
      </c>
      <c r="G213" s="396">
        <v>0</v>
      </c>
      <c r="H213" s="396">
        <v>0</v>
      </c>
      <c r="I213" s="396">
        <v>3</v>
      </c>
      <c r="J213" s="396">
        <v>0</v>
      </c>
      <c r="K213" s="396">
        <v>12</v>
      </c>
      <c r="L213" s="396">
        <v>3</v>
      </c>
      <c r="M213" s="396">
        <v>0</v>
      </c>
      <c r="N213" s="396">
        <v>0</v>
      </c>
      <c r="O213" s="462">
        <v>3</v>
      </c>
      <c r="P213" s="390">
        <v>0</v>
      </c>
      <c r="Q213" s="438">
        <v>145</v>
      </c>
      <c r="R213" s="438">
        <v>49</v>
      </c>
      <c r="S213" s="707" t="s">
        <v>230</v>
      </c>
      <c r="T213" s="707" t="s">
        <v>236</v>
      </c>
      <c r="U213" s="396">
        <v>16</v>
      </c>
      <c r="V213" s="396">
        <v>9</v>
      </c>
      <c r="W213" s="396">
        <v>0</v>
      </c>
      <c r="X213" s="396">
        <v>0</v>
      </c>
      <c r="Y213" s="396">
        <v>0</v>
      </c>
      <c r="Z213" s="396">
        <v>0</v>
      </c>
      <c r="AA213" s="396">
        <v>0</v>
      </c>
      <c r="AB213" s="396">
        <v>0</v>
      </c>
      <c r="AC213" s="390">
        <v>3</v>
      </c>
      <c r="AD213" s="390">
        <v>0</v>
      </c>
      <c r="AE213" s="390">
        <v>0</v>
      </c>
      <c r="AF213" s="390">
        <v>0</v>
      </c>
      <c r="AG213" s="390">
        <v>1</v>
      </c>
      <c r="AH213" s="390">
        <v>0</v>
      </c>
      <c r="AI213" s="437">
        <v>20</v>
      </c>
      <c r="AJ213" s="437">
        <v>9</v>
      </c>
      <c r="AK213" s="703" t="s">
        <v>230</v>
      </c>
      <c r="AL213" s="703" t="s">
        <v>236</v>
      </c>
      <c r="AM213" s="390">
        <v>2</v>
      </c>
      <c r="AN213" s="390">
        <v>1</v>
      </c>
      <c r="AO213" s="390">
        <v>0</v>
      </c>
      <c r="AP213" s="390">
        <v>1</v>
      </c>
      <c r="AQ213" s="390">
        <v>1</v>
      </c>
      <c r="AR213" s="390">
        <v>0</v>
      </c>
      <c r="AS213" s="390">
        <v>1</v>
      </c>
      <c r="AT213" s="390">
        <v>6</v>
      </c>
      <c r="AU213" s="390">
        <v>6</v>
      </c>
      <c r="AV213" s="390">
        <v>1</v>
      </c>
      <c r="AW213" s="390">
        <v>7</v>
      </c>
      <c r="AX213" s="390">
        <v>9</v>
      </c>
      <c r="AY213" s="390">
        <v>0</v>
      </c>
      <c r="AZ213" s="390">
        <v>0</v>
      </c>
      <c r="BA213" s="390">
        <v>0</v>
      </c>
      <c r="BB213" s="390">
        <v>9</v>
      </c>
      <c r="BC213" s="390">
        <v>0</v>
      </c>
      <c r="BD213" s="390">
        <v>1</v>
      </c>
      <c r="BE213" s="390">
        <v>1</v>
      </c>
      <c r="BF213" s="390">
        <v>0</v>
      </c>
    </row>
    <row r="214" spans="1:58" s="394" customFormat="1" ht="15" customHeight="1">
      <c r="A214" s="703" t="s">
        <v>230</v>
      </c>
      <c r="B214" s="707" t="s">
        <v>237</v>
      </c>
      <c r="C214" s="396">
        <v>89</v>
      </c>
      <c r="D214" s="396">
        <v>44</v>
      </c>
      <c r="E214" s="396">
        <v>44</v>
      </c>
      <c r="F214" s="396">
        <v>20</v>
      </c>
      <c r="G214" s="396">
        <v>0</v>
      </c>
      <c r="H214" s="396">
        <v>0</v>
      </c>
      <c r="I214" s="396">
        <v>22</v>
      </c>
      <c r="J214" s="396">
        <v>6</v>
      </c>
      <c r="K214" s="396">
        <v>24</v>
      </c>
      <c r="L214" s="396">
        <v>11</v>
      </c>
      <c r="M214" s="396">
        <v>0</v>
      </c>
      <c r="N214" s="396">
        <v>0</v>
      </c>
      <c r="O214" s="462">
        <v>14</v>
      </c>
      <c r="P214" s="390">
        <v>4</v>
      </c>
      <c r="Q214" s="438">
        <v>193</v>
      </c>
      <c r="R214" s="438">
        <v>85</v>
      </c>
      <c r="S214" s="707" t="s">
        <v>230</v>
      </c>
      <c r="T214" s="707" t="s">
        <v>237</v>
      </c>
      <c r="U214" s="396">
        <v>0</v>
      </c>
      <c r="V214" s="396">
        <v>0</v>
      </c>
      <c r="W214" s="396">
        <v>1</v>
      </c>
      <c r="X214" s="396">
        <v>0</v>
      </c>
      <c r="Y214" s="396">
        <v>0</v>
      </c>
      <c r="Z214" s="396">
        <v>0</v>
      </c>
      <c r="AA214" s="396">
        <v>0</v>
      </c>
      <c r="AB214" s="396">
        <v>0</v>
      </c>
      <c r="AC214" s="390">
        <v>3</v>
      </c>
      <c r="AD214" s="390">
        <v>2</v>
      </c>
      <c r="AE214" s="390">
        <v>0</v>
      </c>
      <c r="AF214" s="390">
        <v>0</v>
      </c>
      <c r="AG214" s="390">
        <v>0</v>
      </c>
      <c r="AH214" s="390">
        <v>0</v>
      </c>
      <c r="AI214" s="437">
        <v>4</v>
      </c>
      <c r="AJ214" s="437">
        <v>2</v>
      </c>
      <c r="AK214" s="703" t="s">
        <v>230</v>
      </c>
      <c r="AL214" s="703" t="s">
        <v>237</v>
      </c>
      <c r="AM214" s="390">
        <v>2</v>
      </c>
      <c r="AN214" s="390">
        <v>1</v>
      </c>
      <c r="AO214" s="390">
        <v>0</v>
      </c>
      <c r="AP214" s="390">
        <v>1</v>
      </c>
      <c r="AQ214" s="390">
        <v>1</v>
      </c>
      <c r="AR214" s="390">
        <v>0</v>
      </c>
      <c r="AS214" s="390">
        <v>1</v>
      </c>
      <c r="AT214" s="390">
        <v>6</v>
      </c>
      <c r="AU214" s="390">
        <v>6</v>
      </c>
      <c r="AV214" s="390">
        <v>0</v>
      </c>
      <c r="AW214" s="390">
        <v>6</v>
      </c>
      <c r="AX214" s="390">
        <v>16</v>
      </c>
      <c r="AY214" s="390">
        <v>1</v>
      </c>
      <c r="AZ214" s="390">
        <v>0</v>
      </c>
      <c r="BA214" s="390">
        <v>0</v>
      </c>
      <c r="BB214" s="390">
        <v>17</v>
      </c>
      <c r="BC214" s="390">
        <v>9</v>
      </c>
      <c r="BD214" s="390">
        <v>1</v>
      </c>
      <c r="BE214" s="390">
        <v>1</v>
      </c>
      <c r="BF214" s="390">
        <v>0</v>
      </c>
    </row>
    <row r="215" spans="1:58" s="394" customFormat="1" ht="15" customHeight="1">
      <c r="A215" s="703" t="s">
        <v>230</v>
      </c>
      <c r="B215" s="707" t="s">
        <v>238</v>
      </c>
      <c r="C215" s="396">
        <v>854</v>
      </c>
      <c r="D215" s="396">
        <v>370</v>
      </c>
      <c r="E215" s="396">
        <v>228</v>
      </c>
      <c r="F215" s="396">
        <v>113</v>
      </c>
      <c r="G215" s="396">
        <v>35</v>
      </c>
      <c r="H215" s="396">
        <v>4</v>
      </c>
      <c r="I215" s="396">
        <v>294</v>
      </c>
      <c r="J215" s="396">
        <v>101</v>
      </c>
      <c r="K215" s="396">
        <v>496</v>
      </c>
      <c r="L215" s="396">
        <v>253</v>
      </c>
      <c r="M215" s="396">
        <v>42</v>
      </c>
      <c r="N215" s="396">
        <v>8</v>
      </c>
      <c r="O215" s="462">
        <v>348</v>
      </c>
      <c r="P215" s="390">
        <v>92</v>
      </c>
      <c r="Q215" s="438">
        <v>2297</v>
      </c>
      <c r="R215" s="438">
        <v>941</v>
      </c>
      <c r="S215" s="707" t="s">
        <v>230</v>
      </c>
      <c r="T215" s="707" t="s">
        <v>238</v>
      </c>
      <c r="U215" s="396">
        <v>102</v>
      </c>
      <c r="V215" s="396">
        <v>53</v>
      </c>
      <c r="W215" s="396">
        <v>48</v>
      </c>
      <c r="X215" s="396">
        <v>25</v>
      </c>
      <c r="Y215" s="396">
        <v>8</v>
      </c>
      <c r="Z215" s="396">
        <v>5</v>
      </c>
      <c r="AA215" s="396">
        <v>56</v>
      </c>
      <c r="AB215" s="396">
        <v>19</v>
      </c>
      <c r="AC215" s="390">
        <v>278</v>
      </c>
      <c r="AD215" s="390">
        <v>132</v>
      </c>
      <c r="AE215" s="390">
        <v>10</v>
      </c>
      <c r="AF215" s="390">
        <v>1</v>
      </c>
      <c r="AG215" s="390">
        <v>157</v>
      </c>
      <c r="AH215" s="390">
        <v>44</v>
      </c>
      <c r="AI215" s="437">
        <v>659</v>
      </c>
      <c r="AJ215" s="437">
        <v>279</v>
      </c>
      <c r="AK215" s="703" t="s">
        <v>230</v>
      </c>
      <c r="AL215" s="703" t="s">
        <v>238</v>
      </c>
      <c r="AM215" s="390">
        <v>12</v>
      </c>
      <c r="AN215" s="390">
        <v>4</v>
      </c>
      <c r="AO215" s="390">
        <v>1</v>
      </c>
      <c r="AP215" s="390">
        <v>5</v>
      </c>
      <c r="AQ215" s="390">
        <v>7</v>
      </c>
      <c r="AR215" s="390">
        <v>1</v>
      </c>
      <c r="AS215" s="390">
        <v>5</v>
      </c>
      <c r="AT215" s="390">
        <v>35</v>
      </c>
      <c r="AU215" s="390">
        <v>31</v>
      </c>
      <c r="AV215" s="390">
        <v>1</v>
      </c>
      <c r="AW215" s="390">
        <v>32</v>
      </c>
      <c r="AX215" s="390">
        <v>78</v>
      </c>
      <c r="AY215" s="390">
        <v>3</v>
      </c>
      <c r="AZ215" s="390">
        <v>0</v>
      </c>
      <c r="BA215" s="390">
        <v>0</v>
      </c>
      <c r="BB215" s="390">
        <v>81</v>
      </c>
      <c r="BC215" s="390">
        <v>37</v>
      </c>
      <c r="BD215" s="390">
        <v>2</v>
      </c>
      <c r="BE215" s="390">
        <v>2</v>
      </c>
      <c r="BF215" s="390">
        <v>0</v>
      </c>
    </row>
    <row r="216" spans="1:58" s="394" customFormat="1" ht="15" customHeight="1">
      <c r="A216" s="703" t="s">
        <v>230</v>
      </c>
      <c r="B216" s="707" t="s">
        <v>239</v>
      </c>
      <c r="C216" s="396">
        <v>75</v>
      </c>
      <c r="D216" s="396">
        <v>26</v>
      </c>
      <c r="E216" s="396">
        <v>9</v>
      </c>
      <c r="F216" s="396">
        <v>3</v>
      </c>
      <c r="G216" s="396">
        <v>0</v>
      </c>
      <c r="H216" s="396">
        <v>0</v>
      </c>
      <c r="I216" s="396">
        <v>32</v>
      </c>
      <c r="J216" s="396">
        <v>5</v>
      </c>
      <c r="K216" s="396">
        <v>0</v>
      </c>
      <c r="L216" s="396">
        <v>0</v>
      </c>
      <c r="M216" s="396">
        <v>0</v>
      </c>
      <c r="N216" s="396">
        <v>0</v>
      </c>
      <c r="O216" s="462">
        <v>0</v>
      </c>
      <c r="P216" s="390">
        <v>0</v>
      </c>
      <c r="Q216" s="438">
        <v>116</v>
      </c>
      <c r="R216" s="438">
        <v>34</v>
      </c>
      <c r="S216" s="707" t="s">
        <v>230</v>
      </c>
      <c r="T216" s="707" t="s">
        <v>239</v>
      </c>
      <c r="U216" s="396">
        <v>0</v>
      </c>
      <c r="V216" s="396">
        <v>0</v>
      </c>
      <c r="W216" s="396">
        <v>0</v>
      </c>
      <c r="X216" s="396">
        <v>0</v>
      </c>
      <c r="Y216" s="396">
        <v>0</v>
      </c>
      <c r="Z216" s="396">
        <v>0</v>
      </c>
      <c r="AA216" s="396">
        <v>0</v>
      </c>
      <c r="AB216" s="396">
        <v>0</v>
      </c>
      <c r="AC216" s="390">
        <v>0</v>
      </c>
      <c r="AD216" s="390">
        <v>0</v>
      </c>
      <c r="AE216" s="390">
        <v>0</v>
      </c>
      <c r="AF216" s="390">
        <v>0</v>
      </c>
      <c r="AG216" s="390">
        <v>0</v>
      </c>
      <c r="AH216" s="390">
        <v>0</v>
      </c>
      <c r="AI216" s="437">
        <v>0</v>
      </c>
      <c r="AJ216" s="437">
        <v>0</v>
      </c>
      <c r="AK216" s="703" t="s">
        <v>230</v>
      </c>
      <c r="AL216" s="703" t="s">
        <v>239</v>
      </c>
      <c r="AM216" s="390">
        <v>1</v>
      </c>
      <c r="AN216" s="390">
        <v>1</v>
      </c>
      <c r="AO216" s="390">
        <v>0</v>
      </c>
      <c r="AP216" s="390">
        <v>1</v>
      </c>
      <c r="AQ216" s="390">
        <v>0</v>
      </c>
      <c r="AR216" s="390">
        <v>0</v>
      </c>
      <c r="AS216" s="390">
        <v>0</v>
      </c>
      <c r="AT216" s="390">
        <v>3</v>
      </c>
      <c r="AU216" s="390">
        <v>0</v>
      </c>
      <c r="AV216" s="390">
        <v>2</v>
      </c>
      <c r="AW216" s="390">
        <v>2</v>
      </c>
      <c r="AX216" s="390">
        <v>5</v>
      </c>
      <c r="AY216" s="390">
        <v>0</v>
      </c>
      <c r="AZ216" s="390">
        <v>1</v>
      </c>
      <c r="BA216" s="390">
        <v>0</v>
      </c>
      <c r="BB216" s="390">
        <v>6</v>
      </c>
      <c r="BC216" s="390">
        <v>0</v>
      </c>
      <c r="BD216" s="390">
        <v>1</v>
      </c>
      <c r="BE216" s="390">
        <v>1</v>
      </c>
      <c r="BF216" s="390">
        <v>0</v>
      </c>
    </row>
    <row r="217" spans="1:58" s="394" customFormat="1" ht="15" customHeight="1">
      <c r="A217" s="703" t="s">
        <v>240</v>
      </c>
      <c r="B217" s="707" t="s">
        <v>241</v>
      </c>
      <c r="C217" s="396">
        <v>197</v>
      </c>
      <c r="D217" s="396">
        <v>59</v>
      </c>
      <c r="E217" s="396">
        <v>58</v>
      </c>
      <c r="F217" s="396">
        <v>19</v>
      </c>
      <c r="G217" s="396">
        <v>0</v>
      </c>
      <c r="H217" s="396">
        <v>0</v>
      </c>
      <c r="I217" s="396">
        <v>41</v>
      </c>
      <c r="J217" s="396">
        <v>11</v>
      </c>
      <c r="K217" s="396">
        <v>91</v>
      </c>
      <c r="L217" s="396">
        <v>38</v>
      </c>
      <c r="M217" s="396">
        <v>0</v>
      </c>
      <c r="N217" s="396">
        <v>0</v>
      </c>
      <c r="O217" s="462">
        <v>21</v>
      </c>
      <c r="P217" s="390">
        <v>4</v>
      </c>
      <c r="Q217" s="438">
        <v>408</v>
      </c>
      <c r="R217" s="438">
        <v>131</v>
      </c>
      <c r="S217" s="707" t="s">
        <v>240</v>
      </c>
      <c r="T217" s="707" t="s">
        <v>241</v>
      </c>
      <c r="U217" s="396">
        <v>40</v>
      </c>
      <c r="V217" s="396">
        <v>16</v>
      </c>
      <c r="W217" s="396">
        <v>23</v>
      </c>
      <c r="X217" s="396">
        <v>3</v>
      </c>
      <c r="Y217" s="396">
        <v>0</v>
      </c>
      <c r="Z217" s="396">
        <v>0</v>
      </c>
      <c r="AA217" s="396">
        <v>6</v>
      </c>
      <c r="AB217" s="396">
        <v>0</v>
      </c>
      <c r="AC217" s="390">
        <v>41</v>
      </c>
      <c r="AD217" s="390">
        <v>16</v>
      </c>
      <c r="AE217" s="390">
        <v>0</v>
      </c>
      <c r="AF217" s="390">
        <v>0</v>
      </c>
      <c r="AG217" s="390">
        <v>9</v>
      </c>
      <c r="AH217" s="390">
        <v>0</v>
      </c>
      <c r="AI217" s="437">
        <v>119</v>
      </c>
      <c r="AJ217" s="437">
        <v>35</v>
      </c>
      <c r="AK217" s="703" t="s">
        <v>240</v>
      </c>
      <c r="AL217" s="703" t="s">
        <v>241</v>
      </c>
      <c r="AM217" s="390">
        <v>3</v>
      </c>
      <c r="AN217" s="390">
        <v>1</v>
      </c>
      <c r="AO217" s="390">
        <v>0</v>
      </c>
      <c r="AP217" s="390">
        <v>1</v>
      </c>
      <c r="AQ217" s="390">
        <v>2</v>
      </c>
      <c r="AR217" s="390">
        <v>0</v>
      </c>
      <c r="AS217" s="390">
        <v>1</v>
      </c>
      <c r="AT217" s="390">
        <v>8</v>
      </c>
      <c r="AU217" s="390">
        <v>9</v>
      </c>
      <c r="AV217" s="390">
        <v>0</v>
      </c>
      <c r="AW217" s="390">
        <v>9</v>
      </c>
      <c r="AX217" s="390">
        <v>14</v>
      </c>
      <c r="AY217" s="390">
        <v>0</v>
      </c>
      <c r="AZ217" s="390">
        <v>0</v>
      </c>
      <c r="BA217" s="390">
        <v>0</v>
      </c>
      <c r="BB217" s="390">
        <v>14</v>
      </c>
      <c r="BC217" s="390">
        <v>19</v>
      </c>
      <c r="BD217" s="390">
        <v>1</v>
      </c>
      <c r="BE217" s="390">
        <v>1</v>
      </c>
      <c r="BF217" s="390">
        <v>0</v>
      </c>
    </row>
    <row r="218" spans="1:58" s="394" customFormat="1" ht="15" customHeight="1">
      <c r="A218" s="703" t="s">
        <v>240</v>
      </c>
      <c r="B218" s="707" t="s">
        <v>242</v>
      </c>
      <c r="C218" s="396">
        <v>65</v>
      </c>
      <c r="D218" s="396">
        <v>17</v>
      </c>
      <c r="E218" s="396">
        <v>23</v>
      </c>
      <c r="F218" s="396">
        <v>12</v>
      </c>
      <c r="G218" s="396">
        <v>0</v>
      </c>
      <c r="H218" s="396">
        <v>0</v>
      </c>
      <c r="I218" s="396">
        <v>26</v>
      </c>
      <c r="J218" s="396">
        <v>4</v>
      </c>
      <c r="K218" s="396">
        <v>35</v>
      </c>
      <c r="L218" s="396">
        <v>12</v>
      </c>
      <c r="M218" s="396">
        <v>0</v>
      </c>
      <c r="N218" s="396">
        <v>0</v>
      </c>
      <c r="O218" s="462">
        <v>12</v>
      </c>
      <c r="P218" s="390">
        <v>2</v>
      </c>
      <c r="Q218" s="438">
        <v>161</v>
      </c>
      <c r="R218" s="438">
        <v>47</v>
      </c>
      <c r="S218" s="707" t="s">
        <v>240</v>
      </c>
      <c r="T218" s="707" t="s">
        <v>242</v>
      </c>
      <c r="U218" s="396">
        <v>4</v>
      </c>
      <c r="V218" s="396">
        <v>1</v>
      </c>
      <c r="W218" s="396">
        <v>12</v>
      </c>
      <c r="X218" s="396">
        <v>6</v>
      </c>
      <c r="Y218" s="396">
        <v>0</v>
      </c>
      <c r="Z218" s="396">
        <v>0</v>
      </c>
      <c r="AA218" s="396">
        <v>11</v>
      </c>
      <c r="AB218" s="396">
        <v>2</v>
      </c>
      <c r="AC218" s="390">
        <v>16</v>
      </c>
      <c r="AD218" s="390">
        <v>5</v>
      </c>
      <c r="AE218" s="390">
        <v>0</v>
      </c>
      <c r="AF218" s="390">
        <v>0</v>
      </c>
      <c r="AG218" s="390">
        <v>2</v>
      </c>
      <c r="AH218" s="390">
        <v>1</v>
      </c>
      <c r="AI218" s="437">
        <v>45</v>
      </c>
      <c r="AJ218" s="437">
        <v>15</v>
      </c>
      <c r="AK218" s="703" t="s">
        <v>240</v>
      </c>
      <c r="AL218" s="703" t="s">
        <v>242</v>
      </c>
      <c r="AM218" s="390">
        <v>2</v>
      </c>
      <c r="AN218" s="390">
        <v>1</v>
      </c>
      <c r="AO218" s="390">
        <v>0</v>
      </c>
      <c r="AP218" s="390">
        <v>1</v>
      </c>
      <c r="AQ218" s="390">
        <v>1</v>
      </c>
      <c r="AR218" s="390">
        <v>0</v>
      </c>
      <c r="AS218" s="390">
        <v>1</v>
      </c>
      <c r="AT218" s="390">
        <v>6</v>
      </c>
      <c r="AU218" s="390">
        <v>6</v>
      </c>
      <c r="AV218" s="390">
        <v>0</v>
      </c>
      <c r="AW218" s="390">
        <v>6</v>
      </c>
      <c r="AX218" s="390">
        <v>11</v>
      </c>
      <c r="AY218" s="390">
        <v>0</v>
      </c>
      <c r="AZ218" s="390">
        <v>0</v>
      </c>
      <c r="BA218" s="390">
        <v>0</v>
      </c>
      <c r="BB218" s="390">
        <v>11</v>
      </c>
      <c r="BC218" s="390">
        <v>1</v>
      </c>
      <c r="BD218" s="390">
        <v>1</v>
      </c>
      <c r="BE218" s="390">
        <v>1</v>
      </c>
      <c r="BF218" s="390">
        <v>0</v>
      </c>
    </row>
    <row r="219" spans="1:58" s="394" customFormat="1" ht="15" customHeight="1">
      <c r="A219" s="703" t="s">
        <v>240</v>
      </c>
      <c r="B219" s="707" t="s">
        <v>243</v>
      </c>
      <c r="C219" s="396">
        <v>147</v>
      </c>
      <c r="D219" s="396">
        <v>62</v>
      </c>
      <c r="E219" s="396">
        <v>30</v>
      </c>
      <c r="F219" s="396">
        <v>19</v>
      </c>
      <c r="G219" s="396">
        <v>0</v>
      </c>
      <c r="H219" s="396">
        <v>0</v>
      </c>
      <c r="I219" s="396">
        <v>21</v>
      </c>
      <c r="J219" s="396">
        <v>8</v>
      </c>
      <c r="K219" s="396">
        <v>49</v>
      </c>
      <c r="L219" s="396">
        <v>30</v>
      </c>
      <c r="M219" s="396">
        <v>0</v>
      </c>
      <c r="N219" s="396">
        <v>0</v>
      </c>
      <c r="O219" s="462">
        <v>19</v>
      </c>
      <c r="P219" s="390">
        <v>7</v>
      </c>
      <c r="Q219" s="438">
        <v>266</v>
      </c>
      <c r="R219" s="438">
        <v>126</v>
      </c>
      <c r="S219" s="707" t="s">
        <v>240</v>
      </c>
      <c r="T219" s="707" t="s">
        <v>243</v>
      </c>
      <c r="U219" s="396">
        <v>35</v>
      </c>
      <c r="V219" s="396">
        <v>14</v>
      </c>
      <c r="W219" s="396">
        <v>5</v>
      </c>
      <c r="X219" s="396">
        <v>2</v>
      </c>
      <c r="Y219" s="396">
        <v>0</v>
      </c>
      <c r="Z219" s="396">
        <v>0</v>
      </c>
      <c r="AA219" s="396">
        <v>4</v>
      </c>
      <c r="AB219" s="396">
        <v>3</v>
      </c>
      <c r="AC219" s="390">
        <v>15</v>
      </c>
      <c r="AD219" s="390">
        <v>6</v>
      </c>
      <c r="AE219" s="390">
        <v>0</v>
      </c>
      <c r="AF219" s="390">
        <v>0</v>
      </c>
      <c r="AG219" s="390">
        <v>7</v>
      </c>
      <c r="AH219" s="390">
        <v>3</v>
      </c>
      <c r="AI219" s="437">
        <v>66</v>
      </c>
      <c r="AJ219" s="437">
        <v>28</v>
      </c>
      <c r="AK219" s="703" t="s">
        <v>240</v>
      </c>
      <c r="AL219" s="703" t="s">
        <v>243</v>
      </c>
      <c r="AM219" s="390">
        <v>3</v>
      </c>
      <c r="AN219" s="390">
        <v>1</v>
      </c>
      <c r="AO219" s="390">
        <v>0</v>
      </c>
      <c r="AP219" s="390">
        <v>1</v>
      </c>
      <c r="AQ219" s="390">
        <v>1</v>
      </c>
      <c r="AR219" s="390">
        <v>0</v>
      </c>
      <c r="AS219" s="390">
        <v>1</v>
      </c>
      <c r="AT219" s="390">
        <v>7</v>
      </c>
      <c r="AU219" s="390">
        <v>5</v>
      </c>
      <c r="AV219" s="390">
        <v>1</v>
      </c>
      <c r="AW219" s="390">
        <v>6</v>
      </c>
      <c r="AX219" s="390">
        <v>11</v>
      </c>
      <c r="AY219" s="390">
        <v>0</v>
      </c>
      <c r="AZ219" s="390">
        <v>0</v>
      </c>
      <c r="BA219" s="390">
        <v>0</v>
      </c>
      <c r="BB219" s="390">
        <v>11</v>
      </c>
      <c r="BC219" s="390">
        <v>4</v>
      </c>
      <c r="BD219" s="390">
        <v>1</v>
      </c>
      <c r="BE219" s="390">
        <v>1</v>
      </c>
      <c r="BF219" s="390">
        <v>0</v>
      </c>
    </row>
    <row r="220" spans="1:58" s="394" customFormat="1" ht="15" customHeight="1">
      <c r="A220" s="703" t="s">
        <v>240</v>
      </c>
      <c r="B220" s="707" t="s">
        <v>244</v>
      </c>
      <c r="C220" s="396">
        <v>34</v>
      </c>
      <c r="D220" s="396">
        <v>3</v>
      </c>
      <c r="E220" s="396">
        <v>25</v>
      </c>
      <c r="F220" s="396">
        <v>12</v>
      </c>
      <c r="G220" s="396">
        <v>0</v>
      </c>
      <c r="H220" s="396">
        <v>0</v>
      </c>
      <c r="I220" s="396">
        <v>16</v>
      </c>
      <c r="J220" s="396">
        <v>2</v>
      </c>
      <c r="K220" s="396">
        <v>38</v>
      </c>
      <c r="L220" s="396">
        <v>22</v>
      </c>
      <c r="M220" s="396">
        <v>0</v>
      </c>
      <c r="N220" s="396">
        <v>0</v>
      </c>
      <c r="O220" s="462">
        <v>18</v>
      </c>
      <c r="P220" s="390">
        <v>4</v>
      </c>
      <c r="Q220" s="438">
        <v>131</v>
      </c>
      <c r="R220" s="438">
        <v>43</v>
      </c>
      <c r="S220" s="707" t="s">
        <v>240</v>
      </c>
      <c r="T220" s="707" t="s">
        <v>244</v>
      </c>
      <c r="U220" s="396">
        <v>14</v>
      </c>
      <c r="V220" s="396">
        <v>5</v>
      </c>
      <c r="W220" s="396">
        <v>7</v>
      </c>
      <c r="X220" s="396">
        <v>2</v>
      </c>
      <c r="Y220" s="396">
        <v>0</v>
      </c>
      <c r="Z220" s="396">
        <v>0</v>
      </c>
      <c r="AA220" s="396">
        <v>0</v>
      </c>
      <c r="AB220" s="396">
        <v>0</v>
      </c>
      <c r="AC220" s="390">
        <v>5</v>
      </c>
      <c r="AD220" s="390">
        <v>5</v>
      </c>
      <c r="AE220" s="390">
        <v>0</v>
      </c>
      <c r="AF220" s="390">
        <v>0</v>
      </c>
      <c r="AG220" s="390">
        <v>1</v>
      </c>
      <c r="AH220" s="390">
        <v>0</v>
      </c>
      <c r="AI220" s="437">
        <v>27</v>
      </c>
      <c r="AJ220" s="437">
        <v>12</v>
      </c>
      <c r="AK220" s="703" t="s">
        <v>240</v>
      </c>
      <c r="AL220" s="703" t="s">
        <v>244</v>
      </c>
      <c r="AM220" s="390">
        <v>2</v>
      </c>
      <c r="AN220" s="390">
        <v>1</v>
      </c>
      <c r="AO220" s="390">
        <v>0</v>
      </c>
      <c r="AP220" s="390">
        <v>1</v>
      </c>
      <c r="AQ220" s="390">
        <v>1</v>
      </c>
      <c r="AR220" s="390">
        <v>0</v>
      </c>
      <c r="AS220" s="390">
        <v>1</v>
      </c>
      <c r="AT220" s="390">
        <v>6</v>
      </c>
      <c r="AU220" s="390">
        <v>6</v>
      </c>
      <c r="AV220" s="390">
        <v>0</v>
      </c>
      <c r="AW220" s="390">
        <v>6</v>
      </c>
      <c r="AX220" s="390">
        <v>14</v>
      </c>
      <c r="AY220" s="390">
        <v>1</v>
      </c>
      <c r="AZ220" s="390">
        <v>0</v>
      </c>
      <c r="BA220" s="390">
        <v>0</v>
      </c>
      <c r="BB220" s="390">
        <v>15</v>
      </c>
      <c r="BC220" s="390">
        <v>0</v>
      </c>
      <c r="BD220" s="390">
        <v>1</v>
      </c>
      <c r="BE220" s="390">
        <v>1</v>
      </c>
      <c r="BF220" s="390">
        <v>0</v>
      </c>
    </row>
    <row r="221" spans="1:58" s="394" customFormat="1" ht="15" customHeight="1">
      <c r="A221" s="704" t="s">
        <v>240</v>
      </c>
      <c r="B221" s="465" t="s">
        <v>245</v>
      </c>
      <c r="C221" s="395">
        <v>224</v>
      </c>
      <c r="D221" s="395">
        <v>103</v>
      </c>
      <c r="E221" s="395">
        <v>43</v>
      </c>
      <c r="F221" s="395">
        <v>21</v>
      </c>
      <c r="G221" s="395">
        <v>15</v>
      </c>
      <c r="H221" s="395">
        <v>4</v>
      </c>
      <c r="I221" s="395">
        <v>73</v>
      </c>
      <c r="J221" s="395">
        <v>25</v>
      </c>
      <c r="K221" s="395">
        <v>44</v>
      </c>
      <c r="L221" s="395">
        <v>23</v>
      </c>
      <c r="M221" s="395">
        <v>12</v>
      </c>
      <c r="N221" s="395">
        <v>4</v>
      </c>
      <c r="O221" s="472">
        <v>41</v>
      </c>
      <c r="P221" s="429">
        <v>13</v>
      </c>
      <c r="Q221" s="442">
        <v>452</v>
      </c>
      <c r="R221" s="442">
        <v>193</v>
      </c>
      <c r="S221" s="465" t="s">
        <v>240</v>
      </c>
      <c r="T221" s="465" t="s">
        <v>245</v>
      </c>
      <c r="U221" s="395">
        <v>42</v>
      </c>
      <c r="V221" s="395">
        <v>22</v>
      </c>
      <c r="W221" s="395">
        <v>2</v>
      </c>
      <c r="X221" s="395">
        <v>0</v>
      </c>
      <c r="Y221" s="395">
        <v>3</v>
      </c>
      <c r="Z221" s="395">
        <v>0</v>
      </c>
      <c r="AA221" s="395">
        <v>12</v>
      </c>
      <c r="AB221" s="395">
        <v>1</v>
      </c>
      <c r="AC221" s="429">
        <v>11</v>
      </c>
      <c r="AD221" s="429">
        <v>7</v>
      </c>
      <c r="AE221" s="429">
        <v>3</v>
      </c>
      <c r="AF221" s="429">
        <v>2</v>
      </c>
      <c r="AG221" s="429">
        <v>6</v>
      </c>
      <c r="AH221" s="429">
        <v>3</v>
      </c>
      <c r="AI221" s="473">
        <v>79</v>
      </c>
      <c r="AJ221" s="473">
        <v>35</v>
      </c>
      <c r="AK221" s="704" t="s">
        <v>240</v>
      </c>
      <c r="AL221" s="704" t="s">
        <v>245</v>
      </c>
      <c r="AM221" s="429">
        <v>6</v>
      </c>
      <c r="AN221" s="429">
        <v>1</v>
      </c>
      <c r="AO221" s="429">
        <v>1</v>
      </c>
      <c r="AP221" s="429">
        <v>2</v>
      </c>
      <c r="AQ221" s="429">
        <v>1</v>
      </c>
      <c r="AR221" s="429">
        <v>1</v>
      </c>
      <c r="AS221" s="429">
        <v>1</v>
      </c>
      <c r="AT221" s="429">
        <v>13</v>
      </c>
      <c r="AU221" s="429">
        <v>13</v>
      </c>
      <c r="AV221" s="429">
        <v>0</v>
      </c>
      <c r="AW221" s="429">
        <v>13</v>
      </c>
      <c r="AX221" s="429">
        <v>26</v>
      </c>
      <c r="AY221" s="429">
        <v>0</v>
      </c>
      <c r="AZ221" s="429">
        <v>0</v>
      </c>
      <c r="BA221" s="429">
        <v>0</v>
      </c>
      <c r="BB221" s="429">
        <v>26</v>
      </c>
      <c r="BC221" s="429">
        <v>0</v>
      </c>
      <c r="BD221" s="429">
        <v>1</v>
      </c>
      <c r="BE221" s="429">
        <v>1</v>
      </c>
      <c r="BF221" s="429">
        <v>0</v>
      </c>
    </row>
    <row r="222" spans="1:58">
      <c r="B222" s="48"/>
      <c r="C222" s="394"/>
      <c r="D222" s="394"/>
      <c r="E222" s="394"/>
      <c r="F222" s="394"/>
      <c r="G222" s="394"/>
      <c r="H222" s="394"/>
      <c r="I222" s="394"/>
      <c r="J222" s="394"/>
      <c r="K222" s="394"/>
      <c r="L222" s="394"/>
      <c r="M222" s="394"/>
      <c r="N222" s="394"/>
      <c r="P222" s="394"/>
      <c r="Q222" s="430"/>
      <c r="R222" s="430"/>
      <c r="S222" s="394"/>
      <c r="T222" s="48"/>
      <c r="U222" s="394"/>
      <c r="V222" s="394"/>
      <c r="W222" s="394"/>
      <c r="X222" s="394"/>
      <c r="Y222" s="394"/>
      <c r="Z222" s="394"/>
      <c r="AA222" s="394"/>
      <c r="AB222" s="394"/>
      <c r="AD222" s="394"/>
      <c r="AE222" s="394"/>
      <c r="AF222" s="394"/>
      <c r="AG222" s="394"/>
      <c r="AH222" s="394"/>
      <c r="AI222" s="430"/>
      <c r="AJ222" s="430"/>
      <c r="AK222" s="394"/>
      <c r="AL222" s="48"/>
      <c r="AM222" s="394"/>
      <c r="AN222" s="394"/>
      <c r="AO222" s="394"/>
      <c r="AP222" s="394"/>
      <c r="AQ222" s="394"/>
      <c r="AR222" s="394"/>
      <c r="AS222" s="394"/>
      <c r="AT222" s="394"/>
      <c r="AU222" s="394"/>
      <c r="AV222" s="394"/>
      <c r="AW222" s="394"/>
    </row>
    <row r="223" spans="1:58">
      <c r="B223" s="48"/>
      <c r="C223" s="394"/>
      <c r="D223" s="394"/>
      <c r="E223" s="394"/>
      <c r="F223" s="394"/>
      <c r="G223" s="394"/>
      <c r="H223" s="394"/>
      <c r="I223" s="394"/>
      <c r="J223" s="394"/>
      <c r="K223" s="394"/>
      <c r="L223" s="394"/>
      <c r="M223" s="394"/>
      <c r="N223" s="394"/>
      <c r="P223" s="394"/>
      <c r="Q223" s="430"/>
      <c r="R223" s="430"/>
      <c r="S223" s="394"/>
      <c r="T223" s="48"/>
      <c r="U223" s="394"/>
      <c r="V223" s="394"/>
      <c r="W223" s="394"/>
      <c r="X223" s="394"/>
      <c r="Y223" s="394"/>
      <c r="Z223" s="394"/>
      <c r="AA223" s="394"/>
      <c r="AB223" s="394"/>
      <c r="AD223" s="394"/>
      <c r="AE223" s="394"/>
      <c r="AF223" s="394"/>
      <c r="AG223" s="394"/>
      <c r="AH223" s="394"/>
      <c r="AI223" s="430"/>
      <c r="AJ223" s="430"/>
      <c r="AK223" s="394"/>
      <c r="AL223" s="48"/>
      <c r="AM223" s="394"/>
      <c r="AN223" s="394"/>
      <c r="AO223" s="394"/>
      <c r="AP223" s="394"/>
      <c r="AQ223" s="394"/>
      <c r="AR223" s="394"/>
      <c r="AS223" s="394"/>
      <c r="AT223" s="394"/>
      <c r="AU223" s="394"/>
      <c r="AV223" s="394"/>
      <c r="AW223" s="394"/>
    </row>
    <row r="224" spans="1:58">
      <c r="AD224" s="394"/>
    </row>
  </sheetData>
  <mergeCells count="2">
    <mergeCell ref="AM18:AT18"/>
    <mergeCell ref="AM4:AT4"/>
  </mergeCells>
  <phoneticPr fontId="0" type="noConversion"/>
  <printOptions horizontalCentered="1"/>
  <pageMargins left="0.78740157480314965" right="0.23622047244094491" top="0.59055118110236227" bottom="0.86614173228346458" header="0.51181102362204722" footer="0.51181102362204722"/>
  <pageSetup paperSize="9" scale="90" orientation="landscape" r:id="rId1"/>
  <headerFooter alignWithMargins="0"/>
  <rowBreaks count="5" manualBreakCount="5">
    <brk id="76" max="16383" man="1"/>
    <brk id="98" max="16383" man="1"/>
    <brk id="133" max="16383" man="1"/>
    <brk id="161" max="16383" man="1"/>
    <brk id="19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V233"/>
  <sheetViews>
    <sheetView showZeros="0" tabSelected="1" topLeftCell="A43" zoomScale="75" workbookViewId="0">
      <selection activeCell="B67" sqref="B67"/>
    </sheetView>
  </sheetViews>
  <sheetFormatPr baseColWidth="10" defaultColWidth="11.453125" defaultRowHeight="15" customHeight="1"/>
  <cols>
    <col min="1" max="1" width="18.1796875" style="91" customWidth="1"/>
    <col min="2" max="2" width="25.81640625" style="90" customWidth="1"/>
    <col min="3" max="3" width="8.81640625" style="91" customWidth="1"/>
    <col min="4" max="12" width="9" style="91" customWidth="1"/>
    <col min="13" max="13" width="9.26953125" style="141" customWidth="1"/>
    <col min="14" max="14" width="10.81640625" style="141" customWidth="1"/>
    <col min="15" max="15" width="22.81640625" style="91" bestFit="1" customWidth="1"/>
    <col min="16" max="16" width="32.1796875" style="90" bestFit="1" customWidth="1"/>
    <col min="17" max="17" width="8" style="91" customWidth="1"/>
    <col min="18" max="18" width="6.81640625" style="91" bestFit="1" customWidth="1"/>
    <col min="19" max="19" width="8.7265625" style="91" bestFit="1" customWidth="1"/>
    <col min="20" max="20" width="6.81640625" style="91" bestFit="1" customWidth="1"/>
    <col min="21" max="21" width="7.1796875" style="91" bestFit="1" customWidth="1"/>
    <col min="22" max="22" width="6.81640625" style="91" bestFit="1" customWidth="1"/>
    <col min="23" max="23" width="7.54296875" style="91" customWidth="1"/>
    <col min="24" max="25" width="6.81640625" style="91" bestFit="1" customWidth="1"/>
    <col min="26" max="26" width="6.453125" style="91" bestFit="1" customWidth="1"/>
    <col min="27" max="27" width="8" style="141" bestFit="1" customWidth="1"/>
    <col min="28" max="28" width="7.54296875" style="141" bestFit="1" customWidth="1"/>
    <col min="29" max="29" width="21.1796875" style="91" customWidth="1"/>
    <col min="30" max="30" width="27.26953125" style="90" customWidth="1"/>
    <col min="31" max="35" width="5.7265625" style="91" customWidth="1"/>
    <col min="36" max="36" width="6.54296875" style="91" customWidth="1"/>
    <col min="37" max="37" width="7.1796875" style="91" customWidth="1"/>
    <col min="38" max="38" width="7.54296875" style="91" customWidth="1"/>
    <col min="39" max="39" width="6.1796875" style="91" customWidth="1"/>
    <col min="40" max="42" width="8.1796875" style="91" customWidth="1"/>
    <col min="43" max="43" width="5.81640625" style="91" customWidth="1"/>
    <col min="44" max="44" width="6.26953125" style="91" customWidth="1"/>
    <col min="45" max="45" width="7" style="91" customWidth="1"/>
    <col min="46" max="46" width="5.1796875" style="91" customWidth="1"/>
    <col min="47" max="16384" width="11.453125" style="140"/>
  </cols>
  <sheetData>
    <row r="1" spans="2:48" s="636" customFormat="1" ht="12" customHeight="1">
      <c r="B1" s="736" t="s">
        <v>503</v>
      </c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  <c r="O1" s="787"/>
      <c r="P1" s="736" t="s">
        <v>516</v>
      </c>
      <c r="Q1" s="736"/>
      <c r="R1" s="736"/>
      <c r="S1" s="736"/>
      <c r="T1" s="736"/>
      <c r="U1" s="736"/>
      <c r="V1" s="736"/>
      <c r="W1" s="736"/>
      <c r="X1" s="736"/>
      <c r="Y1" s="736"/>
      <c r="Z1" s="736"/>
      <c r="AA1" s="736"/>
      <c r="AB1" s="736"/>
      <c r="AC1" s="836"/>
      <c r="AD1" s="736" t="s">
        <v>519</v>
      </c>
      <c r="AE1" s="736"/>
      <c r="AF1" s="736"/>
      <c r="AG1" s="736"/>
      <c r="AH1" s="736"/>
      <c r="AI1" s="736"/>
      <c r="AJ1" s="736"/>
      <c r="AK1" s="736"/>
      <c r="AL1" s="736"/>
      <c r="AM1" s="736"/>
      <c r="AN1" s="736"/>
      <c r="AO1" s="736"/>
      <c r="AP1" s="736"/>
      <c r="AQ1" s="736"/>
      <c r="AR1" s="736"/>
      <c r="AS1" s="736"/>
      <c r="AT1" s="736"/>
    </row>
    <row r="2" spans="2:48" s="636" customFormat="1" ht="12" customHeight="1">
      <c r="B2" s="736" t="s">
        <v>280</v>
      </c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  <c r="O2" s="787"/>
      <c r="P2" s="736" t="s">
        <v>280</v>
      </c>
      <c r="Q2" s="736"/>
      <c r="R2" s="736"/>
      <c r="S2" s="736"/>
      <c r="T2" s="736"/>
      <c r="U2" s="736"/>
      <c r="V2" s="736"/>
      <c r="W2" s="736"/>
      <c r="X2" s="736"/>
      <c r="Y2" s="736"/>
      <c r="Z2" s="736"/>
      <c r="AA2" s="736"/>
      <c r="AB2" s="736"/>
      <c r="AC2" s="736"/>
      <c r="AD2" s="736" t="s">
        <v>280</v>
      </c>
      <c r="AE2" s="736"/>
      <c r="AF2" s="736"/>
      <c r="AG2" s="736"/>
      <c r="AH2" s="736"/>
      <c r="AI2" s="736"/>
      <c r="AJ2" s="736"/>
      <c r="AK2" s="736"/>
      <c r="AL2" s="736"/>
      <c r="AM2" s="736"/>
      <c r="AN2" s="736"/>
      <c r="AO2" s="736"/>
      <c r="AP2" s="736"/>
      <c r="AQ2" s="736"/>
      <c r="AR2" s="736"/>
      <c r="AS2" s="736"/>
      <c r="AT2" s="736"/>
    </row>
    <row r="3" spans="2:48" s="193" customFormat="1" ht="8.25" customHeight="1" thickBot="1">
      <c r="B3" s="234"/>
      <c r="C3" s="234"/>
      <c r="D3" s="234"/>
      <c r="E3" s="234"/>
      <c r="F3" s="234"/>
      <c r="G3" s="234"/>
      <c r="H3" s="234"/>
      <c r="I3" s="234"/>
      <c r="J3" s="234"/>
      <c r="K3" s="202"/>
      <c r="L3" s="202"/>
      <c r="M3" s="234"/>
      <c r="N3" s="234"/>
      <c r="O3" s="235"/>
      <c r="P3" s="234"/>
      <c r="Q3" s="202"/>
      <c r="R3" s="202"/>
      <c r="S3" s="202"/>
      <c r="T3" s="202"/>
      <c r="U3" s="202"/>
      <c r="V3" s="202"/>
      <c r="W3" s="202"/>
      <c r="X3" s="202"/>
      <c r="Y3" s="234"/>
      <c r="Z3" s="232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</row>
    <row r="4" spans="2:48" s="191" customFormat="1" ht="15" customHeight="1">
      <c r="B4" s="757"/>
      <c r="C4" s="744" t="s">
        <v>272</v>
      </c>
      <c r="D4" s="745"/>
      <c r="E4" s="744" t="s">
        <v>273</v>
      </c>
      <c r="F4" s="745"/>
      <c r="G4" s="744" t="s">
        <v>274</v>
      </c>
      <c r="H4" s="745"/>
      <c r="I4" s="744" t="s">
        <v>275</v>
      </c>
      <c r="J4" s="745"/>
      <c r="K4" s="744" t="s">
        <v>276</v>
      </c>
      <c r="L4" s="745"/>
      <c r="M4" s="746" t="s">
        <v>67</v>
      </c>
      <c r="N4" s="747"/>
      <c r="O4" s="194"/>
      <c r="P4" s="757"/>
      <c r="Q4" s="765" t="s">
        <v>272</v>
      </c>
      <c r="R4" s="745"/>
      <c r="S4" s="744" t="s">
        <v>273</v>
      </c>
      <c r="T4" s="745"/>
      <c r="U4" s="744" t="s">
        <v>274</v>
      </c>
      <c r="V4" s="745"/>
      <c r="W4" s="744" t="s">
        <v>275</v>
      </c>
      <c r="X4" s="745"/>
      <c r="Y4" s="744" t="s">
        <v>276</v>
      </c>
      <c r="Z4" s="745"/>
      <c r="AA4" s="744" t="s">
        <v>57</v>
      </c>
      <c r="AB4" s="766"/>
      <c r="AC4" s="194"/>
      <c r="AD4" s="769"/>
      <c r="AE4" s="770" t="s">
        <v>69</v>
      </c>
      <c r="AF4" s="770"/>
      <c r="AG4" s="770"/>
      <c r="AH4" s="770"/>
      <c r="AI4" s="770"/>
      <c r="AJ4" s="745"/>
      <c r="AK4" s="771" t="s">
        <v>70</v>
      </c>
      <c r="AL4" s="770"/>
      <c r="AM4" s="745"/>
      <c r="AN4" s="771" t="s">
        <v>71</v>
      </c>
      <c r="AO4" s="782"/>
      <c r="AP4" s="783"/>
      <c r="AQ4" s="784"/>
      <c r="AR4" s="771" t="s">
        <v>72</v>
      </c>
      <c r="AS4" s="770"/>
      <c r="AT4" s="775"/>
    </row>
    <row r="5" spans="2:48" s="184" customFormat="1" ht="27.75" customHeight="1">
      <c r="B5" s="850" t="s">
        <v>59</v>
      </c>
      <c r="C5" s="182" t="s">
        <v>282</v>
      </c>
      <c r="D5" s="182" t="s">
        <v>269</v>
      </c>
      <c r="E5" s="182" t="s">
        <v>282</v>
      </c>
      <c r="F5" s="182" t="s">
        <v>269</v>
      </c>
      <c r="G5" s="182" t="s">
        <v>282</v>
      </c>
      <c r="H5" s="182" t="s">
        <v>269</v>
      </c>
      <c r="I5" s="182" t="s">
        <v>282</v>
      </c>
      <c r="J5" s="182" t="s">
        <v>269</v>
      </c>
      <c r="K5" s="182" t="s">
        <v>282</v>
      </c>
      <c r="L5" s="182" t="s">
        <v>269</v>
      </c>
      <c r="M5" s="182" t="s">
        <v>282</v>
      </c>
      <c r="N5" s="748" t="s">
        <v>269</v>
      </c>
      <c r="O5" s="199"/>
      <c r="P5" s="728" t="s">
        <v>59</v>
      </c>
      <c r="Q5" s="182" t="s">
        <v>282</v>
      </c>
      <c r="R5" s="182" t="s">
        <v>269</v>
      </c>
      <c r="S5" s="182" t="s">
        <v>282</v>
      </c>
      <c r="T5" s="182" t="s">
        <v>269</v>
      </c>
      <c r="U5" s="182" t="s">
        <v>282</v>
      </c>
      <c r="V5" s="182" t="s">
        <v>269</v>
      </c>
      <c r="W5" s="182" t="s">
        <v>282</v>
      </c>
      <c r="X5" s="182" t="s">
        <v>269</v>
      </c>
      <c r="Y5" s="182" t="s">
        <v>282</v>
      </c>
      <c r="Z5" s="182" t="s">
        <v>269</v>
      </c>
      <c r="AA5" s="182" t="s">
        <v>282</v>
      </c>
      <c r="AB5" s="748" t="s">
        <v>269</v>
      </c>
      <c r="AC5" s="183"/>
      <c r="AD5" s="776" t="s">
        <v>59</v>
      </c>
      <c r="AE5" s="31" t="s">
        <v>272</v>
      </c>
      <c r="AF5" s="31" t="s">
        <v>273</v>
      </c>
      <c r="AG5" s="31" t="s">
        <v>274</v>
      </c>
      <c r="AH5" s="31" t="s">
        <v>275</v>
      </c>
      <c r="AI5" s="31" t="s">
        <v>276</v>
      </c>
      <c r="AJ5" s="30" t="s">
        <v>57</v>
      </c>
      <c r="AK5" s="31" t="s">
        <v>73</v>
      </c>
      <c r="AL5" s="31" t="s">
        <v>74</v>
      </c>
      <c r="AM5" s="30" t="s">
        <v>75</v>
      </c>
      <c r="AN5" s="130" t="s">
        <v>277</v>
      </c>
      <c r="AO5" s="130" t="s">
        <v>278</v>
      </c>
      <c r="AP5" s="130" t="s">
        <v>279</v>
      </c>
      <c r="AQ5" s="128" t="s">
        <v>80</v>
      </c>
      <c r="AR5" s="35" t="s">
        <v>81</v>
      </c>
      <c r="AS5" s="37" t="s">
        <v>82</v>
      </c>
      <c r="AT5" s="838" t="s">
        <v>83</v>
      </c>
    </row>
    <row r="6" spans="2:48" s="242" customFormat="1" ht="6.75" customHeight="1">
      <c r="B6" s="514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750"/>
      <c r="P6" s="514"/>
      <c r="Q6" s="325"/>
      <c r="R6" s="325"/>
      <c r="S6" s="325"/>
      <c r="T6" s="325"/>
      <c r="U6" s="325"/>
      <c r="V6" s="325"/>
      <c r="W6" s="325"/>
      <c r="X6" s="325"/>
      <c r="Y6" s="325"/>
      <c r="Z6" s="325"/>
      <c r="AB6" s="767"/>
      <c r="AD6" s="778"/>
      <c r="AE6" s="326"/>
      <c r="AF6" s="326"/>
      <c r="AG6" s="326"/>
      <c r="AH6" s="326"/>
      <c r="AI6" s="326"/>
      <c r="AJ6" s="329"/>
      <c r="AK6" s="329"/>
      <c r="AL6" s="329"/>
      <c r="AM6" s="329"/>
      <c r="AN6" s="329"/>
      <c r="AO6" s="503"/>
      <c r="AP6" s="325"/>
      <c r="AQ6" s="329"/>
      <c r="AR6" s="503"/>
      <c r="AS6" s="241"/>
      <c r="AT6" s="789"/>
    </row>
    <row r="7" spans="2:48" s="242" customFormat="1" ht="10.5" customHeight="1">
      <c r="B7" s="751" t="s">
        <v>58</v>
      </c>
      <c r="C7" s="439">
        <f t="shared" ref="C7:N7" si="0">SUM(C9:C14)</f>
        <v>205464</v>
      </c>
      <c r="D7" s="439">
        <f t="shared" si="0"/>
        <v>102420</v>
      </c>
      <c r="E7" s="439">
        <f t="shared" si="0"/>
        <v>165557</v>
      </c>
      <c r="F7" s="439">
        <f t="shared" si="0"/>
        <v>82067</v>
      </c>
      <c r="G7" s="439">
        <f t="shared" si="0"/>
        <v>152306</v>
      </c>
      <c r="H7" s="439">
        <f t="shared" si="0"/>
        <v>75537</v>
      </c>
      <c r="I7" s="439">
        <f t="shared" si="0"/>
        <v>116189</v>
      </c>
      <c r="J7" s="439">
        <f t="shared" si="0"/>
        <v>58109</v>
      </c>
      <c r="K7" s="920">
        <f t="shared" si="0"/>
        <v>93306</v>
      </c>
      <c r="L7" s="439">
        <f t="shared" si="0"/>
        <v>47242</v>
      </c>
      <c r="M7" s="439">
        <f t="shared" si="0"/>
        <v>732822</v>
      </c>
      <c r="N7" s="752">
        <f t="shared" si="0"/>
        <v>365375</v>
      </c>
      <c r="O7" s="424"/>
      <c r="P7" s="751" t="s">
        <v>58</v>
      </c>
      <c r="Q7" s="439">
        <f t="shared" ref="Q7:AB7" si="1">SUM(Q9:Q14)</f>
        <v>19936</v>
      </c>
      <c r="R7" s="439">
        <f t="shared" si="1"/>
        <v>9359</v>
      </c>
      <c r="S7" s="439">
        <f t="shared" si="1"/>
        <v>21635</v>
      </c>
      <c r="T7" s="439">
        <f t="shared" si="1"/>
        <v>9760</v>
      </c>
      <c r="U7" s="439">
        <f t="shared" si="1"/>
        <v>21457</v>
      </c>
      <c r="V7" s="439">
        <f t="shared" si="1"/>
        <v>9876</v>
      </c>
      <c r="W7" s="439">
        <f t="shared" si="1"/>
        <v>9505</v>
      </c>
      <c r="X7" s="439">
        <f t="shared" si="1"/>
        <v>4508</v>
      </c>
      <c r="Y7" s="439">
        <f t="shared" si="1"/>
        <v>7315</v>
      </c>
      <c r="Z7" s="439">
        <f t="shared" si="1"/>
        <v>3707</v>
      </c>
      <c r="AA7" s="424">
        <f t="shared" si="1"/>
        <v>79848</v>
      </c>
      <c r="AB7" s="523">
        <f t="shared" si="1"/>
        <v>37210</v>
      </c>
      <c r="AC7" s="424"/>
      <c r="AD7" s="751" t="s">
        <v>58</v>
      </c>
      <c r="AE7" s="445">
        <f t="shared" ref="AE7:AP7" si="2">SUM(AE9:AE14)</f>
        <v>6178</v>
      </c>
      <c r="AF7" s="445">
        <f t="shared" si="2"/>
        <v>5885</v>
      </c>
      <c r="AG7" s="445">
        <f t="shared" si="2"/>
        <v>5741</v>
      </c>
      <c r="AH7" s="445">
        <f t="shared" si="2"/>
        <v>5094</v>
      </c>
      <c r="AI7" s="445">
        <f t="shared" si="2"/>
        <v>4689</v>
      </c>
      <c r="AJ7" s="445">
        <f t="shared" si="2"/>
        <v>27587</v>
      </c>
      <c r="AK7" s="445">
        <f t="shared" si="2"/>
        <v>17377</v>
      </c>
      <c r="AL7" s="445">
        <f t="shared" si="2"/>
        <v>2268</v>
      </c>
      <c r="AM7" s="445">
        <f t="shared" si="2"/>
        <v>19645</v>
      </c>
      <c r="AN7" s="445">
        <f t="shared" si="2"/>
        <v>3635</v>
      </c>
      <c r="AO7" s="445">
        <f t="shared" si="2"/>
        <v>15410</v>
      </c>
      <c r="AP7" s="445">
        <f t="shared" si="2"/>
        <v>19045</v>
      </c>
      <c r="AQ7" s="445">
        <f>SUM(AQ9:AQ14)</f>
        <v>1478</v>
      </c>
      <c r="AR7" s="445">
        <f>SUM(AR9:AR14)</f>
        <v>5893</v>
      </c>
      <c r="AS7" s="445">
        <f>SUM(AS9:AS14)</f>
        <v>5428</v>
      </c>
      <c r="AT7" s="839">
        <f>SUM(AT9:AT14)</f>
        <v>465</v>
      </c>
      <c r="AU7" s="460"/>
    </row>
    <row r="8" spans="2:48" s="242" customFormat="1" ht="6" customHeight="1">
      <c r="B8" s="514"/>
      <c r="C8" s="440"/>
      <c r="D8" s="440"/>
      <c r="E8" s="440"/>
      <c r="F8" s="440"/>
      <c r="G8" s="440"/>
      <c r="H8" s="440"/>
      <c r="I8" s="440"/>
      <c r="J8" s="440"/>
      <c r="K8" s="440"/>
      <c r="L8" s="440"/>
      <c r="M8" s="439"/>
      <c r="N8" s="752"/>
      <c r="O8" s="424"/>
      <c r="P8" s="514"/>
      <c r="Q8" s="440"/>
      <c r="R8" s="440"/>
      <c r="S8" s="440"/>
      <c r="T8" s="440"/>
      <c r="U8" s="440"/>
      <c r="V8" s="440"/>
      <c r="W8" s="440"/>
      <c r="X8" s="440"/>
      <c r="Y8" s="440"/>
      <c r="Z8" s="440"/>
      <c r="AA8" s="424"/>
      <c r="AB8" s="523"/>
      <c r="AC8" s="424"/>
      <c r="AD8" s="514"/>
      <c r="AF8" s="239"/>
      <c r="AH8" s="239"/>
      <c r="AJ8" s="239"/>
      <c r="AK8" s="239"/>
      <c r="AM8" s="239"/>
      <c r="AO8" s="239"/>
      <c r="AP8" s="239"/>
      <c r="AQ8" s="239"/>
      <c r="AR8" s="239"/>
      <c r="AS8" s="239"/>
      <c r="AT8" s="767"/>
      <c r="AU8" s="460"/>
      <c r="AV8" s="332"/>
    </row>
    <row r="9" spans="2:48" s="242" customFormat="1" ht="12.75" customHeight="1">
      <c r="B9" s="753" t="s">
        <v>60</v>
      </c>
      <c r="C9" s="440">
        <f>+C55</f>
        <v>103540</v>
      </c>
      <c r="D9" s="440">
        <f t="shared" ref="D9:L9" si="3">+D55</f>
        <v>50935</v>
      </c>
      <c r="E9" s="440">
        <f t="shared" si="3"/>
        <v>87307</v>
      </c>
      <c r="F9" s="440">
        <f t="shared" si="3"/>
        <v>42501</v>
      </c>
      <c r="G9" s="440">
        <f t="shared" si="3"/>
        <v>82843</v>
      </c>
      <c r="H9" s="440">
        <f t="shared" si="3"/>
        <v>40266</v>
      </c>
      <c r="I9" s="440">
        <f t="shared" si="3"/>
        <v>64587</v>
      </c>
      <c r="J9" s="440">
        <f t="shared" si="3"/>
        <v>31941</v>
      </c>
      <c r="K9" s="440">
        <f t="shared" si="3"/>
        <v>50597</v>
      </c>
      <c r="L9" s="440">
        <f t="shared" si="3"/>
        <v>25287</v>
      </c>
      <c r="M9" s="439">
        <f t="shared" ref="M9:N14" si="4">+C9+E9++G9+I9+K9</f>
        <v>388874</v>
      </c>
      <c r="N9" s="752">
        <f t="shared" si="4"/>
        <v>190930</v>
      </c>
      <c r="O9" s="424"/>
      <c r="P9" s="753" t="s">
        <v>60</v>
      </c>
      <c r="Q9" s="440">
        <f>+Q55</f>
        <v>9855</v>
      </c>
      <c r="R9" s="440">
        <f t="shared" ref="R9:Z9" si="5">+R55</f>
        <v>4505</v>
      </c>
      <c r="S9" s="440">
        <f t="shared" si="5"/>
        <v>11141</v>
      </c>
      <c r="T9" s="440">
        <f t="shared" si="5"/>
        <v>4881</v>
      </c>
      <c r="U9" s="440">
        <f t="shared" si="5"/>
        <v>11422</v>
      </c>
      <c r="V9" s="440">
        <f t="shared" si="5"/>
        <v>5123</v>
      </c>
      <c r="W9" s="440">
        <f t="shared" si="5"/>
        <v>5205</v>
      </c>
      <c r="X9" s="440">
        <f t="shared" si="5"/>
        <v>2429</v>
      </c>
      <c r="Y9" s="440">
        <f t="shared" si="5"/>
        <v>3591</v>
      </c>
      <c r="Z9" s="440">
        <f t="shared" si="5"/>
        <v>1799</v>
      </c>
      <c r="AA9" s="439">
        <f t="shared" ref="AA9:AA14" si="6">+Q9+S9++U9+W9+Y9</f>
        <v>41214</v>
      </c>
      <c r="AB9" s="752">
        <f t="shared" ref="AB9:AB14" si="7">+R9+T9++V9+X9+Z9</f>
        <v>18737</v>
      </c>
      <c r="AC9" s="424"/>
      <c r="AD9" s="753" t="s">
        <v>60</v>
      </c>
      <c r="AE9" s="440">
        <f>+AE55</f>
        <v>3431</v>
      </c>
      <c r="AF9" s="440">
        <f t="shared" ref="AF9:AT9" si="8">+AF55</f>
        <v>3293</v>
      </c>
      <c r="AG9" s="440">
        <f t="shared" si="8"/>
        <v>3259</v>
      </c>
      <c r="AH9" s="440">
        <f t="shared" si="8"/>
        <v>3078</v>
      </c>
      <c r="AI9" s="440">
        <f t="shared" si="8"/>
        <v>2891</v>
      </c>
      <c r="AJ9" s="440">
        <f t="shared" si="8"/>
        <v>15952</v>
      </c>
      <c r="AK9" s="440">
        <f t="shared" si="8"/>
        <v>10059</v>
      </c>
      <c r="AL9" s="440">
        <f t="shared" si="8"/>
        <v>1108</v>
      </c>
      <c r="AM9" s="440">
        <f t="shared" si="8"/>
        <v>11167</v>
      </c>
      <c r="AN9" s="440">
        <f t="shared" si="8"/>
        <v>2469</v>
      </c>
      <c r="AO9" s="440">
        <f t="shared" si="8"/>
        <v>8308</v>
      </c>
      <c r="AP9" s="440">
        <f t="shared" si="8"/>
        <v>10777</v>
      </c>
      <c r="AQ9" s="440">
        <f t="shared" si="8"/>
        <v>880</v>
      </c>
      <c r="AR9" s="440">
        <f t="shared" si="8"/>
        <v>3235</v>
      </c>
      <c r="AS9" s="440">
        <f t="shared" si="8"/>
        <v>3074</v>
      </c>
      <c r="AT9" s="781">
        <f t="shared" si="8"/>
        <v>161</v>
      </c>
      <c r="AU9" s="460"/>
      <c r="AV9" s="332"/>
    </row>
    <row r="10" spans="2:48" s="242" customFormat="1" ht="12.75" customHeight="1">
      <c r="B10" s="753" t="s">
        <v>61</v>
      </c>
      <c r="C10" s="440">
        <f>+C87</f>
        <v>17317</v>
      </c>
      <c r="D10" s="440">
        <f t="shared" ref="D10:L10" si="9">+D87</f>
        <v>8874</v>
      </c>
      <c r="E10" s="440">
        <f t="shared" si="9"/>
        <v>14161</v>
      </c>
      <c r="F10" s="440">
        <f t="shared" si="9"/>
        <v>7243</v>
      </c>
      <c r="G10" s="440">
        <f t="shared" si="9"/>
        <v>12955</v>
      </c>
      <c r="H10" s="440">
        <f t="shared" si="9"/>
        <v>6708</v>
      </c>
      <c r="I10" s="440">
        <f t="shared" si="9"/>
        <v>10958</v>
      </c>
      <c r="J10" s="440">
        <f t="shared" si="9"/>
        <v>5630</v>
      </c>
      <c r="K10" s="440">
        <f t="shared" si="9"/>
        <v>9994</v>
      </c>
      <c r="L10" s="440">
        <f t="shared" si="9"/>
        <v>5214</v>
      </c>
      <c r="M10" s="439">
        <f t="shared" si="4"/>
        <v>65385</v>
      </c>
      <c r="N10" s="752">
        <f t="shared" si="4"/>
        <v>33669</v>
      </c>
      <c r="O10" s="424"/>
      <c r="P10" s="753" t="s">
        <v>61</v>
      </c>
      <c r="Q10" s="440">
        <f>+Q87</f>
        <v>1613</v>
      </c>
      <c r="R10" s="440">
        <f t="shared" ref="R10:Z10" si="10">+R87</f>
        <v>769</v>
      </c>
      <c r="S10" s="440">
        <f t="shared" si="10"/>
        <v>1367</v>
      </c>
      <c r="T10" s="440">
        <f t="shared" si="10"/>
        <v>640</v>
      </c>
      <c r="U10" s="440">
        <f t="shared" si="10"/>
        <v>1559</v>
      </c>
      <c r="V10" s="440">
        <f t="shared" si="10"/>
        <v>731</v>
      </c>
      <c r="W10" s="440">
        <f t="shared" si="10"/>
        <v>1072</v>
      </c>
      <c r="X10" s="440">
        <f t="shared" si="10"/>
        <v>506</v>
      </c>
      <c r="Y10" s="440">
        <f t="shared" si="10"/>
        <v>1151</v>
      </c>
      <c r="Z10" s="440">
        <f t="shared" si="10"/>
        <v>589</v>
      </c>
      <c r="AA10" s="439">
        <f t="shared" si="6"/>
        <v>6762</v>
      </c>
      <c r="AB10" s="752">
        <f t="shared" si="7"/>
        <v>3235</v>
      </c>
      <c r="AC10" s="424"/>
      <c r="AD10" s="753" t="s">
        <v>61</v>
      </c>
      <c r="AE10" s="440">
        <f>+AE87</f>
        <v>466</v>
      </c>
      <c r="AF10" s="440">
        <f t="shared" ref="AF10:AT10" si="11">+AF87</f>
        <v>440</v>
      </c>
      <c r="AG10" s="440">
        <f t="shared" si="11"/>
        <v>417</v>
      </c>
      <c r="AH10" s="440">
        <f t="shared" si="11"/>
        <v>382</v>
      </c>
      <c r="AI10" s="440">
        <f t="shared" si="11"/>
        <v>344</v>
      </c>
      <c r="AJ10" s="440">
        <f t="shared" si="11"/>
        <v>2049</v>
      </c>
      <c r="AK10" s="440">
        <f t="shared" si="11"/>
        <v>1186</v>
      </c>
      <c r="AL10" s="440">
        <f t="shared" si="11"/>
        <v>433</v>
      </c>
      <c r="AM10" s="440">
        <f t="shared" si="11"/>
        <v>1619</v>
      </c>
      <c r="AN10" s="440">
        <f t="shared" si="11"/>
        <v>55</v>
      </c>
      <c r="AO10" s="440">
        <f t="shared" si="11"/>
        <v>1480</v>
      </c>
      <c r="AP10" s="440">
        <f t="shared" si="11"/>
        <v>1535</v>
      </c>
      <c r="AQ10" s="440">
        <f t="shared" si="11"/>
        <v>145</v>
      </c>
      <c r="AR10" s="440">
        <f t="shared" si="11"/>
        <v>420</v>
      </c>
      <c r="AS10" s="440">
        <f t="shared" si="11"/>
        <v>396</v>
      </c>
      <c r="AT10" s="781">
        <f t="shared" si="11"/>
        <v>24</v>
      </c>
      <c r="AU10" s="460"/>
      <c r="AV10" s="332"/>
    </row>
    <row r="11" spans="2:48" s="242" customFormat="1" ht="12.75" customHeight="1">
      <c r="B11" s="753" t="s">
        <v>62</v>
      </c>
      <c r="C11" s="440">
        <f>+C109</f>
        <v>34379</v>
      </c>
      <c r="D11" s="440">
        <f t="shared" ref="D11:L11" si="12">+D109</f>
        <v>16985</v>
      </c>
      <c r="E11" s="440">
        <f t="shared" si="12"/>
        <v>26206</v>
      </c>
      <c r="F11" s="440">
        <f t="shared" si="12"/>
        <v>13133</v>
      </c>
      <c r="G11" s="440">
        <f t="shared" si="12"/>
        <v>22001</v>
      </c>
      <c r="H11" s="440">
        <f t="shared" si="12"/>
        <v>11114</v>
      </c>
      <c r="I11" s="440">
        <f t="shared" si="12"/>
        <v>14910</v>
      </c>
      <c r="J11" s="440">
        <f t="shared" si="12"/>
        <v>7658</v>
      </c>
      <c r="K11" s="440">
        <f t="shared" si="12"/>
        <v>10978</v>
      </c>
      <c r="L11" s="440">
        <f t="shared" si="12"/>
        <v>5652</v>
      </c>
      <c r="M11" s="439">
        <f t="shared" si="4"/>
        <v>108474</v>
      </c>
      <c r="N11" s="752">
        <f t="shared" si="4"/>
        <v>54542</v>
      </c>
      <c r="O11" s="424"/>
      <c r="P11" s="753" t="s">
        <v>62</v>
      </c>
      <c r="Q11" s="440">
        <f>+Q109</f>
        <v>3069</v>
      </c>
      <c r="R11" s="440">
        <f t="shared" ref="R11:Z11" si="13">+R109</f>
        <v>1421</v>
      </c>
      <c r="S11" s="440">
        <f t="shared" si="13"/>
        <v>4666</v>
      </c>
      <c r="T11" s="440">
        <f t="shared" si="13"/>
        <v>2170</v>
      </c>
      <c r="U11" s="440">
        <f t="shared" si="13"/>
        <v>4052</v>
      </c>
      <c r="V11" s="440">
        <f t="shared" si="13"/>
        <v>1934</v>
      </c>
      <c r="W11" s="440">
        <f t="shared" si="13"/>
        <v>1130</v>
      </c>
      <c r="X11" s="440">
        <f t="shared" si="13"/>
        <v>550</v>
      </c>
      <c r="Y11" s="440">
        <f t="shared" si="13"/>
        <v>858</v>
      </c>
      <c r="Z11" s="440">
        <f t="shared" si="13"/>
        <v>459</v>
      </c>
      <c r="AA11" s="439">
        <f t="shared" si="6"/>
        <v>13775</v>
      </c>
      <c r="AB11" s="752">
        <f t="shared" si="7"/>
        <v>6534</v>
      </c>
      <c r="AC11" s="424"/>
      <c r="AD11" s="753" t="s">
        <v>62</v>
      </c>
      <c r="AE11" s="440">
        <f>+AE109</f>
        <v>975</v>
      </c>
      <c r="AF11" s="440">
        <f t="shared" ref="AF11:AT11" si="14">+AF109</f>
        <v>910</v>
      </c>
      <c r="AG11" s="440">
        <f t="shared" si="14"/>
        <v>886</v>
      </c>
      <c r="AH11" s="440">
        <f t="shared" si="14"/>
        <v>705</v>
      </c>
      <c r="AI11" s="440">
        <f t="shared" si="14"/>
        <v>624</v>
      </c>
      <c r="AJ11" s="440">
        <f t="shared" si="14"/>
        <v>4100</v>
      </c>
      <c r="AK11" s="440">
        <f t="shared" si="14"/>
        <v>2368</v>
      </c>
      <c r="AL11" s="440">
        <f t="shared" si="14"/>
        <v>274</v>
      </c>
      <c r="AM11" s="440">
        <f t="shared" si="14"/>
        <v>2642</v>
      </c>
      <c r="AN11" s="440">
        <f t="shared" si="14"/>
        <v>744</v>
      </c>
      <c r="AO11" s="440">
        <f t="shared" si="14"/>
        <v>1786</v>
      </c>
      <c r="AP11" s="440">
        <f t="shared" si="14"/>
        <v>2530</v>
      </c>
      <c r="AQ11" s="440">
        <f t="shared" si="14"/>
        <v>123</v>
      </c>
      <c r="AR11" s="440">
        <f t="shared" si="14"/>
        <v>952</v>
      </c>
      <c r="AS11" s="440">
        <f t="shared" si="14"/>
        <v>864</v>
      </c>
      <c r="AT11" s="781">
        <f t="shared" si="14"/>
        <v>88</v>
      </c>
      <c r="AU11" s="460"/>
      <c r="AV11" s="332"/>
    </row>
    <row r="12" spans="2:48" s="242" customFormat="1" ht="12.75" customHeight="1">
      <c r="B12" s="753" t="s">
        <v>63</v>
      </c>
      <c r="C12" s="440">
        <f>+C145</f>
        <v>13978</v>
      </c>
      <c r="D12" s="440">
        <f t="shared" ref="D12:L12" si="15">+D145</f>
        <v>6914</v>
      </c>
      <c r="E12" s="440">
        <f t="shared" si="15"/>
        <v>11493</v>
      </c>
      <c r="F12" s="440">
        <f t="shared" si="15"/>
        <v>5691</v>
      </c>
      <c r="G12" s="440">
        <f t="shared" si="15"/>
        <v>10849</v>
      </c>
      <c r="H12" s="440">
        <f t="shared" si="15"/>
        <v>5385</v>
      </c>
      <c r="I12" s="440">
        <f t="shared" si="15"/>
        <v>8593</v>
      </c>
      <c r="J12" s="440">
        <f t="shared" si="15"/>
        <v>4235</v>
      </c>
      <c r="K12" s="440">
        <f t="shared" si="15"/>
        <v>7239</v>
      </c>
      <c r="L12" s="440">
        <f t="shared" si="15"/>
        <v>3702</v>
      </c>
      <c r="M12" s="439">
        <f t="shared" si="4"/>
        <v>52152</v>
      </c>
      <c r="N12" s="752">
        <f t="shared" si="4"/>
        <v>25927</v>
      </c>
      <c r="O12" s="424"/>
      <c r="P12" s="753" t="s">
        <v>63</v>
      </c>
      <c r="Q12" s="440">
        <f>+Q145</f>
        <v>1045</v>
      </c>
      <c r="R12" s="440">
        <f t="shared" ref="R12:Z12" si="16">+R145</f>
        <v>499</v>
      </c>
      <c r="S12" s="440">
        <f t="shared" si="16"/>
        <v>1194</v>
      </c>
      <c r="T12" s="440">
        <f t="shared" si="16"/>
        <v>518</v>
      </c>
      <c r="U12" s="440">
        <f t="shared" si="16"/>
        <v>1414</v>
      </c>
      <c r="V12" s="440">
        <f t="shared" si="16"/>
        <v>631</v>
      </c>
      <c r="W12" s="440">
        <f t="shared" si="16"/>
        <v>762</v>
      </c>
      <c r="X12" s="440">
        <f t="shared" si="16"/>
        <v>366</v>
      </c>
      <c r="Y12" s="440">
        <f t="shared" si="16"/>
        <v>427</v>
      </c>
      <c r="Z12" s="440">
        <f t="shared" si="16"/>
        <v>214</v>
      </c>
      <c r="AA12" s="439">
        <f t="shared" si="6"/>
        <v>4842</v>
      </c>
      <c r="AB12" s="752">
        <f t="shared" si="7"/>
        <v>2228</v>
      </c>
      <c r="AC12" s="424"/>
      <c r="AD12" s="753" t="s">
        <v>63</v>
      </c>
      <c r="AE12" s="440">
        <f>+AE145</f>
        <v>352</v>
      </c>
      <c r="AF12" s="440">
        <f t="shared" ref="AF12:AT12" si="17">+AF145</f>
        <v>340</v>
      </c>
      <c r="AG12" s="440">
        <f t="shared" si="17"/>
        <v>324</v>
      </c>
      <c r="AH12" s="440">
        <f t="shared" si="17"/>
        <v>290</v>
      </c>
      <c r="AI12" s="440">
        <f t="shared" si="17"/>
        <v>265</v>
      </c>
      <c r="AJ12" s="440">
        <f t="shared" si="17"/>
        <v>1571</v>
      </c>
      <c r="AK12" s="440">
        <f t="shared" si="17"/>
        <v>1204</v>
      </c>
      <c r="AL12" s="440">
        <f t="shared" si="17"/>
        <v>130</v>
      </c>
      <c r="AM12" s="440">
        <f t="shared" si="17"/>
        <v>1334</v>
      </c>
      <c r="AN12" s="440">
        <f t="shared" si="17"/>
        <v>58</v>
      </c>
      <c r="AO12" s="440">
        <f t="shared" si="17"/>
        <v>1245</v>
      </c>
      <c r="AP12" s="440">
        <f t="shared" si="17"/>
        <v>1303</v>
      </c>
      <c r="AQ12" s="440">
        <f t="shared" si="17"/>
        <v>115</v>
      </c>
      <c r="AR12" s="440">
        <f t="shared" si="17"/>
        <v>301</v>
      </c>
      <c r="AS12" s="440">
        <f t="shared" si="17"/>
        <v>285</v>
      </c>
      <c r="AT12" s="781">
        <f t="shared" si="17"/>
        <v>16</v>
      </c>
      <c r="AU12" s="460"/>
      <c r="AV12" s="332"/>
    </row>
    <row r="13" spans="2:48" s="242" customFormat="1" ht="12.75" customHeight="1">
      <c r="B13" s="753" t="s">
        <v>64</v>
      </c>
      <c r="C13" s="440">
        <f>+C179</f>
        <v>12799</v>
      </c>
      <c r="D13" s="440">
        <f t="shared" ref="D13:L13" si="18">+D179</f>
        <v>6350</v>
      </c>
      <c r="E13" s="440">
        <f t="shared" si="18"/>
        <v>11265</v>
      </c>
      <c r="F13" s="440">
        <f t="shared" si="18"/>
        <v>5541</v>
      </c>
      <c r="G13" s="440">
        <f t="shared" si="18"/>
        <v>10831</v>
      </c>
      <c r="H13" s="440">
        <f t="shared" si="18"/>
        <v>5456</v>
      </c>
      <c r="I13" s="440">
        <f t="shared" si="18"/>
        <v>9308</v>
      </c>
      <c r="J13" s="440">
        <f t="shared" si="18"/>
        <v>4616</v>
      </c>
      <c r="K13" s="440">
        <f t="shared" si="18"/>
        <v>8724</v>
      </c>
      <c r="L13" s="440">
        <f t="shared" si="18"/>
        <v>4410</v>
      </c>
      <c r="M13" s="439">
        <f t="shared" si="4"/>
        <v>52927</v>
      </c>
      <c r="N13" s="752">
        <f t="shared" si="4"/>
        <v>26373</v>
      </c>
      <c r="O13" s="424"/>
      <c r="P13" s="753" t="s">
        <v>64</v>
      </c>
      <c r="Q13" s="440">
        <f>+Q179</f>
        <v>845</v>
      </c>
      <c r="R13" s="440">
        <f t="shared" ref="R13:Z13" si="19">+R179</f>
        <v>360</v>
      </c>
      <c r="S13" s="440">
        <f t="shared" si="19"/>
        <v>1027</v>
      </c>
      <c r="T13" s="440">
        <f t="shared" si="19"/>
        <v>419</v>
      </c>
      <c r="U13" s="440">
        <f t="shared" si="19"/>
        <v>1224</v>
      </c>
      <c r="V13" s="440">
        <f t="shared" si="19"/>
        <v>565</v>
      </c>
      <c r="W13" s="440">
        <f t="shared" si="19"/>
        <v>729</v>
      </c>
      <c r="X13" s="440">
        <f t="shared" si="19"/>
        <v>355</v>
      </c>
      <c r="Y13" s="440">
        <f t="shared" si="19"/>
        <v>1011</v>
      </c>
      <c r="Z13" s="440">
        <f t="shared" si="19"/>
        <v>487</v>
      </c>
      <c r="AA13" s="439">
        <f t="shared" si="6"/>
        <v>4836</v>
      </c>
      <c r="AB13" s="752">
        <f t="shared" si="7"/>
        <v>2186</v>
      </c>
      <c r="AC13" s="424"/>
      <c r="AD13" s="753" t="s">
        <v>64</v>
      </c>
      <c r="AE13" s="440">
        <f>+AE179</f>
        <v>366</v>
      </c>
      <c r="AF13" s="440">
        <f t="shared" ref="AF13:AT13" si="20">+AF179</f>
        <v>345</v>
      </c>
      <c r="AG13" s="440">
        <f t="shared" si="20"/>
        <v>332</v>
      </c>
      <c r="AH13" s="440">
        <f t="shared" si="20"/>
        <v>309</v>
      </c>
      <c r="AI13" s="440">
        <f t="shared" si="20"/>
        <v>301</v>
      </c>
      <c r="AJ13" s="440">
        <f t="shared" si="20"/>
        <v>1653</v>
      </c>
      <c r="AK13" s="440">
        <f t="shared" si="20"/>
        <v>1282</v>
      </c>
      <c r="AL13" s="440">
        <f t="shared" si="20"/>
        <v>151</v>
      </c>
      <c r="AM13" s="440">
        <f t="shared" si="20"/>
        <v>1433</v>
      </c>
      <c r="AN13" s="440">
        <f t="shared" si="20"/>
        <v>88</v>
      </c>
      <c r="AO13" s="440">
        <f t="shared" si="20"/>
        <v>1350</v>
      </c>
      <c r="AP13" s="440">
        <f t="shared" si="20"/>
        <v>1438</v>
      </c>
      <c r="AQ13" s="440">
        <f t="shared" si="20"/>
        <v>133</v>
      </c>
      <c r="AR13" s="440">
        <f t="shared" si="20"/>
        <v>318</v>
      </c>
      <c r="AS13" s="440">
        <f t="shared" si="20"/>
        <v>305</v>
      </c>
      <c r="AT13" s="781">
        <f t="shared" si="20"/>
        <v>13</v>
      </c>
      <c r="AU13" s="460"/>
      <c r="AV13" s="332"/>
    </row>
    <row r="14" spans="2:48" s="242" customFormat="1" ht="12.75" customHeight="1" thickBot="1">
      <c r="B14" s="754" t="s">
        <v>65</v>
      </c>
      <c r="C14" s="546">
        <f>+C210</f>
        <v>23451</v>
      </c>
      <c r="D14" s="546">
        <f t="shared" ref="D14:L14" si="21">+D210</f>
        <v>12362</v>
      </c>
      <c r="E14" s="546">
        <f t="shared" si="21"/>
        <v>15125</v>
      </c>
      <c r="F14" s="546">
        <f t="shared" si="21"/>
        <v>7958</v>
      </c>
      <c r="G14" s="546">
        <f t="shared" si="21"/>
        <v>12827</v>
      </c>
      <c r="H14" s="546">
        <f t="shared" si="21"/>
        <v>6608</v>
      </c>
      <c r="I14" s="546">
        <f t="shared" si="21"/>
        <v>7833</v>
      </c>
      <c r="J14" s="546">
        <f t="shared" si="21"/>
        <v>4029</v>
      </c>
      <c r="K14" s="546">
        <f t="shared" si="21"/>
        <v>5774</v>
      </c>
      <c r="L14" s="546">
        <f t="shared" si="21"/>
        <v>2977</v>
      </c>
      <c r="M14" s="755">
        <f t="shared" si="4"/>
        <v>65010</v>
      </c>
      <c r="N14" s="756">
        <f t="shared" si="4"/>
        <v>33934</v>
      </c>
      <c r="O14" s="424"/>
      <c r="P14" s="754" t="s">
        <v>65</v>
      </c>
      <c r="Q14" s="546">
        <f>+Q210</f>
        <v>3509</v>
      </c>
      <c r="R14" s="546">
        <f t="shared" ref="R14:Z14" si="22">+R210</f>
        <v>1805</v>
      </c>
      <c r="S14" s="546">
        <f t="shared" si="22"/>
        <v>2240</v>
      </c>
      <c r="T14" s="546">
        <f t="shared" si="22"/>
        <v>1132</v>
      </c>
      <c r="U14" s="546">
        <f t="shared" si="22"/>
        <v>1786</v>
      </c>
      <c r="V14" s="546">
        <f t="shared" si="22"/>
        <v>892</v>
      </c>
      <c r="W14" s="546">
        <f t="shared" si="22"/>
        <v>607</v>
      </c>
      <c r="X14" s="546">
        <f t="shared" si="22"/>
        <v>302</v>
      </c>
      <c r="Y14" s="546">
        <f t="shared" si="22"/>
        <v>277</v>
      </c>
      <c r="Z14" s="546">
        <f t="shared" si="22"/>
        <v>159</v>
      </c>
      <c r="AA14" s="755">
        <f t="shared" si="6"/>
        <v>8419</v>
      </c>
      <c r="AB14" s="756">
        <f t="shared" si="7"/>
        <v>4290</v>
      </c>
      <c r="AC14" s="424"/>
      <c r="AD14" s="754" t="s">
        <v>65</v>
      </c>
      <c r="AE14" s="546">
        <f>+AE210</f>
        <v>588</v>
      </c>
      <c r="AF14" s="546">
        <f t="shared" ref="AF14:AT14" si="23">+AF210</f>
        <v>557</v>
      </c>
      <c r="AG14" s="546">
        <f t="shared" si="23"/>
        <v>523</v>
      </c>
      <c r="AH14" s="546">
        <f t="shared" si="23"/>
        <v>330</v>
      </c>
      <c r="AI14" s="546">
        <f t="shared" si="23"/>
        <v>264</v>
      </c>
      <c r="AJ14" s="546">
        <f t="shared" si="23"/>
        <v>2262</v>
      </c>
      <c r="AK14" s="546">
        <f t="shared" si="23"/>
        <v>1278</v>
      </c>
      <c r="AL14" s="546">
        <f t="shared" si="23"/>
        <v>172</v>
      </c>
      <c r="AM14" s="546">
        <f t="shared" si="23"/>
        <v>1450</v>
      </c>
      <c r="AN14" s="546">
        <f t="shared" si="23"/>
        <v>221</v>
      </c>
      <c r="AO14" s="546">
        <f t="shared" si="23"/>
        <v>1241</v>
      </c>
      <c r="AP14" s="546">
        <f t="shared" si="23"/>
        <v>1462</v>
      </c>
      <c r="AQ14" s="546">
        <f t="shared" si="23"/>
        <v>82</v>
      </c>
      <c r="AR14" s="546">
        <f t="shared" si="23"/>
        <v>667</v>
      </c>
      <c r="AS14" s="546">
        <f t="shared" si="23"/>
        <v>504</v>
      </c>
      <c r="AT14" s="547">
        <f t="shared" si="23"/>
        <v>163</v>
      </c>
      <c r="AU14" s="460"/>
      <c r="AV14" s="333"/>
    </row>
    <row r="15" spans="2:48" s="242" customFormat="1" ht="8.25" customHeight="1"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24"/>
      <c r="N15" s="424"/>
      <c r="O15" s="424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24"/>
      <c r="AB15" s="424"/>
      <c r="AC15" s="424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60"/>
      <c r="AV15" s="333"/>
    </row>
    <row r="16" spans="2:48" s="82" customFormat="1" ht="12" customHeight="1">
      <c r="B16" s="837" t="s">
        <v>511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802"/>
      <c r="P16" s="47" t="s">
        <v>443</v>
      </c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802"/>
      <c r="AD16" s="736" t="s">
        <v>520</v>
      </c>
      <c r="AE16" s="736"/>
      <c r="AF16" s="736"/>
      <c r="AG16" s="736"/>
      <c r="AH16" s="736"/>
      <c r="AI16" s="736"/>
      <c r="AJ16" s="736"/>
      <c r="AK16" s="736"/>
      <c r="AL16" s="736"/>
      <c r="AM16" s="736"/>
      <c r="AN16" s="736"/>
      <c r="AO16" s="736"/>
      <c r="AP16" s="736"/>
      <c r="AQ16" s="736"/>
      <c r="AR16" s="736"/>
      <c r="AS16" s="736"/>
      <c r="AT16" s="736"/>
    </row>
    <row r="17" spans="2:46" s="80" customFormat="1" ht="8.25" customHeight="1" thickBot="1">
      <c r="B17" s="44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4"/>
      <c r="P17" s="45"/>
      <c r="Q17" s="45"/>
      <c r="R17" s="45"/>
      <c r="S17" s="45"/>
      <c r="T17" s="45"/>
      <c r="U17" s="45"/>
      <c r="V17" s="45"/>
      <c r="W17" s="45"/>
      <c r="X17" s="45"/>
      <c r="Y17" s="43"/>
      <c r="Z17" s="43"/>
      <c r="AA17" s="43"/>
      <c r="AB17" s="43"/>
      <c r="AC17" s="44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</row>
    <row r="18" spans="2:46" s="126" customFormat="1" ht="15.75" customHeight="1">
      <c r="B18" s="812"/>
      <c r="C18" s="804" t="s">
        <v>272</v>
      </c>
      <c r="D18" s="805"/>
      <c r="E18" s="804" t="s">
        <v>273</v>
      </c>
      <c r="F18" s="805"/>
      <c r="G18" s="804" t="s">
        <v>274</v>
      </c>
      <c r="H18" s="805"/>
      <c r="I18" s="804" t="s">
        <v>275</v>
      </c>
      <c r="J18" s="805"/>
      <c r="K18" s="804" t="s">
        <v>276</v>
      </c>
      <c r="L18" s="805"/>
      <c r="M18" s="813" t="s">
        <v>67</v>
      </c>
      <c r="N18" s="798"/>
      <c r="O18" s="53"/>
      <c r="P18" s="812"/>
      <c r="Q18" s="804" t="s">
        <v>272</v>
      </c>
      <c r="R18" s="805"/>
      <c r="S18" s="804" t="s">
        <v>273</v>
      </c>
      <c r="T18" s="805"/>
      <c r="U18" s="804" t="s">
        <v>274</v>
      </c>
      <c r="V18" s="805"/>
      <c r="W18" s="804" t="s">
        <v>275</v>
      </c>
      <c r="X18" s="805"/>
      <c r="Y18" s="804" t="s">
        <v>276</v>
      </c>
      <c r="Z18" s="805"/>
      <c r="AA18" s="804" t="s">
        <v>57</v>
      </c>
      <c r="AB18" s="798"/>
      <c r="AC18" s="53"/>
      <c r="AD18" s="812"/>
      <c r="AE18" s="804" t="s">
        <v>69</v>
      </c>
      <c r="AF18" s="840"/>
      <c r="AG18" s="840"/>
      <c r="AH18" s="840"/>
      <c r="AI18" s="840"/>
      <c r="AJ18" s="805"/>
      <c r="AK18" s="804" t="s">
        <v>70</v>
      </c>
      <c r="AL18" s="840"/>
      <c r="AM18" s="805"/>
      <c r="AN18" s="804" t="s">
        <v>251</v>
      </c>
      <c r="AO18" s="841"/>
      <c r="AP18" s="841"/>
      <c r="AQ18" s="842"/>
      <c r="AR18" s="804" t="s">
        <v>72</v>
      </c>
      <c r="AS18" s="840"/>
      <c r="AT18" s="798"/>
    </row>
    <row r="19" spans="2:46" s="80" customFormat="1" ht="30" customHeight="1">
      <c r="B19" s="814" t="s">
        <v>288</v>
      </c>
      <c r="C19" s="182" t="s">
        <v>282</v>
      </c>
      <c r="D19" s="182" t="s">
        <v>269</v>
      </c>
      <c r="E19" s="182" t="s">
        <v>282</v>
      </c>
      <c r="F19" s="182" t="s">
        <v>269</v>
      </c>
      <c r="G19" s="182" t="s">
        <v>282</v>
      </c>
      <c r="H19" s="182" t="s">
        <v>269</v>
      </c>
      <c r="I19" s="182" t="s">
        <v>282</v>
      </c>
      <c r="J19" s="182" t="s">
        <v>269</v>
      </c>
      <c r="K19" s="182" t="s">
        <v>282</v>
      </c>
      <c r="L19" s="182" t="s">
        <v>269</v>
      </c>
      <c r="M19" s="182" t="s">
        <v>282</v>
      </c>
      <c r="N19" s="748" t="s">
        <v>269</v>
      </c>
      <c r="O19" s="53"/>
      <c r="P19" s="814" t="s">
        <v>288</v>
      </c>
      <c r="Q19" s="182" t="s">
        <v>282</v>
      </c>
      <c r="R19" s="182" t="s">
        <v>269</v>
      </c>
      <c r="S19" s="182" t="s">
        <v>282</v>
      </c>
      <c r="T19" s="182" t="s">
        <v>269</v>
      </c>
      <c r="U19" s="182" t="s">
        <v>282</v>
      </c>
      <c r="V19" s="182" t="s">
        <v>269</v>
      </c>
      <c r="W19" s="182" t="s">
        <v>282</v>
      </c>
      <c r="X19" s="182" t="s">
        <v>269</v>
      </c>
      <c r="Y19" s="182" t="s">
        <v>282</v>
      </c>
      <c r="Z19" s="182" t="s">
        <v>269</v>
      </c>
      <c r="AA19" s="182" t="s">
        <v>282</v>
      </c>
      <c r="AB19" s="748" t="s">
        <v>269</v>
      </c>
      <c r="AC19" s="53"/>
      <c r="AD19" s="814" t="s">
        <v>288</v>
      </c>
      <c r="AE19" s="127" t="s">
        <v>272</v>
      </c>
      <c r="AF19" s="127" t="s">
        <v>273</v>
      </c>
      <c r="AG19" s="127" t="s">
        <v>274</v>
      </c>
      <c r="AH19" s="127" t="s">
        <v>275</v>
      </c>
      <c r="AI19" s="127" t="s">
        <v>276</v>
      </c>
      <c r="AJ19" s="128" t="s">
        <v>57</v>
      </c>
      <c r="AK19" s="129" t="s">
        <v>73</v>
      </c>
      <c r="AL19" s="129" t="s">
        <v>74</v>
      </c>
      <c r="AM19" s="128" t="s">
        <v>75</v>
      </c>
      <c r="AN19" s="130" t="s">
        <v>277</v>
      </c>
      <c r="AO19" s="130" t="s">
        <v>278</v>
      </c>
      <c r="AP19" s="130" t="s">
        <v>279</v>
      </c>
      <c r="AQ19" s="128" t="s">
        <v>80</v>
      </c>
      <c r="AR19" s="60" t="s">
        <v>81</v>
      </c>
      <c r="AS19" s="131" t="s">
        <v>82</v>
      </c>
      <c r="AT19" s="843" t="s">
        <v>83</v>
      </c>
    </row>
    <row r="20" spans="2:46" s="80" customFormat="1" ht="8.25" customHeight="1">
      <c r="B20" s="848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849"/>
      <c r="O20" s="53"/>
      <c r="P20" s="848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849"/>
      <c r="AC20" s="53"/>
      <c r="AD20" s="844"/>
      <c r="AE20" s="132"/>
      <c r="AF20" s="132"/>
      <c r="AG20" s="132"/>
      <c r="AH20" s="132"/>
      <c r="AI20" s="132"/>
      <c r="AJ20" s="133"/>
      <c r="AK20" s="134"/>
      <c r="AL20" s="135"/>
      <c r="AM20" s="134"/>
      <c r="AN20" s="136"/>
      <c r="AO20" s="136"/>
      <c r="AP20" s="136"/>
      <c r="AQ20" s="136"/>
      <c r="AR20" s="137"/>
      <c r="AS20" s="79"/>
      <c r="AT20" s="845"/>
    </row>
    <row r="21" spans="2:46" s="80" customFormat="1" ht="11.25" customHeight="1">
      <c r="B21" s="522" t="s">
        <v>58</v>
      </c>
      <c r="C21" s="439">
        <f t="shared" ref="C21:N21" si="24">SUM(C23:C44)</f>
        <v>205464</v>
      </c>
      <c r="D21" s="439">
        <f t="shared" si="24"/>
        <v>102420</v>
      </c>
      <c r="E21" s="439">
        <f t="shared" si="24"/>
        <v>165557</v>
      </c>
      <c r="F21" s="439">
        <f t="shared" si="24"/>
        <v>82067</v>
      </c>
      <c r="G21" s="439">
        <f t="shared" si="24"/>
        <v>152306</v>
      </c>
      <c r="H21" s="439">
        <f t="shared" si="24"/>
        <v>75537</v>
      </c>
      <c r="I21" s="439">
        <f t="shared" si="24"/>
        <v>116189</v>
      </c>
      <c r="J21" s="439">
        <f t="shared" si="24"/>
        <v>58109</v>
      </c>
      <c r="K21" s="439">
        <f t="shared" si="24"/>
        <v>93306</v>
      </c>
      <c r="L21" s="439">
        <f t="shared" si="24"/>
        <v>47242</v>
      </c>
      <c r="M21" s="439">
        <f t="shared" si="24"/>
        <v>732822</v>
      </c>
      <c r="N21" s="752">
        <f t="shared" si="24"/>
        <v>365375</v>
      </c>
      <c r="O21" s="138"/>
      <c r="P21" s="522" t="s">
        <v>58</v>
      </c>
      <c r="Q21" s="439">
        <f t="shared" ref="Q21:AB21" si="25">SUM(Q23:Q44)</f>
        <v>19936</v>
      </c>
      <c r="R21" s="439">
        <f t="shared" si="25"/>
        <v>9359</v>
      </c>
      <c r="S21" s="439">
        <f t="shared" si="25"/>
        <v>21635</v>
      </c>
      <c r="T21" s="439">
        <f t="shared" si="25"/>
        <v>9760</v>
      </c>
      <c r="U21" s="439">
        <f t="shared" si="25"/>
        <v>21457</v>
      </c>
      <c r="V21" s="439">
        <f t="shared" si="25"/>
        <v>9876</v>
      </c>
      <c r="W21" s="439">
        <f t="shared" si="25"/>
        <v>9505</v>
      </c>
      <c r="X21" s="439">
        <f t="shared" si="25"/>
        <v>4508</v>
      </c>
      <c r="Y21" s="439">
        <f t="shared" si="25"/>
        <v>7315</v>
      </c>
      <c r="Z21" s="439">
        <f t="shared" si="25"/>
        <v>3707</v>
      </c>
      <c r="AA21" s="439">
        <f t="shared" si="25"/>
        <v>79848</v>
      </c>
      <c r="AB21" s="752">
        <f t="shared" si="25"/>
        <v>37210</v>
      </c>
      <c r="AC21" s="138"/>
      <c r="AD21" s="522" t="s">
        <v>58</v>
      </c>
      <c r="AE21" s="439">
        <f t="shared" ref="AE21:AR21" si="26">SUM(AE23:AE44)</f>
        <v>6178</v>
      </c>
      <c r="AF21" s="439">
        <f t="shared" si="26"/>
        <v>5885</v>
      </c>
      <c r="AG21" s="439">
        <f t="shared" si="26"/>
        <v>5741</v>
      </c>
      <c r="AH21" s="439">
        <f t="shared" si="26"/>
        <v>5094</v>
      </c>
      <c r="AI21" s="439">
        <f t="shared" si="26"/>
        <v>4689</v>
      </c>
      <c r="AJ21" s="439">
        <f t="shared" si="26"/>
        <v>27587</v>
      </c>
      <c r="AK21" s="439">
        <f t="shared" si="26"/>
        <v>17377</v>
      </c>
      <c r="AL21" s="439">
        <f t="shared" si="26"/>
        <v>2268</v>
      </c>
      <c r="AM21" s="439">
        <f t="shared" si="26"/>
        <v>19645</v>
      </c>
      <c r="AN21" s="439">
        <f t="shared" si="26"/>
        <v>3635</v>
      </c>
      <c r="AO21" s="439">
        <f t="shared" si="26"/>
        <v>15410</v>
      </c>
      <c r="AP21" s="439">
        <f t="shared" si="26"/>
        <v>19045</v>
      </c>
      <c r="AQ21" s="439">
        <f t="shared" si="26"/>
        <v>1478</v>
      </c>
      <c r="AR21" s="439">
        <f t="shared" si="26"/>
        <v>5893</v>
      </c>
      <c r="AS21" s="439">
        <f>SUM(AS23:AS44)</f>
        <v>5428</v>
      </c>
      <c r="AT21" s="752">
        <f>SUM(AT23:AT44)</f>
        <v>465</v>
      </c>
    </row>
    <row r="22" spans="2:46" s="80" customFormat="1" ht="6.75" customHeight="1">
      <c r="B22" s="522"/>
      <c r="C22" s="439"/>
      <c r="D22" s="439"/>
      <c r="E22" s="439"/>
      <c r="F22" s="439"/>
      <c r="G22" s="439"/>
      <c r="H22" s="439"/>
      <c r="I22" s="439"/>
      <c r="J22" s="439"/>
      <c r="K22" s="439"/>
      <c r="L22" s="439"/>
      <c r="M22" s="439"/>
      <c r="N22" s="752"/>
      <c r="O22" s="78"/>
      <c r="P22" s="851"/>
      <c r="Q22" s="439"/>
      <c r="R22" s="439"/>
      <c r="S22" s="439"/>
      <c r="T22" s="439"/>
      <c r="U22" s="439"/>
      <c r="V22" s="439"/>
      <c r="W22" s="439"/>
      <c r="X22" s="439"/>
      <c r="Y22" s="439"/>
      <c r="Z22" s="439"/>
      <c r="AA22" s="439"/>
      <c r="AB22" s="752"/>
      <c r="AC22" s="138"/>
      <c r="AD22" s="522"/>
      <c r="AE22" s="439"/>
      <c r="AF22" s="439"/>
      <c r="AG22" s="439"/>
      <c r="AH22" s="439"/>
      <c r="AI22" s="439"/>
      <c r="AJ22" s="439"/>
      <c r="AK22" s="439"/>
      <c r="AL22" s="439"/>
      <c r="AM22" s="439"/>
      <c r="AN22" s="439"/>
      <c r="AO22" s="439"/>
      <c r="AP22" s="439"/>
      <c r="AQ22" s="439"/>
      <c r="AR22" s="439"/>
      <c r="AS22" s="439"/>
      <c r="AT22" s="752"/>
    </row>
    <row r="23" spans="2:46" s="80" customFormat="1" ht="12.75" customHeight="1">
      <c r="B23" s="809" t="s">
        <v>115</v>
      </c>
      <c r="C23" s="70">
        <f>+C57+C58+C59+C60+C61+C62+C63+C64</f>
        <v>51749</v>
      </c>
      <c r="D23" s="70">
        <f t="shared" ref="D23:L23" si="27">+D57+D58+D59+D60+D61+D62+D63+D64</f>
        <v>25477</v>
      </c>
      <c r="E23" s="70">
        <f t="shared" si="27"/>
        <v>44169</v>
      </c>
      <c r="F23" s="70">
        <f t="shared" si="27"/>
        <v>21539</v>
      </c>
      <c r="G23" s="70">
        <f t="shared" si="27"/>
        <v>43522</v>
      </c>
      <c r="H23" s="70">
        <f t="shared" si="27"/>
        <v>21319</v>
      </c>
      <c r="I23" s="70">
        <f t="shared" si="27"/>
        <v>36359</v>
      </c>
      <c r="J23" s="70">
        <f t="shared" si="27"/>
        <v>18118</v>
      </c>
      <c r="K23" s="70">
        <f t="shared" si="27"/>
        <v>29672</v>
      </c>
      <c r="L23" s="70">
        <f t="shared" si="27"/>
        <v>14806</v>
      </c>
      <c r="M23" s="439">
        <f>+C23+E23+G23+I23+K23</f>
        <v>205471</v>
      </c>
      <c r="N23" s="752">
        <f>+D23+F23+H23+J23+L23</f>
        <v>101259</v>
      </c>
      <c r="P23" s="809" t="s">
        <v>115</v>
      </c>
      <c r="Q23" s="70">
        <f t="shared" ref="Q23:Z23" si="28">+Q57+Q58+Q59+Q60+Q61+Q62+Q63+Q64</f>
        <v>3056</v>
      </c>
      <c r="R23" s="70">
        <f t="shared" si="28"/>
        <v>1338</v>
      </c>
      <c r="S23" s="70">
        <f t="shared" si="28"/>
        <v>3574</v>
      </c>
      <c r="T23" s="70">
        <f t="shared" si="28"/>
        <v>1477</v>
      </c>
      <c r="U23" s="70">
        <f t="shared" si="28"/>
        <v>4329</v>
      </c>
      <c r="V23" s="70">
        <f t="shared" si="28"/>
        <v>1832</v>
      </c>
      <c r="W23" s="70">
        <f t="shared" si="28"/>
        <v>2424</v>
      </c>
      <c r="X23" s="70">
        <f t="shared" si="28"/>
        <v>1116</v>
      </c>
      <c r="Y23" s="70">
        <f t="shared" si="28"/>
        <v>1286</v>
      </c>
      <c r="Z23" s="70">
        <f t="shared" si="28"/>
        <v>619</v>
      </c>
      <c r="AA23" s="439">
        <f>+Q23+S23+U23+W23+Y23</f>
        <v>14669</v>
      </c>
      <c r="AB23" s="752">
        <f>+R23+T23+V23+X23+Z23</f>
        <v>6382</v>
      </c>
      <c r="AD23" s="809" t="s">
        <v>115</v>
      </c>
      <c r="AE23" s="70">
        <f t="shared" ref="AE23:AT23" si="29">+AE57+AE58+AE59+AE60+AE61+AE62+AE63+AE64</f>
        <v>1721</v>
      </c>
      <c r="AF23" s="70">
        <f t="shared" si="29"/>
        <v>1629</v>
      </c>
      <c r="AG23" s="70">
        <f t="shared" si="29"/>
        <v>1612</v>
      </c>
      <c r="AH23" s="70">
        <f t="shared" si="29"/>
        <v>1516</v>
      </c>
      <c r="AI23" s="70">
        <f t="shared" si="29"/>
        <v>1430</v>
      </c>
      <c r="AJ23" s="70">
        <f t="shared" si="29"/>
        <v>7908</v>
      </c>
      <c r="AK23" s="70">
        <f t="shared" si="29"/>
        <v>6089</v>
      </c>
      <c r="AL23" s="70">
        <f t="shared" si="29"/>
        <v>486</v>
      </c>
      <c r="AM23" s="70">
        <f t="shared" si="29"/>
        <v>6575</v>
      </c>
      <c r="AN23" s="70">
        <f t="shared" si="29"/>
        <v>663</v>
      </c>
      <c r="AO23" s="70">
        <f t="shared" si="29"/>
        <v>5761</v>
      </c>
      <c r="AP23" s="70">
        <f t="shared" si="29"/>
        <v>6424</v>
      </c>
      <c r="AQ23" s="70">
        <f t="shared" si="29"/>
        <v>681</v>
      </c>
      <c r="AR23" s="70">
        <f t="shared" si="29"/>
        <v>1496</v>
      </c>
      <c r="AS23" s="70">
        <f t="shared" si="29"/>
        <v>1451</v>
      </c>
      <c r="AT23" s="525">
        <f t="shared" si="29"/>
        <v>45</v>
      </c>
    </row>
    <row r="24" spans="2:46" s="80" customFormat="1" ht="12.75" customHeight="1">
      <c r="B24" s="809" t="s">
        <v>124</v>
      </c>
      <c r="C24" s="70">
        <f>+C65+C66</f>
        <v>8608</v>
      </c>
      <c r="D24" s="70">
        <f t="shared" ref="D24:L24" si="30">+D65+D66</f>
        <v>4310</v>
      </c>
      <c r="E24" s="70">
        <f t="shared" si="30"/>
        <v>6409</v>
      </c>
      <c r="F24" s="70">
        <f t="shared" si="30"/>
        <v>3171</v>
      </c>
      <c r="G24" s="70">
        <f t="shared" si="30"/>
        <v>5680</v>
      </c>
      <c r="H24" s="70">
        <f t="shared" si="30"/>
        <v>2781</v>
      </c>
      <c r="I24" s="70">
        <f t="shared" si="30"/>
        <v>4096</v>
      </c>
      <c r="J24" s="70">
        <f t="shared" si="30"/>
        <v>1981</v>
      </c>
      <c r="K24" s="70">
        <f t="shared" si="30"/>
        <v>2980</v>
      </c>
      <c r="L24" s="70">
        <f t="shared" si="30"/>
        <v>1502</v>
      </c>
      <c r="M24" s="439">
        <f t="shared" ref="M24:N44" si="31">+C24+E24+G24+I24+K24</f>
        <v>27773</v>
      </c>
      <c r="N24" s="752">
        <f t="shared" si="31"/>
        <v>13745</v>
      </c>
      <c r="P24" s="809" t="s">
        <v>124</v>
      </c>
      <c r="Q24" s="70">
        <f t="shared" ref="Q24:Z24" si="32">+Q65+Q66</f>
        <v>1105</v>
      </c>
      <c r="R24" s="70">
        <f t="shared" si="32"/>
        <v>510</v>
      </c>
      <c r="S24" s="70">
        <f t="shared" si="32"/>
        <v>949</v>
      </c>
      <c r="T24" s="70">
        <f t="shared" si="32"/>
        <v>429</v>
      </c>
      <c r="U24" s="70">
        <f t="shared" si="32"/>
        <v>955</v>
      </c>
      <c r="V24" s="70">
        <f t="shared" si="32"/>
        <v>461</v>
      </c>
      <c r="W24" s="70">
        <f t="shared" si="32"/>
        <v>457</v>
      </c>
      <c r="X24" s="70">
        <f t="shared" si="32"/>
        <v>208</v>
      </c>
      <c r="Y24" s="70">
        <f t="shared" si="32"/>
        <v>359</v>
      </c>
      <c r="Z24" s="70">
        <f t="shared" si="32"/>
        <v>183</v>
      </c>
      <c r="AA24" s="439">
        <f t="shared" ref="AA24:AA44" si="33">+Q24+S24+U24+W24+Y24</f>
        <v>3825</v>
      </c>
      <c r="AB24" s="752">
        <f t="shared" ref="AB24:AB44" si="34">+R24+T24+V24+X24+Z24</f>
        <v>1791</v>
      </c>
      <c r="AD24" s="809" t="s">
        <v>124</v>
      </c>
      <c r="AE24" s="70">
        <f t="shared" ref="AE24:AT24" si="35">+AE65+AE66</f>
        <v>290</v>
      </c>
      <c r="AF24" s="70">
        <f t="shared" si="35"/>
        <v>281</v>
      </c>
      <c r="AG24" s="70">
        <f t="shared" si="35"/>
        <v>269</v>
      </c>
      <c r="AH24" s="70">
        <f t="shared" si="35"/>
        <v>242</v>
      </c>
      <c r="AI24" s="70">
        <f t="shared" si="35"/>
        <v>210</v>
      </c>
      <c r="AJ24" s="70">
        <f t="shared" si="35"/>
        <v>1292</v>
      </c>
      <c r="AK24" s="70">
        <f t="shared" si="35"/>
        <v>553</v>
      </c>
      <c r="AL24" s="70">
        <f t="shared" si="35"/>
        <v>147</v>
      </c>
      <c r="AM24" s="70">
        <f t="shared" si="35"/>
        <v>700</v>
      </c>
      <c r="AN24" s="70">
        <f t="shared" si="35"/>
        <v>156</v>
      </c>
      <c r="AO24" s="70">
        <f t="shared" si="35"/>
        <v>501</v>
      </c>
      <c r="AP24" s="70">
        <f t="shared" si="35"/>
        <v>657</v>
      </c>
      <c r="AQ24" s="70">
        <f t="shared" si="35"/>
        <v>27</v>
      </c>
      <c r="AR24" s="70">
        <f t="shared" si="35"/>
        <v>302</v>
      </c>
      <c r="AS24" s="70">
        <f t="shared" si="35"/>
        <v>270</v>
      </c>
      <c r="AT24" s="525">
        <f t="shared" si="35"/>
        <v>32</v>
      </c>
    </row>
    <row r="25" spans="2:46" s="80" customFormat="1" ht="12.75" customHeight="1">
      <c r="B25" s="809" t="s">
        <v>125</v>
      </c>
      <c r="C25" s="70">
        <f>+C67+C68+C69</f>
        <v>13895</v>
      </c>
      <c r="D25" s="70">
        <f t="shared" ref="D25:L25" si="36">+D67+D68+D69</f>
        <v>6811</v>
      </c>
      <c r="E25" s="70">
        <f t="shared" si="36"/>
        <v>12226</v>
      </c>
      <c r="F25" s="70">
        <f t="shared" si="36"/>
        <v>5902</v>
      </c>
      <c r="G25" s="70">
        <f t="shared" si="36"/>
        <v>10826</v>
      </c>
      <c r="H25" s="70">
        <f t="shared" si="36"/>
        <v>5230</v>
      </c>
      <c r="I25" s="70">
        <f t="shared" si="36"/>
        <v>7906</v>
      </c>
      <c r="J25" s="70">
        <f t="shared" si="36"/>
        <v>3947</v>
      </c>
      <c r="K25" s="70">
        <f t="shared" si="36"/>
        <v>5809</v>
      </c>
      <c r="L25" s="70">
        <f t="shared" si="36"/>
        <v>2937</v>
      </c>
      <c r="M25" s="439">
        <f t="shared" si="31"/>
        <v>50662</v>
      </c>
      <c r="N25" s="752">
        <f t="shared" si="31"/>
        <v>24827</v>
      </c>
      <c r="P25" s="809" t="s">
        <v>125</v>
      </c>
      <c r="Q25" s="70">
        <f t="shared" ref="Q25:Z25" si="37">+Q67+Q68+Q69</f>
        <v>1832</v>
      </c>
      <c r="R25" s="70">
        <f t="shared" si="37"/>
        <v>840</v>
      </c>
      <c r="S25" s="70">
        <f t="shared" si="37"/>
        <v>2258</v>
      </c>
      <c r="T25" s="70">
        <f t="shared" si="37"/>
        <v>976</v>
      </c>
      <c r="U25" s="70">
        <f t="shared" si="37"/>
        <v>2108</v>
      </c>
      <c r="V25" s="70">
        <f t="shared" si="37"/>
        <v>968</v>
      </c>
      <c r="W25" s="70">
        <f t="shared" si="37"/>
        <v>851</v>
      </c>
      <c r="X25" s="70">
        <f t="shared" si="37"/>
        <v>401</v>
      </c>
      <c r="Y25" s="70">
        <f t="shared" si="37"/>
        <v>703</v>
      </c>
      <c r="Z25" s="70">
        <f t="shared" si="37"/>
        <v>360</v>
      </c>
      <c r="AA25" s="439">
        <f t="shared" si="33"/>
        <v>7752</v>
      </c>
      <c r="AB25" s="752">
        <f t="shared" si="34"/>
        <v>3545</v>
      </c>
      <c r="AD25" s="809" t="s">
        <v>125</v>
      </c>
      <c r="AE25" s="70">
        <f t="shared" ref="AE25:AT25" si="38">+AE67+AE68+AE69</f>
        <v>478</v>
      </c>
      <c r="AF25" s="70">
        <f t="shared" si="38"/>
        <v>467</v>
      </c>
      <c r="AG25" s="70">
        <f t="shared" si="38"/>
        <v>461</v>
      </c>
      <c r="AH25" s="70">
        <f t="shared" si="38"/>
        <v>435</v>
      </c>
      <c r="AI25" s="70">
        <f t="shared" si="38"/>
        <v>408</v>
      </c>
      <c r="AJ25" s="70">
        <f t="shared" si="38"/>
        <v>2249</v>
      </c>
      <c r="AK25" s="70">
        <f t="shared" si="38"/>
        <v>1023</v>
      </c>
      <c r="AL25" s="70">
        <f t="shared" si="38"/>
        <v>233</v>
      </c>
      <c r="AM25" s="70">
        <f t="shared" si="38"/>
        <v>1256</v>
      </c>
      <c r="AN25" s="70">
        <f t="shared" si="38"/>
        <v>544</v>
      </c>
      <c r="AO25" s="70">
        <f t="shared" si="38"/>
        <v>685</v>
      </c>
      <c r="AP25" s="70">
        <f t="shared" si="38"/>
        <v>1229</v>
      </c>
      <c r="AQ25" s="70">
        <f t="shared" si="38"/>
        <v>42</v>
      </c>
      <c r="AR25" s="70">
        <f t="shared" si="38"/>
        <v>494</v>
      </c>
      <c r="AS25" s="70">
        <f t="shared" si="38"/>
        <v>456</v>
      </c>
      <c r="AT25" s="525">
        <f t="shared" si="38"/>
        <v>38</v>
      </c>
    </row>
    <row r="26" spans="2:46" s="80" customFormat="1" ht="12.75" customHeight="1">
      <c r="B26" s="809" t="s">
        <v>129</v>
      </c>
      <c r="C26" s="70">
        <f>+C70+C71+C72+C73+C74+C75</f>
        <v>29288</v>
      </c>
      <c r="D26" s="70">
        <f t="shared" ref="D26:L26" si="39">+D70+D71+D72+D73+D74+D75</f>
        <v>14337</v>
      </c>
      <c r="E26" s="70">
        <f t="shared" si="39"/>
        <v>24503</v>
      </c>
      <c r="F26" s="70">
        <f t="shared" si="39"/>
        <v>11889</v>
      </c>
      <c r="G26" s="70">
        <f t="shared" si="39"/>
        <v>22815</v>
      </c>
      <c r="H26" s="70">
        <f t="shared" si="39"/>
        <v>10936</v>
      </c>
      <c r="I26" s="70">
        <f t="shared" si="39"/>
        <v>16226</v>
      </c>
      <c r="J26" s="70">
        <f t="shared" si="39"/>
        <v>7895</v>
      </c>
      <c r="K26" s="70">
        <f t="shared" si="39"/>
        <v>12136</v>
      </c>
      <c r="L26" s="70">
        <f t="shared" si="39"/>
        <v>6042</v>
      </c>
      <c r="M26" s="439">
        <f t="shared" si="31"/>
        <v>104968</v>
      </c>
      <c r="N26" s="752">
        <f t="shared" si="31"/>
        <v>51099</v>
      </c>
      <c r="P26" s="809" t="s">
        <v>129</v>
      </c>
      <c r="Q26" s="70">
        <f t="shared" ref="Q26:Z26" si="40">+Q70+Q71+Q72+Q73+Q74+Q75</f>
        <v>3862</v>
      </c>
      <c r="R26" s="70">
        <f t="shared" si="40"/>
        <v>1817</v>
      </c>
      <c r="S26" s="70">
        <f t="shared" si="40"/>
        <v>4360</v>
      </c>
      <c r="T26" s="70">
        <f t="shared" si="40"/>
        <v>1999</v>
      </c>
      <c r="U26" s="70">
        <f t="shared" si="40"/>
        <v>4030</v>
      </c>
      <c r="V26" s="70">
        <f t="shared" si="40"/>
        <v>1862</v>
      </c>
      <c r="W26" s="70">
        <f t="shared" si="40"/>
        <v>1473</v>
      </c>
      <c r="X26" s="70">
        <f t="shared" si="40"/>
        <v>704</v>
      </c>
      <c r="Y26" s="70">
        <f t="shared" si="40"/>
        <v>1243</v>
      </c>
      <c r="Z26" s="70">
        <f t="shared" si="40"/>
        <v>637</v>
      </c>
      <c r="AA26" s="439">
        <f t="shared" si="33"/>
        <v>14968</v>
      </c>
      <c r="AB26" s="752">
        <f t="shared" si="34"/>
        <v>7019</v>
      </c>
      <c r="AD26" s="809" t="s">
        <v>129</v>
      </c>
      <c r="AE26" s="70">
        <f t="shared" ref="AE26:AT26" si="41">+AE70+AE71+AE72+AE73+AE74+AE75</f>
        <v>942</v>
      </c>
      <c r="AF26" s="70">
        <f t="shared" si="41"/>
        <v>916</v>
      </c>
      <c r="AG26" s="70">
        <f t="shared" si="41"/>
        <v>917</v>
      </c>
      <c r="AH26" s="70">
        <f t="shared" si="41"/>
        <v>885</v>
      </c>
      <c r="AI26" s="70">
        <f t="shared" si="41"/>
        <v>843</v>
      </c>
      <c r="AJ26" s="70">
        <f t="shared" si="41"/>
        <v>4503</v>
      </c>
      <c r="AK26" s="70">
        <f t="shared" si="41"/>
        <v>2394</v>
      </c>
      <c r="AL26" s="70">
        <f t="shared" si="41"/>
        <v>242</v>
      </c>
      <c r="AM26" s="70">
        <f t="shared" si="41"/>
        <v>2636</v>
      </c>
      <c r="AN26" s="70">
        <f t="shared" si="41"/>
        <v>1106</v>
      </c>
      <c r="AO26" s="70">
        <f t="shared" si="41"/>
        <v>1361</v>
      </c>
      <c r="AP26" s="70">
        <f t="shared" si="41"/>
        <v>2467</v>
      </c>
      <c r="AQ26" s="70">
        <f t="shared" si="41"/>
        <v>130</v>
      </c>
      <c r="AR26" s="70">
        <f t="shared" si="41"/>
        <v>943</v>
      </c>
      <c r="AS26" s="70">
        <f t="shared" si="41"/>
        <v>897</v>
      </c>
      <c r="AT26" s="525">
        <f t="shared" si="41"/>
        <v>46</v>
      </c>
    </row>
    <row r="27" spans="2:46" s="80" customFormat="1" ht="12.75" customHeight="1">
      <c r="B27" s="846" t="s">
        <v>137</v>
      </c>
      <c r="C27" s="70">
        <f t="shared" ref="C27:L27" si="42">+C89+C90+C91+C92+C93</f>
        <v>8254</v>
      </c>
      <c r="D27" s="70">
        <f t="shared" si="42"/>
        <v>4243</v>
      </c>
      <c r="E27" s="70">
        <f t="shared" si="42"/>
        <v>7194</v>
      </c>
      <c r="F27" s="70">
        <f t="shared" si="42"/>
        <v>3656</v>
      </c>
      <c r="G27" s="70">
        <f t="shared" si="42"/>
        <v>6528</v>
      </c>
      <c r="H27" s="70">
        <f t="shared" si="42"/>
        <v>3431</v>
      </c>
      <c r="I27" s="70">
        <f t="shared" si="42"/>
        <v>5724</v>
      </c>
      <c r="J27" s="70">
        <f t="shared" si="42"/>
        <v>2950</v>
      </c>
      <c r="K27" s="70">
        <f t="shared" si="42"/>
        <v>5055</v>
      </c>
      <c r="L27" s="70">
        <f t="shared" si="42"/>
        <v>2649</v>
      </c>
      <c r="M27" s="439">
        <f t="shared" si="31"/>
        <v>32755</v>
      </c>
      <c r="N27" s="752">
        <f t="shared" si="31"/>
        <v>16929</v>
      </c>
      <c r="P27" s="846" t="s">
        <v>137</v>
      </c>
      <c r="Q27" s="70">
        <f t="shared" ref="Q27:Z27" si="43">+Q89+Q90+Q91+Q92+Q93</f>
        <v>553</v>
      </c>
      <c r="R27" s="70">
        <f t="shared" si="43"/>
        <v>248</v>
      </c>
      <c r="S27" s="70">
        <f t="shared" si="43"/>
        <v>540</v>
      </c>
      <c r="T27" s="70">
        <f t="shared" si="43"/>
        <v>250</v>
      </c>
      <c r="U27" s="70">
        <f t="shared" si="43"/>
        <v>712</v>
      </c>
      <c r="V27" s="70">
        <f t="shared" si="43"/>
        <v>327</v>
      </c>
      <c r="W27" s="70">
        <f t="shared" si="43"/>
        <v>537</v>
      </c>
      <c r="X27" s="70">
        <f t="shared" si="43"/>
        <v>237</v>
      </c>
      <c r="Y27" s="70">
        <f t="shared" si="43"/>
        <v>556</v>
      </c>
      <c r="Z27" s="70">
        <f t="shared" si="43"/>
        <v>275</v>
      </c>
      <c r="AA27" s="439">
        <f t="shared" si="33"/>
        <v>2898</v>
      </c>
      <c r="AB27" s="752">
        <f t="shared" si="34"/>
        <v>1337</v>
      </c>
      <c r="AD27" s="846" t="s">
        <v>137</v>
      </c>
      <c r="AE27" s="70">
        <f t="shared" ref="AE27:AT27" si="44">+AE89+AE90+AE91+AE92+AE93</f>
        <v>212</v>
      </c>
      <c r="AF27" s="70">
        <f t="shared" si="44"/>
        <v>202</v>
      </c>
      <c r="AG27" s="70">
        <f t="shared" si="44"/>
        <v>192</v>
      </c>
      <c r="AH27" s="70">
        <f t="shared" si="44"/>
        <v>176</v>
      </c>
      <c r="AI27" s="70">
        <f t="shared" si="44"/>
        <v>162</v>
      </c>
      <c r="AJ27" s="70">
        <f t="shared" si="44"/>
        <v>944</v>
      </c>
      <c r="AK27" s="70">
        <f t="shared" si="44"/>
        <v>715</v>
      </c>
      <c r="AL27" s="70">
        <f t="shared" si="44"/>
        <v>77</v>
      </c>
      <c r="AM27" s="70">
        <f t="shared" si="44"/>
        <v>792</v>
      </c>
      <c r="AN27" s="70">
        <f t="shared" si="44"/>
        <v>22</v>
      </c>
      <c r="AO27" s="70">
        <f t="shared" si="44"/>
        <v>764</v>
      </c>
      <c r="AP27" s="70">
        <f t="shared" si="44"/>
        <v>786</v>
      </c>
      <c r="AQ27" s="70">
        <f t="shared" si="44"/>
        <v>75</v>
      </c>
      <c r="AR27" s="70">
        <f t="shared" si="44"/>
        <v>180</v>
      </c>
      <c r="AS27" s="70">
        <f t="shared" si="44"/>
        <v>170</v>
      </c>
      <c r="AT27" s="525">
        <f t="shared" si="44"/>
        <v>10</v>
      </c>
    </row>
    <row r="28" spans="2:46" s="80" customFormat="1" ht="12.75" customHeight="1">
      <c r="B28" s="846" t="s">
        <v>143</v>
      </c>
      <c r="C28" s="70">
        <f>+C94+C95+C96+C97</f>
        <v>9063</v>
      </c>
      <c r="D28" s="70">
        <f t="shared" ref="D28:L28" si="45">+D94+D95+D96+D97</f>
        <v>4631</v>
      </c>
      <c r="E28" s="70">
        <f t="shared" si="45"/>
        <v>6967</v>
      </c>
      <c r="F28" s="70">
        <f t="shared" si="45"/>
        <v>3587</v>
      </c>
      <c r="G28" s="70">
        <f t="shared" si="45"/>
        <v>6427</v>
      </c>
      <c r="H28" s="70">
        <f t="shared" si="45"/>
        <v>3277</v>
      </c>
      <c r="I28" s="70">
        <f t="shared" si="45"/>
        <v>5234</v>
      </c>
      <c r="J28" s="70">
        <f t="shared" si="45"/>
        <v>2680</v>
      </c>
      <c r="K28" s="70">
        <f t="shared" si="45"/>
        <v>4939</v>
      </c>
      <c r="L28" s="70">
        <f t="shared" si="45"/>
        <v>2565</v>
      </c>
      <c r="M28" s="439">
        <f t="shared" si="31"/>
        <v>32630</v>
      </c>
      <c r="N28" s="752">
        <f t="shared" si="31"/>
        <v>16740</v>
      </c>
      <c r="P28" s="846" t="s">
        <v>143</v>
      </c>
      <c r="Q28" s="70">
        <f t="shared" ref="Q28:Z28" si="46">+Q94+Q95+Q96+Q97</f>
        <v>1060</v>
      </c>
      <c r="R28" s="70">
        <f t="shared" si="46"/>
        <v>521</v>
      </c>
      <c r="S28" s="70">
        <f t="shared" si="46"/>
        <v>827</v>
      </c>
      <c r="T28" s="70">
        <f t="shared" si="46"/>
        <v>390</v>
      </c>
      <c r="U28" s="70">
        <f t="shared" si="46"/>
        <v>847</v>
      </c>
      <c r="V28" s="70">
        <f t="shared" si="46"/>
        <v>404</v>
      </c>
      <c r="W28" s="70">
        <f t="shared" si="46"/>
        <v>535</v>
      </c>
      <c r="X28" s="70">
        <f t="shared" si="46"/>
        <v>269</v>
      </c>
      <c r="Y28" s="70">
        <f t="shared" si="46"/>
        <v>595</v>
      </c>
      <c r="Z28" s="70">
        <f t="shared" si="46"/>
        <v>314</v>
      </c>
      <c r="AA28" s="439">
        <f t="shared" si="33"/>
        <v>3864</v>
      </c>
      <c r="AB28" s="752">
        <f t="shared" si="34"/>
        <v>1898</v>
      </c>
      <c r="AD28" s="846" t="s">
        <v>143</v>
      </c>
      <c r="AE28" s="70">
        <f t="shared" ref="AE28:AT28" si="47">+AE94+AE95+AE96+AE97</f>
        <v>254</v>
      </c>
      <c r="AF28" s="70">
        <f t="shared" si="47"/>
        <v>238</v>
      </c>
      <c r="AG28" s="70">
        <f t="shared" si="47"/>
        <v>225</v>
      </c>
      <c r="AH28" s="70">
        <f t="shared" si="47"/>
        <v>206</v>
      </c>
      <c r="AI28" s="70">
        <f t="shared" si="47"/>
        <v>182</v>
      </c>
      <c r="AJ28" s="70">
        <f t="shared" si="47"/>
        <v>1105</v>
      </c>
      <c r="AK28" s="70">
        <f t="shared" si="47"/>
        <v>471</v>
      </c>
      <c r="AL28" s="70">
        <f t="shared" si="47"/>
        <v>356</v>
      </c>
      <c r="AM28" s="70">
        <f t="shared" si="47"/>
        <v>827</v>
      </c>
      <c r="AN28" s="70">
        <f t="shared" si="47"/>
        <v>33</v>
      </c>
      <c r="AO28" s="70">
        <f t="shared" si="47"/>
        <v>716</v>
      </c>
      <c r="AP28" s="70">
        <f t="shared" si="47"/>
        <v>749</v>
      </c>
      <c r="AQ28" s="70">
        <f t="shared" si="47"/>
        <v>70</v>
      </c>
      <c r="AR28" s="70">
        <f t="shared" si="47"/>
        <v>240</v>
      </c>
      <c r="AS28" s="70">
        <f t="shared" si="47"/>
        <v>226</v>
      </c>
      <c r="AT28" s="525">
        <f t="shared" si="47"/>
        <v>14</v>
      </c>
    </row>
    <row r="29" spans="2:46" s="80" customFormat="1" ht="12.75" customHeight="1">
      <c r="B29" s="846" t="s">
        <v>148</v>
      </c>
      <c r="C29" s="70">
        <f>+C111+C112+C113+C114</f>
        <v>6101</v>
      </c>
      <c r="D29" s="70">
        <f t="shared" ref="D29:L29" si="48">+D111+D112+D113+D114</f>
        <v>2966</v>
      </c>
      <c r="E29" s="70">
        <f t="shared" si="48"/>
        <v>4701</v>
      </c>
      <c r="F29" s="70">
        <f t="shared" si="48"/>
        <v>2329</v>
      </c>
      <c r="G29" s="70">
        <f t="shared" si="48"/>
        <v>3962</v>
      </c>
      <c r="H29" s="70">
        <f t="shared" si="48"/>
        <v>1948</v>
      </c>
      <c r="I29" s="70">
        <f t="shared" si="48"/>
        <v>2871</v>
      </c>
      <c r="J29" s="70">
        <f t="shared" si="48"/>
        <v>1446</v>
      </c>
      <c r="K29" s="70">
        <f t="shared" si="48"/>
        <v>2243</v>
      </c>
      <c r="L29" s="70">
        <f t="shared" si="48"/>
        <v>1108</v>
      </c>
      <c r="M29" s="439">
        <f t="shared" si="31"/>
        <v>19878</v>
      </c>
      <c r="N29" s="752">
        <f t="shared" si="31"/>
        <v>9797</v>
      </c>
      <c r="P29" s="846" t="s">
        <v>148</v>
      </c>
      <c r="Q29" s="70">
        <f t="shared" ref="Q29:Z29" si="49">+Q111+Q112+Q113+Q114</f>
        <v>740</v>
      </c>
      <c r="R29" s="70">
        <f t="shared" si="49"/>
        <v>353</v>
      </c>
      <c r="S29" s="70">
        <f t="shared" si="49"/>
        <v>877</v>
      </c>
      <c r="T29" s="70">
        <f t="shared" si="49"/>
        <v>393</v>
      </c>
      <c r="U29" s="70">
        <f t="shared" si="49"/>
        <v>730</v>
      </c>
      <c r="V29" s="70">
        <f t="shared" si="49"/>
        <v>323</v>
      </c>
      <c r="W29" s="70">
        <f t="shared" si="49"/>
        <v>267</v>
      </c>
      <c r="X29" s="70">
        <f t="shared" si="49"/>
        <v>136</v>
      </c>
      <c r="Y29" s="70">
        <f t="shared" si="49"/>
        <v>276</v>
      </c>
      <c r="Z29" s="70">
        <f t="shared" si="49"/>
        <v>139</v>
      </c>
      <c r="AA29" s="439">
        <f t="shared" si="33"/>
        <v>2890</v>
      </c>
      <c r="AB29" s="752">
        <f t="shared" si="34"/>
        <v>1344</v>
      </c>
      <c r="AD29" s="846" t="s">
        <v>148</v>
      </c>
      <c r="AE29" s="70">
        <f t="shared" ref="AE29:AT29" si="50">+AE111+AE112+AE113+AE114</f>
        <v>218</v>
      </c>
      <c r="AF29" s="70">
        <f t="shared" si="50"/>
        <v>209</v>
      </c>
      <c r="AG29" s="70">
        <f t="shared" si="50"/>
        <v>206</v>
      </c>
      <c r="AH29" s="70">
        <f t="shared" si="50"/>
        <v>172</v>
      </c>
      <c r="AI29" s="70">
        <f t="shared" si="50"/>
        <v>155</v>
      </c>
      <c r="AJ29" s="70">
        <f t="shared" si="50"/>
        <v>960</v>
      </c>
      <c r="AK29" s="70">
        <f t="shared" si="50"/>
        <v>477</v>
      </c>
      <c r="AL29" s="70">
        <f t="shared" si="50"/>
        <v>51</v>
      </c>
      <c r="AM29" s="70">
        <f t="shared" si="50"/>
        <v>528</v>
      </c>
      <c r="AN29" s="70">
        <f t="shared" si="50"/>
        <v>161</v>
      </c>
      <c r="AO29" s="70">
        <f t="shared" si="50"/>
        <v>340</v>
      </c>
      <c r="AP29" s="70">
        <f t="shared" si="50"/>
        <v>501</v>
      </c>
      <c r="AQ29" s="70">
        <f t="shared" si="50"/>
        <v>8</v>
      </c>
      <c r="AR29" s="70">
        <f t="shared" si="50"/>
        <v>252</v>
      </c>
      <c r="AS29" s="70">
        <f t="shared" si="50"/>
        <v>210</v>
      </c>
      <c r="AT29" s="525">
        <f t="shared" si="50"/>
        <v>42</v>
      </c>
    </row>
    <row r="30" spans="2:46" s="80" customFormat="1" ht="12.75" customHeight="1">
      <c r="B30" s="846" t="s">
        <v>153</v>
      </c>
      <c r="C30" s="70">
        <f>+C115+C116+C117+C118+C119</f>
        <v>786</v>
      </c>
      <c r="D30" s="70">
        <f t="shared" ref="D30:L30" si="51">+D115+D116+D117+D118+D119</f>
        <v>380</v>
      </c>
      <c r="E30" s="70">
        <f t="shared" si="51"/>
        <v>639</v>
      </c>
      <c r="F30" s="70">
        <f t="shared" si="51"/>
        <v>318</v>
      </c>
      <c r="G30" s="70">
        <f t="shared" si="51"/>
        <v>950</v>
      </c>
      <c r="H30" s="70">
        <f t="shared" si="51"/>
        <v>494</v>
      </c>
      <c r="I30" s="70">
        <f t="shared" si="51"/>
        <v>536</v>
      </c>
      <c r="J30" s="70">
        <f t="shared" si="51"/>
        <v>276</v>
      </c>
      <c r="K30" s="70">
        <f t="shared" si="51"/>
        <v>409</v>
      </c>
      <c r="L30" s="70">
        <f t="shared" si="51"/>
        <v>204</v>
      </c>
      <c r="M30" s="439">
        <f t="shared" si="31"/>
        <v>3320</v>
      </c>
      <c r="N30" s="752">
        <f t="shared" si="31"/>
        <v>1672</v>
      </c>
      <c r="P30" s="846" t="s">
        <v>153</v>
      </c>
      <c r="Q30" s="70">
        <f t="shared" ref="Q30:Z30" si="52">+Q115+Q116+Q117+Q118+Q119</f>
        <v>43</v>
      </c>
      <c r="R30" s="70">
        <f t="shared" si="52"/>
        <v>19</v>
      </c>
      <c r="S30" s="70">
        <f t="shared" si="52"/>
        <v>28</v>
      </c>
      <c r="T30" s="70">
        <f t="shared" si="52"/>
        <v>15</v>
      </c>
      <c r="U30" s="70">
        <f t="shared" si="52"/>
        <v>79</v>
      </c>
      <c r="V30" s="70">
        <f t="shared" si="52"/>
        <v>37</v>
      </c>
      <c r="W30" s="70">
        <f t="shared" si="52"/>
        <v>40</v>
      </c>
      <c r="X30" s="70">
        <f t="shared" si="52"/>
        <v>25</v>
      </c>
      <c r="Y30" s="70">
        <f t="shared" si="52"/>
        <v>4</v>
      </c>
      <c r="Z30" s="70">
        <f t="shared" si="52"/>
        <v>4</v>
      </c>
      <c r="AA30" s="439">
        <f t="shared" si="33"/>
        <v>194</v>
      </c>
      <c r="AB30" s="752">
        <f t="shared" si="34"/>
        <v>100</v>
      </c>
      <c r="AD30" s="846" t="s">
        <v>153</v>
      </c>
      <c r="AE30" s="70">
        <f t="shared" ref="AE30:AT30" si="53">+AE115+AE116+AE117+AE118+AE119</f>
        <v>22</v>
      </c>
      <c r="AF30" s="70">
        <f t="shared" si="53"/>
        <v>20</v>
      </c>
      <c r="AG30" s="70">
        <f t="shared" si="53"/>
        <v>26</v>
      </c>
      <c r="AH30" s="70">
        <f t="shared" si="53"/>
        <v>16</v>
      </c>
      <c r="AI30" s="70">
        <f t="shared" si="53"/>
        <v>15</v>
      </c>
      <c r="AJ30" s="70">
        <f t="shared" si="53"/>
        <v>99</v>
      </c>
      <c r="AK30" s="70">
        <f t="shared" si="53"/>
        <v>85</v>
      </c>
      <c r="AL30" s="70">
        <f t="shared" si="53"/>
        <v>7</v>
      </c>
      <c r="AM30" s="70">
        <f t="shared" si="53"/>
        <v>92</v>
      </c>
      <c r="AN30" s="70">
        <f t="shared" si="53"/>
        <v>0</v>
      </c>
      <c r="AO30" s="70">
        <f t="shared" si="53"/>
        <v>94</v>
      </c>
      <c r="AP30" s="70">
        <f t="shared" si="53"/>
        <v>94</v>
      </c>
      <c r="AQ30" s="70">
        <f t="shared" si="53"/>
        <v>8</v>
      </c>
      <c r="AR30" s="70">
        <f t="shared" si="53"/>
        <v>19</v>
      </c>
      <c r="AS30" s="70">
        <f t="shared" si="53"/>
        <v>19</v>
      </c>
      <c r="AT30" s="525">
        <f t="shared" si="53"/>
        <v>0</v>
      </c>
    </row>
    <row r="31" spans="2:46" s="80" customFormat="1" ht="12.75" customHeight="1">
      <c r="B31" s="846" t="s">
        <v>159</v>
      </c>
      <c r="C31" s="70">
        <f>+C120+C121+C122+C123+C124</f>
        <v>19398</v>
      </c>
      <c r="D31" s="70">
        <f t="shared" ref="D31:L31" si="54">+D120+D121+D122+D123+D124</f>
        <v>9704</v>
      </c>
      <c r="E31" s="70">
        <f t="shared" si="54"/>
        <v>15330</v>
      </c>
      <c r="F31" s="70">
        <f t="shared" si="54"/>
        <v>7674</v>
      </c>
      <c r="G31" s="70">
        <f t="shared" si="54"/>
        <v>12204</v>
      </c>
      <c r="H31" s="70">
        <f t="shared" si="54"/>
        <v>6217</v>
      </c>
      <c r="I31" s="70">
        <f t="shared" si="54"/>
        <v>8145</v>
      </c>
      <c r="J31" s="70">
        <f t="shared" si="54"/>
        <v>4259</v>
      </c>
      <c r="K31" s="70">
        <f t="shared" si="54"/>
        <v>5672</v>
      </c>
      <c r="L31" s="70">
        <f t="shared" si="54"/>
        <v>3024</v>
      </c>
      <c r="M31" s="439">
        <f t="shared" si="31"/>
        <v>60749</v>
      </c>
      <c r="N31" s="752">
        <f t="shared" si="31"/>
        <v>30878</v>
      </c>
      <c r="P31" s="846" t="s">
        <v>159</v>
      </c>
      <c r="Q31" s="70">
        <f t="shared" ref="Q31:Z31" si="55">+Q120+Q121+Q122+Q123+Q124</f>
        <v>1230</v>
      </c>
      <c r="R31" s="70">
        <f t="shared" si="55"/>
        <v>581</v>
      </c>
      <c r="S31" s="70">
        <f t="shared" si="55"/>
        <v>2951</v>
      </c>
      <c r="T31" s="70">
        <f t="shared" si="55"/>
        <v>1397</v>
      </c>
      <c r="U31" s="70">
        <f t="shared" si="55"/>
        <v>2382</v>
      </c>
      <c r="V31" s="70">
        <f t="shared" si="55"/>
        <v>1146</v>
      </c>
      <c r="W31" s="70">
        <f t="shared" si="55"/>
        <v>497</v>
      </c>
      <c r="X31" s="70">
        <f t="shared" si="55"/>
        <v>217</v>
      </c>
      <c r="Y31" s="70">
        <f t="shared" si="55"/>
        <v>334</v>
      </c>
      <c r="Z31" s="70">
        <f t="shared" si="55"/>
        <v>191</v>
      </c>
      <c r="AA31" s="439">
        <f t="shared" si="33"/>
        <v>7394</v>
      </c>
      <c r="AB31" s="752">
        <f t="shared" si="34"/>
        <v>3532</v>
      </c>
      <c r="AD31" s="846" t="s">
        <v>159</v>
      </c>
      <c r="AE31" s="70">
        <f t="shared" ref="AE31:AT31" si="56">+AE120+AE121+AE122+AE123+AE124</f>
        <v>528</v>
      </c>
      <c r="AF31" s="70">
        <f t="shared" si="56"/>
        <v>497</v>
      </c>
      <c r="AG31" s="70">
        <f t="shared" si="56"/>
        <v>472</v>
      </c>
      <c r="AH31" s="70">
        <f t="shared" si="56"/>
        <v>388</v>
      </c>
      <c r="AI31" s="70">
        <f t="shared" si="56"/>
        <v>335</v>
      </c>
      <c r="AJ31" s="70">
        <f t="shared" si="56"/>
        <v>2220</v>
      </c>
      <c r="AK31" s="70">
        <f t="shared" si="56"/>
        <v>1204</v>
      </c>
      <c r="AL31" s="70">
        <f t="shared" si="56"/>
        <v>165</v>
      </c>
      <c r="AM31" s="70">
        <f t="shared" si="56"/>
        <v>1369</v>
      </c>
      <c r="AN31" s="70">
        <f t="shared" si="56"/>
        <v>519</v>
      </c>
      <c r="AO31" s="70">
        <f t="shared" si="56"/>
        <v>791</v>
      </c>
      <c r="AP31" s="70">
        <f t="shared" si="56"/>
        <v>1310</v>
      </c>
      <c r="AQ31" s="70">
        <f t="shared" si="56"/>
        <v>61</v>
      </c>
      <c r="AR31" s="70">
        <f t="shared" si="56"/>
        <v>505</v>
      </c>
      <c r="AS31" s="70">
        <f t="shared" si="56"/>
        <v>468</v>
      </c>
      <c r="AT31" s="525">
        <f t="shared" si="56"/>
        <v>37</v>
      </c>
    </row>
    <row r="32" spans="2:46" s="80" customFormat="1" ht="12.75" customHeight="1">
      <c r="B32" s="846" t="s">
        <v>165</v>
      </c>
      <c r="C32" s="70">
        <f>+C127+C125+C126</f>
        <v>2818</v>
      </c>
      <c r="D32" s="70">
        <f t="shared" ref="D32:L32" si="57">+D127+D125+D126</f>
        <v>1341</v>
      </c>
      <c r="E32" s="70">
        <f t="shared" si="57"/>
        <v>1683</v>
      </c>
      <c r="F32" s="70">
        <f t="shared" si="57"/>
        <v>852</v>
      </c>
      <c r="G32" s="70">
        <f t="shared" si="57"/>
        <v>1503</v>
      </c>
      <c r="H32" s="70">
        <f t="shared" si="57"/>
        <v>771</v>
      </c>
      <c r="I32" s="70">
        <f t="shared" si="57"/>
        <v>1003</v>
      </c>
      <c r="J32" s="70">
        <f t="shared" si="57"/>
        <v>527</v>
      </c>
      <c r="K32" s="70">
        <f t="shared" si="57"/>
        <v>765</v>
      </c>
      <c r="L32" s="70">
        <f t="shared" si="57"/>
        <v>408</v>
      </c>
      <c r="M32" s="439">
        <f t="shared" si="31"/>
        <v>7772</v>
      </c>
      <c r="N32" s="752">
        <f t="shared" si="31"/>
        <v>3899</v>
      </c>
      <c r="P32" s="846" t="s">
        <v>165</v>
      </c>
      <c r="Q32" s="70">
        <f t="shared" ref="Q32:Z32" si="58">+Q127+Q125+Q126</f>
        <v>387</v>
      </c>
      <c r="R32" s="70">
        <f t="shared" si="58"/>
        <v>163</v>
      </c>
      <c r="S32" s="70">
        <f t="shared" si="58"/>
        <v>235</v>
      </c>
      <c r="T32" s="70">
        <f t="shared" si="58"/>
        <v>101</v>
      </c>
      <c r="U32" s="70">
        <f t="shared" si="58"/>
        <v>345</v>
      </c>
      <c r="V32" s="70">
        <f t="shared" si="58"/>
        <v>183</v>
      </c>
      <c r="W32" s="70">
        <f t="shared" si="58"/>
        <v>88</v>
      </c>
      <c r="X32" s="70">
        <f t="shared" si="58"/>
        <v>54</v>
      </c>
      <c r="Y32" s="70">
        <f t="shared" si="58"/>
        <v>32</v>
      </c>
      <c r="Z32" s="70">
        <f t="shared" si="58"/>
        <v>20</v>
      </c>
      <c r="AA32" s="439">
        <f t="shared" si="33"/>
        <v>1087</v>
      </c>
      <c r="AB32" s="752">
        <f t="shared" si="34"/>
        <v>521</v>
      </c>
      <c r="AD32" s="846" t="s">
        <v>165</v>
      </c>
      <c r="AE32" s="70">
        <f t="shared" ref="AE32:AT32" si="59">+AE127+AE125+AE126</f>
        <v>67</v>
      </c>
      <c r="AF32" s="70">
        <f t="shared" si="59"/>
        <v>57</v>
      </c>
      <c r="AG32" s="70">
        <f t="shared" si="59"/>
        <v>54</v>
      </c>
      <c r="AH32" s="70">
        <f t="shared" si="59"/>
        <v>33</v>
      </c>
      <c r="AI32" s="70">
        <f t="shared" si="59"/>
        <v>32</v>
      </c>
      <c r="AJ32" s="70">
        <f t="shared" si="59"/>
        <v>243</v>
      </c>
      <c r="AK32" s="70">
        <f t="shared" si="59"/>
        <v>188</v>
      </c>
      <c r="AL32" s="70">
        <f t="shared" si="59"/>
        <v>12</v>
      </c>
      <c r="AM32" s="70">
        <f t="shared" si="59"/>
        <v>200</v>
      </c>
      <c r="AN32" s="70">
        <f t="shared" si="59"/>
        <v>4</v>
      </c>
      <c r="AO32" s="70">
        <f t="shared" si="59"/>
        <v>195</v>
      </c>
      <c r="AP32" s="70">
        <f t="shared" si="59"/>
        <v>199</v>
      </c>
      <c r="AQ32" s="70">
        <f t="shared" si="59"/>
        <v>18</v>
      </c>
      <c r="AR32" s="70">
        <f t="shared" si="59"/>
        <v>48</v>
      </c>
      <c r="AS32" s="70">
        <f t="shared" si="59"/>
        <v>44</v>
      </c>
      <c r="AT32" s="525">
        <f t="shared" si="59"/>
        <v>4</v>
      </c>
    </row>
    <row r="33" spans="1:46" s="80" customFormat="1" ht="12.75" customHeight="1">
      <c r="B33" s="846" t="s">
        <v>169</v>
      </c>
      <c r="C33" s="70">
        <f>+C133+C128+C129+C130+C131+C132</f>
        <v>5276</v>
      </c>
      <c r="D33" s="70">
        <f t="shared" ref="D33:L33" si="60">+D133+D128+D129+D130+D131+D132</f>
        <v>2594</v>
      </c>
      <c r="E33" s="70">
        <f t="shared" si="60"/>
        <v>3853</v>
      </c>
      <c r="F33" s="70">
        <f t="shared" si="60"/>
        <v>1960</v>
      </c>
      <c r="G33" s="70">
        <f t="shared" si="60"/>
        <v>3382</v>
      </c>
      <c r="H33" s="70">
        <f t="shared" si="60"/>
        <v>1684</v>
      </c>
      <c r="I33" s="70">
        <f t="shared" si="60"/>
        <v>2355</v>
      </c>
      <c r="J33" s="70">
        <f t="shared" si="60"/>
        <v>1150</v>
      </c>
      <c r="K33" s="70">
        <f t="shared" si="60"/>
        <v>1889</v>
      </c>
      <c r="L33" s="70">
        <f t="shared" si="60"/>
        <v>908</v>
      </c>
      <c r="M33" s="439">
        <f t="shared" si="31"/>
        <v>16755</v>
      </c>
      <c r="N33" s="752">
        <f t="shared" si="31"/>
        <v>8296</v>
      </c>
      <c r="P33" s="846" t="s">
        <v>169</v>
      </c>
      <c r="Q33" s="70">
        <f t="shared" ref="Q33:Z33" si="61">+Q133+Q128+Q129+Q130+Q131+Q132</f>
        <v>669</v>
      </c>
      <c r="R33" s="70">
        <f t="shared" si="61"/>
        <v>305</v>
      </c>
      <c r="S33" s="70">
        <f t="shared" si="61"/>
        <v>575</v>
      </c>
      <c r="T33" s="70">
        <f t="shared" si="61"/>
        <v>264</v>
      </c>
      <c r="U33" s="70">
        <f t="shared" si="61"/>
        <v>516</v>
      </c>
      <c r="V33" s="70">
        <f t="shared" si="61"/>
        <v>245</v>
      </c>
      <c r="W33" s="70">
        <f t="shared" si="61"/>
        <v>238</v>
      </c>
      <c r="X33" s="70">
        <f t="shared" si="61"/>
        <v>118</v>
      </c>
      <c r="Y33" s="70">
        <f t="shared" si="61"/>
        <v>212</v>
      </c>
      <c r="Z33" s="70">
        <f t="shared" si="61"/>
        <v>105</v>
      </c>
      <c r="AA33" s="439">
        <f t="shared" si="33"/>
        <v>2210</v>
      </c>
      <c r="AB33" s="752">
        <f t="shared" si="34"/>
        <v>1037</v>
      </c>
      <c r="AD33" s="846" t="s">
        <v>169</v>
      </c>
      <c r="AE33" s="70">
        <f t="shared" ref="AE33:AT33" si="62">+AE133+AE128+AE129+AE130+AE131+AE132</f>
        <v>140</v>
      </c>
      <c r="AF33" s="70">
        <f t="shared" si="62"/>
        <v>127</v>
      </c>
      <c r="AG33" s="70">
        <f t="shared" si="62"/>
        <v>128</v>
      </c>
      <c r="AH33" s="70">
        <f t="shared" si="62"/>
        <v>96</v>
      </c>
      <c r="AI33" s="70">
        <f t="shared" si="62"/>
        <v>87</v>
      </c>
      <c r="AJ33" s="70">
        <f t="shared" si="62"/>
        <v>578</v>
      </c>
      <c r="AK33" s="70">
        <f t="shared" si="62"/>
        <v>414</v>
      </c>
      <c r="AL33" s="70">
        <f t="shared" si="62"/>
        <v>39</v>
      </c>
      <c r="AM33" s="70">
        <f t="shared" si="62"/>
        <v>453</v>
      </c>
      <c r="AN33" s="70">
        <f t="shared" si="62"/>
        <v>60</v>
      </c>
      <c r="AO33" s="70">
        <f t="shared" si="62"/>
        <v>366</v>
      </c>
      <c r="AP33" s="70">
        <f t="shared" si="62"/>
        <v>426</v>
      </c>
      <c r="AQ33" s="70">
        <f t="shared" si="62"/>
        <v>28</v>
      </c>
      <c r="AR33" s="70">
        <f t="shared" si="62"/>
        <v>128</v>
      </c>
      <c r="AS33" s="70">
        <f t="shared" si="62"/>
        <v>123</v>
      </c>
      <c r="AT33" s="525">
        <f t="shared" si="62"/>
        <v>5</v>
      </c>
    </row>
    <row r="34" spans="1:46" s="80" customFormat="1" ht="12.75" customHeight="1">
      <c r="B34" s="846" t="s">
        <v>177</v>
      </c>
      <c r="C34" s="70">
        <f>+C149+C147+C148</f>
        <v>931</v>
      </c>
      <c r="D34" s="70">
        <f t="shared" ref="D34:L34" si="63">+D149+D147+D148</f>
        <v>474</v>
      </c>
      <c r="E34" s="70">
        <f t="shared" si="63"/>
        <v>798</v>
      </c>
      <c r="F34" s="70">
        <f t="shared" si="63"/>
        <v>383</v>
      </c>
      <c r="G34" s="70">
        <f t="shared" si="63"/>
        <v>791</v>
      </c>
      <c r="H34" s="70">
        <f t="shared" si="63"/>
        <v>394</v>
      </c>
      <c r="I34" s="70">
        <f t="shared" si="63"/>
        <v>661</v>
      </c>
      <c r="J34" s="70">
        <f t="shared" si="63"/>
        <v>307</v>
      </c>
      <c r="K34" s="70">
        <f t="shared" si="63"/>
        <v>506</v>
      </c>
      <c r="L34" s="70">
        <f t="shared" si="63"/>
        <v>274</v>
      </c>
      <c r="M34" s="439">
        <f t="shared" si="31"/>
        <v>3687</v>
      </c>
      <c r="N34" s="752">
        <f t="shared" si="31"/>
        <v>1832</v>
      </c>
      <c r="P34" s="846" t="s">
        <v>177</v>
      </c>
      <c r="Q34" s="70">
        <f t="shared" ref="Q34:Z34" si="64">+Q149+Q147+Q148</f>
        <v>66</v>
      </c>
      <c r="R34" s="70">
        <f t="shared" si="64"/>
        <v>29</v>
      </c>
      <c r="S34" s="70">
        <f t="shared" si="64"/>
        <v>98</v>
      </c>
      <c r="T34" s="70">
        <f t="shared" si="64"/>
        <v>50</v>
      </c>
      <c r="U34" s="70">
        <f t="shared" si="64"/>
        <v>129</v>
      </c>
      <c r="V34" s="70">
        <f t="shared" si="64"/>
        <v>61</v>
      </c>
      <c r="W34" s="70">
        <f t="shared" si="64"/>
        <v>66</v>
      </c>
      <c r="X34" s="70">
        <f t="shared" si="64"/>
        <v>35</v>
      </c>
      <c r="Y34" s="70">
        <f t="shared" si="64"/>
        <v>30</v>
      </c>
      <c r="Z34" s="70">
        <f t="shared" si="64"/>
        <v>14</v>
      </c>
      <c r="AA34" s="439">
        <f t="shared" si="33"/>
        <v>389</v>
      </c>
      <c r="AB34" s="752">
        <f t="shared" si="34"/>
        <v>189</v>
      </c>
      <c r="AD34" s="846" t="s">
        <v>177</v>
      </c>
      <c r="AE34" s="70">
        <f t="shared" ref="AE34:AT34" si="65">+AE149+AE147+AE148</f>
        <v>22</v>
      </c>
      <c r="AF34" s="70">
        <f t="shared" si="65"/>
        <v>22</v>
      </c>
      <c r="AG34" s="70">
        <f t="shared" si="65"/>
        <v>21</v>
      </c>
      <c r="AH34" s="70">
        <f t="shared" si="65"/>
        <v>21</v>
      </c>
      <c r="AI34" s="70">
        <f t="shared" si="65"/>
        <v>16</v>
      </c>
      <c r="AJ34" s="70">
        <f t="shared" si="65"/>
        <v>102</v>
      </c>
      <c r="AK34" s="70">
        <f t="shared" si="65"/>
        <v>84</v>
      </c>
      <c r="AL34" s="70">
        <f t="shared" si="65"/>
        <v>5</v>
      </c>
      <c r="AM34" s="70">
        <f t="shared" si="65"/>
        <v>89</v>
      </c>
      <c r="AN34" s="70">
        <f t="shared" si="65"/>
        <v>0</v>
      </c>
      <c r="AO34" s="70">
        <f t="shared" si="65"/>
        <v>92</v>
      </c>
      <c r="AP34" s="70">
        <f t="shared" si="65"/>
        <v>92</v>
      </c>
      <c r="AQ34" s="70">
        <f t="shared" si="65"/>
        <v>5</v>
      </c>
      <c r="AR34" s="70">
        <f t="shared" si="65"/>
        <v>19</v>
      </c>
      <c r="AS34" s="70">
        <f t="shared" si="65"/>
        <v>18</v>
      </c>
      <c r="AT34" s="525">
        <f t="shared" si="65"/>
        <v>1</v>
      </c>
    </row>
    <row r="35" spans="1:46" s="80" customFormat="1" ht="12.75" customHeight="1">
      <c r="B35" s="846" t="s">
        <v>248</v>
      </c>
      <c r="C35" s="70">
        <f>+C155+C150+C151+C152+C153+C154</f>
        <v>6662</v>
      </c>
      <c r="D35" s="70">
        <f t="shared" ref="D35:L35" si="66">+D155+D150+D151+D152+D153+D154</f>
        <v>3308</v>
      </c>
      <c r="E35" s="70">
        <f t="shared" si="66"/>
        <v>5491</v>
      </c>
      <c r="F35" s="70">
        <f t="shared" si="66"/>
        <v>2743</v>
      </c>
      <c r="G35" s="70">
        <f t="shared" si="66"/>
        <v>5484</v>
      </c>
      <c r="H35" s="70">
        <f t="shared" si="66"/>
        <v>2744</v>
      </c>
      <c r="I35" s="70">
        <f t="shared" si="66"/>
        <v>4295</v>
      </c>
      <c r="J35" s="70">
        <f t="shared" si="66"/>
        <v>2125</v>
      </c>
      <c r="K35" s="70">
        <f t="shared" si="66"/>
        <v>3730</v>
      </c>
      <c r="L35" s="70">
        <f t="shared" si="66"/>
        <v>1891</v>
      </c>
      <c r="M35" s="439">
        <f t="shared" si="31"/>
        <v>25662</v>
      </c>
      <c r="N35" s="752">
        <f t="shared" si="31"/>
        <v>12811</v>
      </c>
      <c r="P35" s="846" t="s">
        <v>248</v>
      </c>
      <c r="Q35" s="70">
        <f t="shared" ref="Q35:Z35" si="67">+Q155+Q150+Q151+Q152+Q153+Q154</f>
        <v>344</v>
      </c>
      <c r="R35" s="70">
        <f t="shared" si="67"/>
        <v>165</v>
      </c>
      <c r="S35" s="70">
        <f t="shared" si="67"/>
        <v>476</v>
      </c>
      <c r="T35" s="70">
        <f t="shared" si="67"/>
        <v>188</v>
      </c>
      <c r="U35" s="70">
        <f t="shared" si="67"/>
        <v>584</v>
      </c>
      <c r="V35" s="70">
        <f t="shared" si="67"/>
        <v>267</v>
      </c>
      <c r="W35" s="70">
        <f t="shared" si="67"/>
        <v>306</v>
      </c>
      <c r="X35" s="70">
        <f t="shared" si="67"/>
        <v>144</v>
      </c>
      <c r="Y35" s="70">
        <f t="shared" si="67"/>
        <v>197</v>
      </c>
      <c r="Z35" s="70">
        <f t="shared" si="67"/>
        <v>92</v>
      </c>
      <c r="AA35" s="439">
        <f t="shared" si="33"/>
        <v>1907</v>
      </c>
      <c r="AB35" s="752">
        <f t="shared" si="34"/>
        <v>856</v>
      </c>
      <c r="AD35" s="846" t="s">
        <v>248</v>
      </c>
      <c r="AE35" s="70">
        <f t="shared" ref="AE35:AT35" si="68">+AE155+AE150+AE151+AE152+AE153+AE154</f>
        <v>180</v>
      </c>
      <c r="AF35" s="70">
        <f t="shared" si="68"/>
        <v>175</v>
      </c>
      <c r="AG35" s="70">
        <f t="shared" si="68"/>
        <v>173</v>
      </c>
      <c r="AH35" s="70">
        <f t="shared" si="68"/>
        <v>147</v>
      </c>
      <c r="AI35" s="70">
        <f t="shared" si="68"/>
        <v>146</v>
      </c>
      <c r="AJ35" s="70">
        <f t="shared" si="68"/>
        <v>821</v>
      </c>
      <c r="AK35" s="70">
        <f t="shared" si="68"/>
        <v>675</v>
      </c>
      <c r="AL35" s="70">
        <f t="shared" si="68"/>
        <v>49</v>
      </c>
      <c r="AM35" s="70">
        <f t="shared" si="68"/>
        <v>724</v>
      </c>
      <c r="AN35" s="70">
        <f t="shared" si="68"/>
        <v>22</v>
      </c>
      <c r="AO35" s="70">
        <f t="shared" si="68"/>
        <v>677</v>
      </c>
      <c r="AP35" s="70">
        <f t="shared" si="68"/>
        <v>699</v>
      </c>
      <c r="AQ35" s="70">
        <f t="shared" si="68"/>
        <v>66</v>
      </c>
      <c r="AR35" s="70">
        <f t="shared" si="68"/>
        <v>154</v>
      </c>
      <c r="AS35" s="70">
        <f t="shared" si="68"/>
        <v>142</v>
      </c>
      <c r="AT35" s="525">
        <f t="shared" si="68"/>
        <v>12</v>
      </c>
    </row>
    <row r="36" spans="1:46" s="80" customFormat="1" ht="12.75" customHeight="1">
      <c r="B36" s="846" t="s">
        <v>187</v>
      </c>
      <c r="C36" s="70">
        <f>+C160+C156+C157+C158+C159</f>
        <v>793</v>
      </c>
      <c r="D36" s="70">
        <f t="shared" ref="D36:L36" si="69">+D160+D156+D157+D158+D159</f>
        <v>406</v>
      </c>
      <c r="E36" s="70">
        <f t="shared" si="69"/>
        <v>561</v>
      </c>
      <c r="F36" s="70">
        <f t="shared" si="69"/>
        <v>271</v>
      </c>
      <c r="G36" s="70">
        <f t="shared" si="69"/>
        <v>461</v>
      </c>
      <c r="H36" s="70">
        <f t="shared" si="69"/>
        <v>230</v>
      </c>
      <c r="I36" s="70">
        <f t="shared" si="69"/>
        <v>383</v>
      </c>
      <c r="J36" s="70">
        <f t="shared" si="69"/>
        <v>195</v>
      </c>
      <c r="K36" s="70">
        <f t="shared" si="69"/>
        <v>326</v>
      </c>
      <c r="L36" s="70">
        <f t="shared" si="69"/>
        <v>174</v>
      </c>
      <c r="M36" s="439">
        <f t="shared" si="31"/>
        <v>2524</v>
      </c>
      <c r="N36" s="752">
        <f t="shared" si="31"/>
        <v>1276</v>
      </c>
      <c r="P36" s="846" t="s">
        <v>187</v>
      </c>
      <c r="Q36" s="70">
        <f t="shared" ref="Q36:Z36" si="70">+Q160+Q156+Q157+Q158+Q159</f>
        <v>202</v>
      </c>
      <c r="R36" s="70">
        <f t="shared" si="70"/>
        <v>100</v>
      </c>
      <c r="S36" s="70">
        <f t="shared" si="70"/>
        <v>75</v>
      </c>
      <c r="T36" s="70">
        <f t="shared" si="70"/>
        <v>29</v>
      </c>
      <c r="U36" s="70">
        <f t="shared" si="70"/>
        <v>78</v>
      </c>
      <c r="V36" s="70">
        <f t="shared" si="70"/>
        <v>31</v>
      </c>
      <c r="W36" s="70">
        <f t="shared" si="70"/>
        <v>50</v>
      </c>
      <c r="X36" s="70">
        <f t="shared" si="70"/>
        <v>26</v>
      </c>
      <c r="Y36" s="70">
        <f t="shared" si="70"/>
        <v>27</v>
      </c>
      <c r="Z36" s="70">
        <f t="shared" si="70"/>
        <v>11</v>
      </c>
      <c r="AA36" s="439">
        <f t="shared" si="33"/>
        <v>432</v>
      </c>
      <c r="AB36" s="752">
        <f t="shared" si="34"/>
        <v>197</v>
      </c>
      <c r="AD36" s="846" t="s">
        <v>187</v>
      </c>
      <c r="AE36" s="70">
        <f t="shared" ref="AE36:AT36" si="71">+AE160+AE156+AE157+AE158+AE159</f>
        <v>19</v>
      </c>
      <c r="AF36" s="70">
        <f t="shared" si="71"/>
        <v>19</v>
      </c>
      <c r="AG36" s="70">
        <f t="shared" si="71"/>
        <v>15</v>
      </c>
      <c r="AH36" s="70">
        <f t="shared" si="71"/>
        <v>14</v>
      </c>
      <c r="AI36" s="70">
        <f t="shared" si="71"/>
        <v>10</v>
      </c>
      <c r="AJ36" s="70">
        <f t="shared" si="71"/>
        <v>77</v>
      </c>
      <c r="AK36" s="70">
        <f t="shared" si="71"/>
        <v>51</v>
      </c>
      <c r="AL36" s="70">
        <f t="shared" si="71"/>
        <v>5</v>
      </c>
      <c r="AM36" s="70">
        <f t="shared" si="71"/>
        <v>56</v>
      </c>
      <c r="AN36" s="70">
        <f t="shared" si="71"/>
        <v>14</v>
      </c>
      <c r="AO36" s="70">
        <f t="shared" si="71"/>
        <v>44</v>
      </c>
      <c r="AP36" s="70">
        <f t="shared" si="71"/>
        <v>58</v>
      </c>
      <c r="AQ36" s="70">
        <f t="shared" si="71"/>
        <v>6</v>
      </c>
      <c r="AR36" s="70">
        <f t="shared" si="71"/>
        <v>18</v>
      </c>
      <c r="AS36" s="70">
        <f t="shared" si="71"/>
        <v>17</v>
      </c>
      <c r="AT36" s="525">
        <f t="shared" si="71"/>
        <v>1</v>
      </c>
    </row>
    <row r="37" spans="1:46" s="80" customFormat="1" ht="12.75" customHeight="1">
      <c r="B37" s="846" t="s">
        <v>193</v>
      </c>
      <c r="C37" s="70">
        <f>+C167+C161+C162+C163+C164+C165+C166</f>
        <v>5592</v>
      </c>
      <c r="D37" s="70">
        <f t="shared" ref="D37:L37" si="72">+D167+D161+D162+D163+D164+D165+D166</f>
        <v>2726</v>
      </c>
      <c r="E37" s="70">
        <f t="shared" si="72"/>
        <v>4643</v>
      </c>
      <c r="F37" s="70">
        <f t="shared" si="72"/>
        <v>2294</v>
      </c>
      <c r="G37" s="70">
        <f t="shared" si="72"/>
        <v>4113</v>
      </c>
      <c r="H37" s="70">
        <f t="shared" si="72"/>
        <v>2017</v>
      </c>
      <c r="I37" s="70">
        <f t="shared" si="72"/>
        <v>3254</v>
      </c>
      <c r="J37" s="70">
        <f t="shared" si="72"/>
        <v>1608</v>
      </c>
      <c r="K37" s="70">
        <f t="shared" si="72"/>
        <v>2677</v>
      </c>
      <c r="L37" s="70">
        <f t="shared" si="72"/>
        <v>1363</v>
      </c>
      <c r="M37" s="439">
        <f t="shared" si="31"/>
        <v>20279</v>
      </c>
      <c r="N37" s="752">
        <f t="shared" si="31"/>
        <v>10008</v>
      </c>
      <c r="P37" s="846" t="s">
        <v>193</v>
      </c>
      <c r="Q37" s="70">
        <f t="shared" ref="Q37:Z37" si="73">+Q167+Q161+Q162+Q163+Q164+Q165+Q166</f>
        <v>433</v>
      </c>
      <c r="R37" s="70">
        <f t="shared" si="73"/>
        <v>205</v>
      </c>
      <c r="S37" s="70">
        <f t="shared" si="73"/>
        <v>545</v>
      </c>
      <c r="T37" s="70">
        <f t="shared" si="73"/>
        <v>251</v>
      </c>
      <c r="U37" s="70">
        <f t="shared" si="73"/>
        <v>623</v>
      </c>
      <c r="V37" s="70">
        <f t="shared" si="73"/>
        <v>272</v>
      </c>
      <c r="W37" s="70">
        <f t="shared" si="73"/>
        <v>340</v>
      </c>
      <c r="X37" s="70">
        <f t="shared" si="73"/>
        <v>161</v>
      </c>
      <c r="Y37" s="70">
        <f t="shared" si="73"/>
        <v>173</v>
      </c>
      <c r="Z37" s="70">
        <f t="shared" si="73"/>
        <v>97</v>
      </c>
      <c r="AA37" s="439">
        <f t="shared" si="33"/>
        <v>2114</v>
      </c>
      <c r="AB37" s="752">
        <f t="shared" si="34"/>
        <v>986</v>
      </c>
      <c r="AD37" s="846" t="s">
        <v>193</v>
      </c>
      <c r="AE37" s="70">
        <f t="shared" ref="AE37:AT37" si="74">+AE167+AE161+AE162+AE163+AE164+AE165+AE166</f>
        <v>131</v>
      </c>
      <c r="AF37" s="70">
        <f t="shared" si="74"/>
        <v>124</v>
      </c>
      <c r="AG37" s="70">
        <f t="shared" si="74"/>
        <v>115</v>
      </c>
      <c r="AH37" s="70">
        <f t="shared" si="74"/>
        <v>108</v>
      </c>
      <c r="AI37" s="70">
        <f t="shared" si="74"/>
        <v>93</v>
      </c>
      <c r="AJ37" s="70">
        <f t="shared" si="74"/>
        <v>571</v>
      </c>
      <c r="AK37" s="70">
        <f t="shared" si="74"/>
        <v>394</v>
      </c>
      <c r="AL37" s="70">
        <f t="shared" si="74"/>
        <v>71</v>
      </c>
      <c r="AM37" s="70">
        <f t="shared" si="74"/>
        <v>465</v>
      </c>
      <c r="AN37" s="70">
        <f t="shared" si="74"/>
        <v>22</v>
      </c>
      <c r="AO37" s="70">
        <f t="shared" si="74"/>
        <v>432</v>
      </c>
      <c r="AP37" s="70">
        <f t="shared" si="74"/>
        <v>454</v>
      </c>
      <c r="AQ37" s="70">
        <f t="shared" si="74"/>
        <v>38</v>
      </c>
      <c r="AR37" s="70">
        <f t="shared" si="74"/>
        <v>110</v>
      </c>
      <c r="AS37" s="70">
        <f t="shared" si="74"/>
        <v>108</v>
      </c>
      <c r="AT37" s="525">
        <f t="shared" si="74"/>
        <v>2</v>
      </c>
    </row>
    <row r="38" spans="1:46" s="80" customFormat="1" ht="12.75" customHeight="1">
      <c r="B38" s="846" t="s">
        <v>201</v>
      </c>
      <c r="C38" s="70">
        <f>+C185+C181+C182+C183+C184</f>
        <v>5416</v>
      </c>
      <c r="D38" s="70">
        <f t="shared" ref="D38:L38" si="75">+D185+D181+D182+D183+D184</f>
        <v>2673</v>
      </c>
      <c r="E38" s="70">
        <f t="shared" si="75"/>
        <v>4874</v>
      </c>
      <c r="F38" s="70">
        <f t="shared" si="75"/>
        <v>2374</v>
      </c>
      <c r="G38" s="70">
        <f t="shared" si="75"/>
        <v>4553</v>
      </c>
      <c r="H38" s="70">
        <f t="shared" si="75"/>
        <v>2262</v>
      </c>
      <c r="I38" s="70">
        <f t="shared" si="75"/>
        <v>3990</v>
      </c>
      <c r="J38" s="70">
        <f t="shared" si="75"/>
        <v>1932</v>
      </c>
      <c r="K38" s="70">
        <f t="shared" si="75"/>
        <v>3502</v>
      </c>
      <c r="L38" s="70">
        <f t="shared" si="75"/>
        <v>1759</v>
      </c>
      <c r="M38" s="439">
        <f t="shared" si="31"/>
        <v>22335</v>
      </c>
      <c r="N38" s="752">
        <f t="shared" si="31"/>
        <v>11000</v>
      </c>
      <c r="P38" s="846" t="s">
        <v>201</v>
      </c>
      <c r="Q38" s="70">
        <f t="shared" ref="Q38:Z38" si="76">+Q185+Q181+Q182+Q183+Q184</f>
        <v>347</v>
      </c>
      <c r="R38" s="70">
        <f t="shared" si="76"/>
        <v>147</v>
      </c>
      <c r="S38" s="70">
        <f t="shared" si="76"/>
        <v>407</v>
      </c>
      <c r="T38" s="70">
        <f t="shared" si="76"/>
        <v>164</v>
      </c>
      <c r="U38" s="70">
        <f t="shared" si="76"/>
        <v>527</v>
      </c>
      <c r="V38" s="70">
        <f t="shared" si="76"/>
        <v>250</v>
      </c>
      <c r="W38" s="70">
        <f t="shared" si="76"/>
        <v>309</v>
      </c>
      <c r="X38" s="70">
        <f t="shared" si="76"/>
        <v>147</v>
      </c>
      <c r="Y38" s="70">
        <f t="shared" si="76"/>
        <v>413</v>
      </c>
      <c r="Z38" s="70">
        <f t="shared" si="76"/>
        <v>214</v>
      </c>
      <c r="AA38" s="439">
        <f t="shared" si="33"/>
        <v>2003</v>
      </c>
      <c r="AB38" s="752">
        <f t="shared" si="34"/>
        <v>922</v>
      </c>
      <c r="AD38" s="846" t="s">
        <v>201</v>
      </c>
      <c r="AE38" s="70">
        <f t="shared" ref="AE38:AT38" si="77">+AE185+AE181+AE182+AE183+AE184</f>
        <v>177</v>
      </c>
      <c r="AF38" s="70">
        <f t="shared" si="77"/>
        <v>174</v>
      </c>
      <c r="AG38" s="70">
        <f t="shared" si="77"/>
        <v>165</v>
      </c>
      <c r="AH38" s="70">
        <f t="shared" si="77"/>
        <v>155</v>
      </c>
      <c r="AI38" s="70">
        <f t="shared" si="77"/>
        <v>144</v>
      </c>
      <c r="AJ38" s="70">
        <f t="shared" si="77"/>
        <v>815</v>
      </c>
      <c r="AK38" s="70">
        <f t="shared" si="77"/>
        <v>547</v>
      </c>
      <c r="AL38" s="70">
        <f t="shared" si="77"/>
        <v>97</v>
      </c>
      <c r="AM38" s="70">
        <f t="shared" si="77"/>
        <v>644</v>
      </c>
      <c r="AN38" s="70">
        <f t="shared" si="77"/>
        <v>40</v>
      </c>
      <c r="AO38" s="70">
        <f t="shared" si="77"/>
        <v>609</v>
      </c>
      <c r="AP38" s="70">
        <f t="shared" si="77"/>
        <v>649</v>
      </c>
      <c r="AQ38" s="70">
        <f t="shared" si="77"/>
        <v>38</v>
      </c>
      <c r="AR38" s="70">
        <f t="shared" si="77"/>
        <v>169</v>
      </c>
      <c r="AS38" s="70">
        <f t="shared" si="77"/>
        <v>160</v>
      </c>
      <c r="AT38" s="525">
        <f t="shared" si="77"/>
        <v>9</v>
      </c>
    </row>
    <row r="39" spans="1:46" s="80" customFormat="1" ht="12.75" customHeight="1">
      <c r="B39" s="846" t="s">
        <v>207</v>
      </c>
      <c r="C39" s="70">
        <f>+C186+C187+C188+C189+C190+C191</f>
        <v>2580</v>
      </c>
      <c r="D39" s="70">
        <f t="shared" ref="D39:L39" si="78">+D186+D187+D188+D189+D190+D191</f>
        <v>1284</v>
      </c>
      <c r="E39" s="70">
        <f t="shared" si="78"/>
        <v>2117</v>
      </c>
      <c r="F39" s="70">
        <f t="shared" si="78"/>
        <v>1078</v>
      </c>
      <c r="G39" s="70">
        <f t="shared" si="78"/>
        <v>2169</v>
      </c>
      <c r="H39" s="70">
        <f t="shared" si="78"/>
        <v>1112</v>
      </c>
      <c r="I39" s="70">
        <f t="shared" si="78"/>
        <v>1812</v>
      </c>
      <c r="J39" s="70">
        <f t="shared" si="78"/>
        <v>914</v>
      </c>
      <c r="K39" s="70">
        <f t="shared" si="78"/>
        <v>2091</v>
      </c>
      <c r="L39" s="70">
        <f t="shared" si="78"/>
        <v>1069</v>
      </c>
      <c r="M39" s="439">
        <f t="shared" si="31"/>
        <v>10769</v>
      </c>
      <c r="N39" s="752">
        <f t="shared" si="31"/>
        <v>5457</v>
      </c>
      <c r="P39" s="846" t="s">
        <v>207</v>
      </c>
      <c r="Q39" s="70">
        <f t="shared" ref="Q39:Z39" si="79">+Q186+Q187+Q188+Q189+Q190+Q191</f>
        <v>285</v>
      </c>
      <c r="R39" s="70">
        <f t="shared" si="79"/>
        <v>129</v>
      </c>
      <c r="S39" s="70">
        <f t="shared" si="79"/>
        <v>328</v>
      </c>
      <c r="T39" s="70">
        <f t="shared" si="79"/>
        <v>131</v>
      </c>
      <c r="U39" s="70">
        <f t="shared" si="79"/>
        <v>338</v>
      </c>
      <c r="V39" s="70">
        <f t="shared" si="79"/>
        <v>163</v>
      </c>
      <c r="W39" s="70">
        <f t="shared" si="79"/>
        <v>211</v>
      </c>
      <c r="X39" s="70">
        <f t="shared" si="79"/>
        <v>107</v>
      </c>
      <c r="Y39" s="70">
        <f t="shared" si="79"/>
        <v>361</v>
      </c>
      <c r="Z39" s="70">
        <f t="shared" si="79"/>
        <v>171</v>
      </c>
      <c r="AA39" s="439">
        <f t="shared" si="33"/>
        <v>1523</v>
      </c>
      <c r="AB39" s="752">
        <f t="shared" si="34"/>
        <v>701</v>
      </c>
      <c r="AD39" s="846" t="s">
        <v>207</v>
      </c>
      <c r="AE39" s="70">
        <f t="shared" ref="AE39:AT39" si="80">+AE186+AE187+AE188+AE189+AE190+AE191</f>
        <v>58</v>
      </c>
      <c r="AF39" s="70">
        <f t="shared" si="80"/>
        <v>54</v>
      </c>
      <c r="AG39" s="70">
        <f t="shared" si="80"/>
        <v>54</v>
      </c>
      <c r="AH39" s="70">
        <f t="shared" si="80"/>
        <v>51</v>
      </c>
      <c r="AI39" s="70">
        <f t="shared" si="80"/>
        <v>54</v>
      </c>
      <c r="AJ39" s="70">
        <f t="shared" si="80"/>
        <v>271</v>
      </c>
      <c r="AK39" s="70">
        <f t="shared" si="80"/>
        <v>216</v>
      </c>
      <c r="AL39" s="70">
        <f t="shared" si="80"/>
        <v>30</v>
      </c>
      <c r="AM39" s="70">
        <f t="shared" si="80"/>
        <v>246</v>
      </c>
      <c r="AN39" s="70">
        <f t="shared" si="80"/>
        <v>23</v>
      </c>
      <c r="AO39" s="70">
        <f t="shared" si="80"/>
        <v>214</v>
      </c>
      <c r="AP39" s="70">
        <f t="shared" si="80"/>
        <v>237</v>
      </c>
      <c r="AQ39" s="70">
        <f t="shared" si="80"/>
        <v>29</v>
      </c>
      <c r="AR39" s="70">
        <f t="shared" si="80"/>
        <v>53</v>
      </c>
      <c r="AS39" s="70">
        <f t="shared" si="80"/>
        <v>50</v>
      </c>
      <c r="AT39" s="525">
        <f t="shared" si="80"/>
        <v>3</v>
      </c>
    </row>
    <row r="40" spans="1:46" s="80" customFormat="1" ht="12.75" customHeight="1">
      <c r="B40" s="846" t="s">
        <v>213</v>
      </c>
      <c r="C40" s="70">
        <f>+C192+C193+C194+C195+C196+C197+C198</f>
        <v>4803</v>
      </c>
      <c r="D40" s="70">
        <f t="shared" ref="D40:L40" si="81">+D192+D193+D194+D195+D196+D197+D198</f>
        <v>2393</v>
      </c>
      <c r="E40" s="70">
        <f t="shared" si="81"/>
        <v>4274</v>
      </c>
      <c r="F40" s="70">
        <f t="shared" si="81"/>
        <v>2089</v>
      </c>
      <c r="G40" s="70">
        <f t="shared" si="81"/>
        <v>4109</v>
      </c>
      <c r="H40" s="70">
        <f t="shared" si="81"/>
        <v>2082</v>
      </c>
      <c r="I40" s="70">
        <f t="shared" si="81"/>
        <v>3506</v>
      </c>
      <c r="J40" s="70">
        <f t="shared" si="81"/>
        <v>1770</v>
      </c>
      <c r="K40" s="70">
        <f t="shared" si="81"/>
        <v>3131</v>
      </c>
      <c r="L40" s="70">
        <f t="shared" si="81"/>
        <v>1582</v>
      </c>
      <c r="M40" s="439">
        <f t="shared" si="31"/>
        <v>19823</v>
      </c>
      <c r="N40" s="752">
        <f t="shared" si="31"/>
        <v>9916</v>
      </c>
      <c r="P40" s="846" t="s">
        <v>213</v>
      </c>
      <c r="Q40" s="70">
        <f t="shared" ref="Q40:Z40" si="82">+Q192+Q193+Q194+Q195+Q196+Q197+Q198</f>
        <v>213</v>
      </c>
      <c r="R40" s="70">
        <f t="shared" si="82"/>
        <v>84</v>
      </c>
      <c r="S40" s="70">
        <f t="shared" si="82"/>
        <v>292</v>
      </c>
      <c r="T40" s="70">
        <f t="shared" si="82"/>
        <v>124</v>
      </c>
      <c r="U40" s="70">
        <f t="shared" si="82"/>
        <v>359</v>
      </c>
      <c r="V40" s="70">
        <f t="shared" si="82"/>
        <v>152</v>
      </c>
      <c r="W40" s="70">
        <f t="shared" si="82"/>
        <v>209</v>
      </c>
      <c r="X40" s="70">
        <f t="shared" si="82"/>
        <v>101</v>
      </c>
      <c r="Y40" s="70">
        <f t="shared" si="82"/>
        <v>237</v>
      </c>
      <c r="Z40" s="70">
        <f t="shared" si="82"/>
        <v>102</v>
      </c>
      <c r="AA40" s="439">
        <f t="shared" si="33"/>
        <v>1310</v>
      </c>
      <c r="AB40" s="752">
        <f t="shared" si="34"/>
        <v>563</v>
      </c>
      <c r="AD40" s="846" t="s">
        <v>213</v>
      </c>
      <c r="AE40" s="70">
        <f t="shared" ref="AE40:AT40" si="83">+AE192+AE193+AE194+AE195+AE196+AE197+AE198</f>
        <v>131</v>
      </c>
      <c r="AF40" s="70">
        <f t="shared" si="83"/>
        <v>117</v>
      </c>
      <c r="AG40" s="70">
        <f t="shared" si="83"/>
        <v>113</v>
      </c>
      <c r="AH40" s="70">
        <f t="shared" si="83"/>
        <v>103</v>
      </c>
      <c r="AI40" s="70">
        <f t="shared" si="83"/>
        <v>103</v>
      </c>
      <c r="AJ40" s="70">
        <f t="shared" si="83"/>
        <v>567</v>
      </c>
      <c r="AK40" s="70">
        <f t="shared" si="83"/>
        <v>519</v>
      </c>
      <c r="AL40" s="70">
        <f t="shared" si="83"/>
        <v>24</v>
      </c>
      <c r="AM40" s="70">
        <f t="shared" si="83"/>
        <v>543</v>
      </c>
      <c r="AN40" s="70">
        <f t="shared" si="83"/>
        <v>25</v>
      </c>
      <c r="AO40" s="70">
        <f t="shared" si="83"/>
        <v>527</v>
      </c>
      <c r="AP40" s="70">
        <f t="shared" si="83"/>
        <v>552</v>
      </c>
      <c r="AQ40" s="70">
        <f t="shared" si="83"/>
        <v>66</v>
      </c>
      <c r="AR40" s="70">
        <f t="shared" si="83"/>
        <v>96</v>
      </c>
      <c r="AS40" s="70">
        <f t="shared" si="83"/>
        <v>95</v>
      </c>
      <c r="AT40" s="525">
        <f t="shared" si="83"/>
        <v>1</v>
      </c>
    </row>
    <row r="41" spans="1:46" s="80" customFormat="1" ht="12.75" customHeight="1">
      <c r="B41" s="846" t="s">
        <v>221</v>
      </c>
      <c r="C41" s="70">
        <f>+C212+C213+C214+C215</f>
        <v>4256</v>
      </c>
      <c r="D41" s="70">
        <f t="shared" ref="D41:L41" si="84">+D212+D213+D214+D215</f>
        <v>2311</v>
      </c>
      <c r="E41" s="70">
        <f t="shared" si="84"/>
        <v>2651</v>
      </c>
      <c r="F41" s="70">
        <f t="shared" si="84"/>
        <v>1457</v>
      </c>
      <c r="G41" s="70">
        <f t="shared" si="84"/>
        <v>2158</v>
      </c>
      <c r="H41" s="70">
        <f t="shared" si="84"/>
        <v>1130</v>
      </c>
      <c r="I41" s="70">
        <f t="shared" si="84"/>
        <v>579</v>
      </c>
      <c r="J41" s="70">
        <f t="shared" si="84"/>
        <v>285</v>
      </c>
      <c r="K41" s="70">
        <f t="shared" si="84"/>
        <v>491</v>
      </c>
      <c r="L41" s="70">
        <f t="shared" si="84"/>
        <v>248</v>
      </c>
      <c r="M41" s="439">
        <f t="shared" si="31"/>
        <v>10135</v>
      </c>
      <c r="N41" s="752">
        <f t="shared" si="31"/>
        <v>5431</v>
      </c>
      <c r="P41" s="846" t="s">
        <v>221</v>
      </c>
      <c r="Q41" s="70">
        <f t="shared" ref="Q41:Z41" si="85">+Q212+Q213+Q214+Q215</f>
        <v>453</v>
      </c>
      <c r="R41" s="70">
        <f t="shared" si="85"/>
        <v>242</v>
      </c>
      <c r="S41" s="70">
        <f t="shared" si="85"/>
        <v>433</v>
      </c>
      <c r="T41" s="70">
        <f t="shared" si="85"/>
        <v>231</v>
      </c>
      <c r="U41" s="70">
        <f t="shared" si="85"/>
        <v>310</v>
      </c>
      <c r="V41" s="70">
        <f t="shared" si="85"/>
        <v>154</v>
      </c>
      <c r="W41" s="70">
        <f t="shared" si="85"/>
        <v>14</v>
      </c>
      <c r="X41" s="70">
        <f t="shared" si="85"/>
        <v>5</v>
      </c>
      <c r="Y41" s="70">
        <f t="shared" si="85"/>
        <v>14</v>
      </c>
      <c r="Z41" s="70">
        <f t="shared" si="85"/>
        <v>7</v>
      </c>
      <c r="AA41" s="439">
        <f t="shared" si="33"/>
        <v>1224</v>
      </c>
      <c r="AB41" s="752">
        <f t="shared" si="34"/>
        <v>639</v>
      </c>
      <c r="AD41" s="846" t="s">
        <v>221</v>
      </c>
      <c r="AE41" s="70">
        <f t="shared" ref="AE41:AT41" si="86">+AE212+AE213+AE214+AE215</f>
        <v>110</v>
      </c>
      <c r="AF41" s="70">
        <f t="shared" si="86"/>
        <v>109</v>
      </c>
      <c r="AG41" s="70">
        <f t="shared" si="86"/>
        <v>109</v>
      </c>
      <c r="AH41" s="70">
        <f t="shared" si="86"/>
        <v>25</v>
      </c>
      <c r="AI41" s="70">
        <f t="shared" si="86"/>
        <v>20</v>
      </c>
      <c r="AJ41" s="70">
        <f t="shared" si="86"/>
        <v>373</v>
      </c>
      <c r="AK41" s="70">
        <f t="shared" si="86"/>
        <v>170</v>
      </c>
      <c r="AL41" s="70">
        <f t="shared" si="86"/>
        <v>15</v>
      </c>
      <c r="AM41" s="70">
        <f t="shared" si="86"/>
        <v>185</v>
      </c>
      <c r="AN41" s="70">
        <f t="shared" si="86"/>
        <v>39</v>
      </c>
      <c r="AO41" s="70">
        <f t="shared" si="86"/>
        <v>148</v>
      </c>
      <c r="AP41" s="70">
        <f t="shared" si="86"/>
        <v>187</v>
      </c>
      <c r="AQ41" s="70">
        <f t="shared" si="86"/>
        <v>8</v>
      </c>
      <c r="AR41" s="70">
        <f t="shared" si="86"/>
        <v>127</v>
      </c>
      <c r="AS41" s="70">
        <f t="shared" si="86"/>
        <v>108</v>
      </c>
      <c r="AT41" s="525">
        <f t="shared" si="86"/>
        <v>19</v>
      </c>
    </row>
    <row r="42" spans="1:46" s="80" customFormat="1" ht="12.75" customHeight="1">
      <c r="B42" s="846" t="s">
        <v>226</v>
      </c>
      <c r="C42" s="70">
        <f>+C218+C217+C216</f>
        <v>4485</v>
      </c>
      <c r="D42" s="70">
        <f t="shared" ref="D42:L42" si="87">+D218+D217+D216</f>
        <v>2296</v>
      </c>
      <c r="E42" s="70">
        <f t="shared" si="87"/>
        <v>2631</v>
      </c>
      <c r="F42" s="70">
        <f t="shared" si="87"/>
        <v>1332</v>
      </c>
      <c r="G42" s="70">
        <f t="shared" si="87"/>
        <v>2730</v>
      </c>
      <c r="H42" s="70">
        <f t="shared" si="87"/>
        <v>1386</v>
      </c>
      <c r="I42" s="70">
        <f t="shared" si="87"/>
        <v>1338</v>
      </c>
      <c r="J42" s="70">
        <f t="shared" si="87"/>
        <v>705</v>
      </c>
      <c r="K42" s="70">
        <f t="shared" si="87"/>
        <v>1004</v>
      </c>
      <c r="L42" s="70">
        <f t="shared" si="87"/>
        <v>501</v>
      </c>
      <c r="M42" s="439">
        <f t="shared" si="31"/>
        <v>12188</v>
      </c>
      <c r="N42" s="752">
        <f t="shared" si="31"/>
        <v>6220</v>
      </c>
      <c r="O42" s="78"/>
      <c r="P42" s="846" t="s">
        <v>226</v>
      </c>
      <c r="Q42" s="70">
        <f t="shared" ref="Q42:Z42" si="88">+Q218+Q217+Q216</f>
        <v>738</v>
      </c>
      <c r="R42" s="70">
        <f t="shared" si="88"/>
        <v>364</v>
      </c>
      <c r="S42" s="70">
        <f t="shared" si="88"/>
        <v>429</v>
      </c>
      <c r="T42" s="70">
        <f t="shared" si="88"/>
        <v>221</v>
      </c>
      <c r="U42" s="70">
        <f t="shared" si="88"/>
        <v>435</v>
      </c>
      <c r="V42" s="70">
        <f t="shared" si="88"/>
        <v>225</v>
      </c>
      <c r="W42" s="70">
        <f t="shared" si="88"/>
        <v>117</v>
      </c>
      <c r="X42" s="70">
        <f t="shared" si="88"/>
        <v>56</v>
      </c>
      <c r="Y42" s="70">
        <f t="shared" si="88"/>
        <v>40</v>
      </c>
      <c r="Z42" s="70">
        <f t="shared" si="88"/>
        <v>19</v>
      </c>
      <c r="AA42" s="439">
        <f t="shared" si="33"/>
        <v>1759</v>
      </c>
      <c r="AB42" s="752">
        <f t="shared" si="34"/>
        <v>885</v>
      </c>
      <c r="AC42" s="138"/>
      <c r="AD42" s="846" t="s">
        <v>226</v>
      </c>
      <c r="AE42" s="70">
        <f t="shared" ref="AE42:AT42" si="89">+AE218+AE217+AE216</f>
        <v>100</v>
      </c>
      <c r="AF42" s="70">
        <f t="shared" si="89"/>
        <v>89</v>
      </c>
      <c r="AG42" s="70">
        <f t="shared" si="89"/>
        <v>87</v>
      </c>
      <c r="AH42" s="70">
        <f t="shared" si="89"/>
        <v>49</v>
      </c>
      <c r="AI42" s="70">
        <f t="shared" si="89"/>
        <v>37</v>
      </c>
      <c r="AJ42" s="70">
        <f t="shared" si="89"/>
        <v>362</v>
      </c>
      <c r="AK42" s="70">
        <f t="shared" si="89"/>
        <v>242</v>
      </c>
      <c r="AL42" s="70">
        <f t="shared" si="89"/>
        <v>20</v>
      </c>
      <c r="AM42" s="70">
        <f t="shared" si="89"/>
        <v>262</v>
      </c>
      <c r="AN42" s="70">
        <f t="shared" si="89"/>
        <v>18</v>
      </c>
      <c r="AO42" s="70">
        <f t="shared" si="89"/>
        <v>233</v>
      </c>
      <c r="AP42" s="70">
        <f t="shared" si="89"/>
        <v>251</v>
      </c>
      <c r="AQ42" s="70">
        <f t="shared" si="89"/>
        <v>14</v>
      </c>
      <c r="AR42" s="70">
        <f t="shared" si="89"/>
        <v>146</v>
      </c>
      <c r="AS42" s="70">
        <f t="shared" si="89"/>
        <v>79</v>
      </c>
      <c r="AT42" s="525">
        <f t="shared" si="89"/>
        <v>67</v>
      </c>
    </row>
    <row r="43" spans="1:46" s="80" customFormat="1" ht="12.75" customHeight="1">
      <c r="B43" s="846" t="s">
        <v>230</v>
      </c>
      <c r="C43" s="70">
        <f>+C227+C226+C225+C224+C223+C222+C221+C220+C219</f>
        <v>11752</v>
      </c>
      <c r="D43" s="70">
        <f t="shared" ref="D43:L43" si="90">+D227+D226+D225+D224+D223+D222+D221+D220+D219</f>
        <v>6252</v>
      </c>
      <c r="E43" s="70">
        <f t="shared" si="90"/>
        <v>7584</v>
      </c>
      <c r="F43" s="70">
        <f t="shared" si="90"/>
        <v>4016</v>
      </c>
      <c r="G43" s="70">
        <f t="shared" si="90"/>
        <v>6059</v>
      </c>
      <c r="H43" s="70">
        <f t="shared" si="90"/>
        <v>3146</v>
      </c>
      <c r="I43" s="70">
        <f t="shared" si="90"/>
        <v>4379</v>
      </c>
      <c r="J43" s="70">
        <f t="shared" si="90"/>
        <v>2239</v>
      </c>
      <c r="K43" s="70">
        <f t="shared" si="90"/>
        <v>3069</v>
      </c>
      <c r="L43" s="70">
        <f t="shared" si="90"/>
        <v>1558</v>
      </c>
      <c r="M43" s="439">
        <f t="shared" si="31"/>
        <v>32843</v>
      </c>
      <c r="N43" s="752">
        <f t="shared" si="31"/>
        <v>17211</v>
      </c>
      <c r="O43" s="78"/>
      <c r="P43" s="846" t="s">
        <v>230</v>
      </c>
      <c r="Q43" s="70">
        <f t="shared" ref="Q43:Z43" si="91">+Q227+Q226+Q225+Q224+Q223+Q222+Q221+Q220+Q219</f>
        <v>2093</v>
      </c>
      <c r="R43" s="70">
        <f t="shared" si="91"/>
        <v>1092</v>
      </c>
      <c r="S43" s="70">
        <f t="shared" si="91"/>
        <v>1159</v>
      </c>
      <c r="T43" s="70">
        <f t="shared" si="91"/>
        <v>580</v>
      </c>
      <c r="U43" s="70">
        <f t="shared" si="91"/>
        <v>809</v>
      </c>
      <c r="V43" s="70">
        <f t="shared" si="91"/>
        <v>405</v>
      </c>
      <c r="W43" s="70">
        <f t="shared" si="91"/>
        <v>371</v>
      </c>
      <c r="X43" s="70">
        <f t="shared" si="91"/>
        <v>195</v>
      </c>
      <c r="Y43" s="70">
        <f t="shared" si="91"/>
        <v>137</v>
      </c>
      <c r="Z43" s="70">
        <f t="shared" si="91"/>
        <v>81</v>
      </c>
      <c r="AA43" s="439">
        <f t="shared" si="33"/>
        <v>4569</v>
      </c>
      <c r="AB43" s="752">
        <f t="shared" si="34"/>
        <v>2353</v>
      </c>
      <c r="AC43" s="138"/>
      <c r="AD43" s="846" t="s">
        <v>230</v>
      </c>
      <c r="AE43" s="70">
        <f t="shared" ref="AE43:AT43" si="92">+AE227+AE226+AE225+AE224+AE223+AE222+AE221+AE220+AE219</f>
        <v>288</v>
      </c>
      <c r="AF43" s="70">
        <f t="shared" si="92"/>
        <v>275</v>
      </c>
      <c r="AG43" s="70">
        <f t="shared" si="92"/>
        <v>257</v>
      </c>
      <c r="AH43" s="70">
        <f t="shared" si="92"/>
        <v>194</v>
      </c>
      <c r="AI43" s="70">
        <f t="shared" si="92"/>
        <v>153</v>
      </c>
      <c r="AJ43" s="70">
        <f t="shared" si="92"/>
        <v>1167</v>
      </c>
      <c r="AK43" s="70">
        <f t="shared" si="92"/>
        <v>620</v>
      </c>
      <c r="AL43" s="70">
        <f t="shared" si="92"/>
        <v>104</v>
      </c>
      <c r="AM43" s="70">
        <f t="shared" si="92"/>
        <v>724</v>
      </c>
      <c r="AN43" s="70">
        <f t="shared" si="92"/>
        <v>127</v>
      </c>
      <c r="AO43" s="70">
        <f t="shared" si="92"/>
        <v>615</v>
      </c>
      <c r="AP43" s="70">
        <f t="shared" si="92"/>
        <v>742</v>
      </c>
      <c r="AQ43" s="70">
        <f t="shared" si="92"/>
        <v>39</v>
      </c>
      <c r="AR43" s="70">
        <f t="shared" si="92"/>
        <v>309</v>
      </c>
      <c r="AS43" s="70">
        <f t="shared" si="92"/>
        <v>247</v>
      </c>
      <c r="AT43" s="525">
        <f t="shared" si="92"/>
        <v>62</v>
      </c>
    </row>
    <row r="44" spans="1:46" s="80" customFormat="1" ht="12.75" customHeight="1" thickBot="1">
      <c r="B44" s="847" t="s">
        <v>240</v>
      </c>
      <c r="C44" s="546">
        <f>+C232+C231+C230+C229+C228</f>
        <v>2958</v>
      </c>
      <c r="D44" s="546">
        <f t="shared" ref="D44:L44" si="93">+D232+D231+D230+D229+D228</f>
        <v>1503</v>
      </c>
      <c r="E44" s="546">
        <f t="shared" si="93"/>
        <v>2259</v>
      </c>
      <c r="F44" s="546">
        <f t="shared" si="93"/>
        <v>1153</v>
      </c>
      <c r="G44" s="546">
        <f t="shared" si="93"/>
        <v>1880</v>
      </c>
      <c r="H44" s="546">
        <f t="shared" si="93"/>
        <v>946</v>
      </c>
      <c r="I44" s="546">
        <f t="shared" si="93"/>
        <v>1537</v>
      </c>
      <c r="J44" s="546">
        <f t="shared" si="93"/>
        <v>800</v>
      </c>
      <c r="K44" s="546">
        <f t="shared" si="93"/>
        <v>1210</v>
      </c>
      <c r="L44" s="546">
        <f t="shared" si="93"/>
        <v>670</v>
      </c>
      <c r="M44" s="763">
        <f t="shared" si="31"/>
        <v>9844</v>
      </c>
      <c r="N44" s="764">
        <f t="shared" si="31"/>
        <v>5072</v>
      </c>
      <c r="O44" s="78"/>
      <c r="P44" s="847" t="s">
        <v>240</v>
      </c>
      <c r="Q44" s="546">
        <f t="shared" ref="Q44:Z44" si="94">+Q232+Q231+Q230+Q229+Q228</f>
        <v>225</v>
      </c>
      <c r="R44" s="546">
        <f t="shared" si="94"/>
        <v>107</v>
      </c>
      <c r="S44" s="546">
        <f t="shared" si="94"/>
        <v>219</v>
      </c>
      <c r="T44" s="546">
        <f t="shared" si="94"/>
        <v>100</v>
      </c>
      <c r="U44" s="546">
        <f t="shared" si="94"/>
        <v>232</v>
      </c>
      <c r="V44" s="546">
        <f t="shared" si="94"/>
        <v>108</v>
      </c>
      <c r="W44" s="546">
        <f t="shared" si="94"/>
        <v>105</v>
      </c>
      <c r="X44" s="546">
        <f t="shared" si="94"/>
        <v>46</v>
      </c>
      <c r="Y44" s="546">
        <f t="shared" si="94"/>
        <v>86</v>
      </c>
      <c r="Z44" s="546">
        <f t="shared" si="94"/>
        <v>52</v>
      </c>
      <c r="AA44" s="763">
        <f t="shared" si="33"/>
        <v>867</v>
      </c>
      <c r="AB44" s="764">
        <f t="shared" si="34"/>
        <v>413</v>
      </c>
      <c r="AC44" s="138"/>
      <c r="AD44" s="847" t="s">
        <v>240</v>
      </c>
      <c r="AE44" s="546">
        <f t="shared" ref="AE44:AT44" si="95">+AE232+AE231+AE230+AE229+AE228</f>
        <v>90</v>
      </c>
      <c r="AF44" s="546">
        <f t="shared" si="95"/>
        <v>84</v>
      </c>
      <c r="AG44" s="546">
        <f t="shared" si="95"/>
        <v>70</v>
      </c>
      <c r="AH44" s="546">
        <f t="shared" si="95"/>
        <v>62</v>
      </c>
      <c r="AI44" s="546">
        <f t="shared" si="95"/>
        <v>54</v>
      </c>
      <c r="AJ44" s="546">
        <f t="shared" si="95"/>
        <v>360</v>
      </c>
      <c r="AK44" s="546">
        <f t="shared" si="95"/>
        <v>246</v>
      </c>
      <c r="AL44" s="546">
        <f t="shared" si="95"/>
        <v>33</v>
      </c>
      <c r="AM44" s="546">
        <f t="shared" si="95"/>
        <v>279</v>
      </c>
      <c r="AN44" s="546">
        <f t="shared" si="95"/>
        <v>37</v>
      </c>
      <c r="AO44" s="546">
        <f t="shared" si="95"/>
        <v>245</v>
      </c>
      <c r="AP44" s="546">
        <f t="shared" si="95"/>
        <v>282</v>
      </c>
      <c r="AQ44" s="546">
        <f t="shared" si="95"/>
        <v>21</v>
      </c>
      <c r="AR44" s="546">
        <f t="shared" si="95"/>
        <v>85</v>
      </c>
      <c r="AS44" s="546">
        <f t="shared" si="95"/>
        <v>70</v>
      </c>
      <c r="AT44" s="547">
        <f t="shared" si="95"/>
        <v>15</v>
      </c>
    </row>
    <row r="45" spans="1:46" s="80" customFormat="1" ht="12.75" customHeight="1">
      <c r="N45" s="45"/>
      <c r="O45" s="43"/>
      <c r="P45" s="43"/>
      <c r="Q45" s="43"/>
      <c r="R45" s="43"/>
      <c r="S45" s="43"/>
      <c r="T45" s="43"/>
      <c r="U45" s="43"/>
      <c r="V45" s="43"/>
      <c r="W45" s="43"/>
      <c r="X45" s="43"/>
      <c r="AB45" s="78"/>
    </row>
    <row r="46" spans="1:46" ht="12" customHeight="1">
      <c r="A46" s="945" t="s">
        <v>512</v>
      </c>
      <c r="B46" s="945"/>
      <c r="C46" s="945"/>
      <c r="D46" s="945"/>
      <c r="E46" s="945"/>
      <c r="F46" s="945"/>
      <c r="G46" s="945"/>
      <c r="H46" s="945"/>
      <c r="I46" s="945"/>
      <c r="J46" s="945"/>
      <c r="K46" s="945"/>
      <c r="L46" s="945"/>
      <c r="M46" s="945"/>
      <c r="N46" s="945"/>
      <c r="P46" s="43" t="s">
        <v>505</v>
      </c>
      <c r="Q46" s="43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200"/>
      <c r="AD46" s="43" t="s">
        <v>521</v>
      </c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</row>
    <row r="47" spans="1:46" ht="12" customHeight="1">
      <c r="A47" s="945" t="s">
        <v>111</v>
      </c>
      <c r="B47" s="945"/>
      <c r="C47" s="945"/>
      <c r="D47" s="945"/>
      <c r="E47" s="945"/>
      <c r="F47" s="945"/>
      <c r="G47" s="945"/>
      <c r="H47" s="945"/>
      <c r="I47" s="945"/>
      <c r="J47" s="945"/>
      <c r="K47" s="945"/>
      <c r="L47" s="945"/>
      <c r="M47" s="945"/>
      <c r="N47" s="945"/>
      <c r="P47" s="43" t="s">
        <v>111</v>
      </c>
      <c r="Q47" s="43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200"/>
      <c r="AD47" s="43" t="s">
        <v>434</v>
      </c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</row>
    <row r="48" spans="1:46" ht="12" customHeight="1">
      <c r="A48" s="945" t="s">
        <v>281</v>
      </c>
      <c r="B48" s="945"/>
      <c r="C48" s="945"/>
      <c r="D48" s="945"/>
      <c r="E48" s="945"/>
      <c r="F48" s="945"/>
      <c r="G48" s="945"/>
      <c r="H48" s="945"/>
      <c r="I48" s="945"/>
      <c r="J48" s="945"/>
      <c r="K48" s="945"/>
      <c r="L48" s="945"/>
      <c r="M48" s="945"/>
      <c r="N48" s="945"/>
      <c r="P48" s="43" t="s">
        <v>281</v>
      </c>
      <c r="Q48" s="43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200"/>
      <c r="AD48" s="43" t="s">
        <v>281</v>
      </c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</row>
    <row r="49" spans="1:46" ht="12" customHeight="1">
      <c r="A49" s="43"/>
      <c r="B49" s="43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200"/>
      <c r="N49" s="200"/>
      <c r="P49" s="43"/>
      <c r="Q49" s="43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200"/>
      <c r="AC49" s="164"/>
      <c r="AD49" s="43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200"/>
      <c r="AP49" s="200"/>
      <c r="AQ49" s="86"/>
      <c r="AR49" s="86"/>
      <c r="AS49" s="86"/>
      <c r="AT49" s="86"/>
    </row>
    <row r="50" spans="1:46" s="397" customFormat="1" ht="12" customHeight="1">
      <c r="A50" s="418" t="s">
        <v>112</v>
      </c>
      <c r="B50" s="48"/>
      <c r="C50" s="394"/>
      <c r="D50" s="394"/>
      <c r="E50" s="394"/>
      <c r="F50" s="394"/>
      <c r="G50" s="394"/>
      <c r="H50" s="394"/>
      <c r="I50" s="394"/>
      <c r="J50" s="394"/>
      <c r="K50" s="394"/>
      <c r="L50" s="394"/>
      <c r="M50" s="394"/>
      <c r="N50" s="164"/>
      <c r="O50" s="418" t="s">
        <v>112</v>
      </c>
      <c r="P50" s="48"/>
      <c r="Q50" s="394"/>
      <c r="R50" s="394"/>
      <c r="S50" s="394"/>
      <c r="T50" s="394"/>
      <c r="U50" s="394"/>
      <c r="V50" s="394"/>
      <c r="W50" s="394"/>
      <c r="X50" s="394"/>
      <c r="Z50" s="394"/>
      <c r="AA50" s="394"/>
      <c r="AB50" s="164"/>
      <c r="AC50" s="418" t="s">
        <v>112</v>
      </c>
      <c r="AD50" s="48"/>
      <c r="AE50" s="394"/>
      <c r="AF50" s="394"/>
      <c r="AG50" s="394"/>
      <c r="AH50" s="394"/>
      <c r="AI50" s="394"/>
      <c r="AJ50" s="394"/>
      <c r="AK50" s="394"/>
      <c r="AL50" s="394"/>
      <c r="AM50" s="394"/>
      <c r="AN50" s="394"/>
      <c r="AO50" s="394"/>
      <c r="AP50" s="394"/>
      <c r="AQ50" s="394"/>
      <c r="AR50" s="394"/>
      <c r="AS50" s="394"/>
      <c r="AT50" s="394"/>
    </row>
    <row r="51" spans="1:46" ht="10.5" customHeight="1"/>
    <row r="52" spans="1:46" s="147" customFormat="1" ht="22.5" customHeight="1">
      <c r="A52" s="142"/>
      <c r="B52" s="143"/>
      <c r="C52" s="51" t="s">
        <v>272</v>
      </c>
      <c r="D52" s="52"/>
      <c r="E52" s="51" t="s">
        <v>273</v>
      </c>
      <c r="F52" s="52"/>
      <c r="G52" s="51" t="s">
        <v>274</v>
      </c>
      <c r="H52" s="52"/>
      <c r="I52" s="51" t="s">
        <v>275</v>
      </c>
      <c r="J52" s="52"/>
      <c r="K52" s="51" t="s">
        <v>276</v>
      </c>
      <c r="L52" s="52"/>
      <c r="M52" s="144" t="s">
        <v>57</v>
      </c>
      <c r="N52" s="145"/>
      <c r="O52" s="143"/>
      <c r="P52" s="143"/>
      <c r="Q52" s="51" t="s">
        <v>272</v>
      </c>
      <c r="R52" s="52"/>
      <c r="S52" s="51" t="s">
        <v>273</v>
      </c>
      <c r="T52" s="52"/>
      <c r="U52" s="51" t="s">
        <v>274</v>
      </c>
      <c r="V52" s="52"/>
      <c r="W52" s="51" t="s">
        <v>275</v>
      </c>
      <c r="X52" s="52"/>
      <c r="Y52" s="51" t="s">
        <v>276</v>
      </c>
      <c r="Z52" s="52"/>
      <c r="AA52" s="144" t="s">
        <v>57</v>
      </c>
      <c r="AB52" s="146"/>
      <c r="AC52" s="143"/>
      <c r="AD52" s="143"/>
      <c r="AE52" s="51" t="s">
        <v>253</v>
      </c>
      <c r="AF52" s="123"/>
      <c r="AG52" s="52"/>
      <c r="AH52" s="51"/>
      <c r="AI52" s="123"/>
      <c r="AJ52" s="52"/>
      <c r="AK52" s="51" t="s">
        <v>70</v>
      </c>
      <c r="AL52" s="123"/>
      <c r="AM52" s="99"/>
      <c r="AN52" s="51" t="s">
        <v>251</v>
      </c>
      <c r="AO52" s="124"/>
      <c r="AP52" s="124"/>
      <c r="AQ52" s="125"/>
      <c r="AR52" s="51" t="s">
        <v>72</v>
      </c>
      <c r="AS52" s="123"/>
      <c r="AT52" s="52"/>
    </row>
    <row r="53" spans="1:46" s="147" customFormat="1" ht="33.75" customHeight="1">
      <c r="A53" s="311" t="s">
        <v>113</v>
      </c>
      <c r="B53" s="34" t="s">
        <v>114</v>
      </c>
      <c r="C53" s="182" t="s">
        <v>282</v>
      </c>
      <c r="D53" s="182" t="s">
        <v>269</v>
      </c>
      <c r="E53" s="182" t="s">
        <v>282</v>
      </c>
      <c r="F53" s="182" t="s">
        <v>269</v>
      </c>
      <c r="G53" s="182" t="s">
        <v>282</v>
      </c>
      <c r="H53" s="182" t="s">
        <v>269</v>
      </c>
      <c r="I53" s="182" t="s">
        <v>282</v>
      </c>
      <c r="J53" s="182" t="s">
        <v>269</v>
      </c>
      <c r="K53" s="182" t="s">
        <v>282</v>
      </c>
      <c r="L53" s="182" t="s">
        <v>269</v>
      </c>
      <c r="M53" s="182" t="s">
        <v>282</v>
      </c>
      <c r="N53" s="182" t="s">
        <v>269</v>
      </c>
      <c r="O53" s="311" t="s">
        <v>113</v>
      </c>
      <c r="P53" s="34" t="s">
        <v>114</v>
      </c>
      <c r="Q53" s="182" t="s">
        <v>282</v>
      </c>
      <c r="R53" s="182" t="s">
        <v>269</v>
      </c>
      <c r="S53" s="182" t="s">
        <v>282</v>
      </c>
      <c r="T53" s="182" t="s">
        <v>269</v>
      </c>
      <c r="U53" s="182" t="s">
        <v>282</v>
      </c>
      <c r="V53" s="182" t="s">
        <v>269</v>
      </c>
      <c r="W53" s="182" t="s">
        <v>282</v>
      </c>
      <c r="X53" s="182" t="s">
        <v>269</v>
      </c>
      <c r="Y53" s="182" t="s">
        <v>282</v>
      </c>
      <c r="Z53" s="182" t="s">
        <v>269</v>
      </c>
      <c r="AA53" s="182" t="s">
        <v>282</v>
      </c>
      <c r="AB53" s="182" t="s">
        <v>269</v>
      </c>
      <c r="AC53" s="60" t="s">
        <v>113</v>
      </c>
      <c r="AD53" s="105" t="s">
        <v>114</v>
      </c>
      <c r="AE53" s="149" t="s">
        <v>272</v>
      </c>
      <c r="AF53" s="149" t="s">
        <v>273</v>
      </c>
      <c r="AG53" s="149" t="s">
        <v>274</v>
      </c>
      <c r="AH53" s="149" t="s">
        <v>275</v>
      </c>
      <c r="AI53" s="149" t="s">
        <v>276</v>
      </c>
      <c r="AJ53" s="150" t="s">
        <v>57</v>
      </c>
      <c r="AK53" s="151" t="s">
        <v>73</v>
      </c>
      <c r="AL53" s="151" t="s">
        <v>74</v>
      </c>
      <c r="AM53" s="152" t="s">
        <v>75</v>
      </c>
      <c r="AN53" s="130" t="s">
        <v>277</v>
      </c>
      <c r="AO53" s="130" t="s">
        <v>278</v>
      </c>
      <c r="AP53" s="130" t="s">
        <v>279</v>
      </c>
      <c r="AQ53" s="128" t="s">
        <v>80</v>
      </c>
      <c r="AR53" s="105" t="s">
        <v>81</v>
      </c>
      <c r="AS53" s="152" t="s">
        <v>82</v>
      </c>
      <c r="AT53" s="105" t="s">
        <v>83</v>
      </c>
    </row>
    <row r="54" spans="1:46" s="147" customFormat="1" ht="14.25" customHeight="1">
      <c r="A54" s="93"/>
      <c r="B54" s="50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8"/>
      <c r="N54" s="148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8"/>
      <c r="AB54" s="148"/>
      <c r="AC54" s="143"/>
      <c r="AD54" s="143"/>
      <c r="AE54" s="143"/>
      <c r="AF54" s="143"/>
      <c r="AG54" s="143"/>
      <c r="AH54" s="143"/>
      <c r="AI54" s="143"/>
      <c r="AJ54" s="150"/>
      <c r="AK54" s="150"/>
      <c r="AL54" s="150"/>
      <c r="AM54" s="150"/>
      <c r="AN54" s="153"/>
      <c r="AO54" s="153"/>
      <c r="AP54" s="153"/>
      <c r="AQ54" s="153"/>
      <c r="AR54" s="50"/>
      <c r="AS54" s="154"/>
      <c r="AT54" s="50"/>
    </row>
    <row r="55" spans="1:46" ht="15" customHeight="1">
      <c r="A55" s="155"/>
      <c r="B55" s="401" t="s">
        <v>58</v>
      </c>
      <c r="C55" s="402">
        <f t="shared" ref="C55:N55" si="96">SUM(C57:C75)</f>
        <v>103540</v>
      </c>
      <c r="D55" s="402">
        <f t="shared" si="96"/>
        <v>50935</v>
      </c>
      <c r="E55" s="402">
        <f t="shared" si="96"/>
        <v>87307</v>
      </c>
      <c r="F55" s="402">
        <f t="shared" si="96"/>
        <v>42501</v>
      </c>
      <c r="G55" s="402">
        <f t="shared" si="96"/>
        <v>82843</v>
      </c>
      <c r="H55" s="402">
        <f t="shared" si="96"/>
        <v>40266</v>
      </c>
      <c r="I55" s="402">
        <f t="shared" si="96"/>
        <v>64587</v>
      </c>
      <c r="J55" s="402">
        <f t="shared" si="96"/>
        <v>31941</v>
      </c>
      <c r="K55" s="402">
        <f t="shared" si="96"/>
        <v>50597</v>
      </c>
      <c r="L55" s="402">
        <f t="shared" si="96"/>
        <v>25287</v>
      </c>
      <c r="M55" s="402">
        <f t="shared" si="96"/>
        <v>388874</v>
      </c>
      <c r="N55" s="402">
        <f t="shared" si="96"/>
        <v>190930</v>
      </c>
      <c r="O55" s="156"/>
      <c r="P55" s="401" t="s">
        <v>58</v>
      </c>
      <c r="Q55" s="402">
        <f t="shared" ref="Q55:AB55" si="97">SUM(Q57:Q75)</f>
        <v>9855</v>
      </c>
      <c r="R55" s="402">
        <f t="shared" si="97"/>
        <v>4505</v>
      </c>
      <c r="S55" s="402">
        <f t="shared" si="97"/>
        <v>11141</v>
      </c>
      <c r="T55" s="402">
        <f t="shared" si="97"/>
        <v>4881</v>
      </c>
      <c r="U55" s="402">
        <f t="shared" si="97"/>
        <v>11422</v>
      </c>
      <c r="V55" s="402">
        <f t="shared" si="97"/>
        <v>5123</v>
      </c>
      <c r="W55" s="402">
        <f t="shared" si="97"/>
        <v>5205</v>
      </c>
      <c r="X55" s="402">
        <f t="shared" si="97"/>
        <v>2429</v>
      </c>
      <c r="Y55" s="402">
        <f t="shared" si="97"/>
        <v>3591</v>
      </c>
      <c r="Z55" s="402">
        <f t="shared" si="97"/>
        <v>1799</v>
      </c>
      <c r="AA55" s="402">
        <f t="shared" si="97"/>
        <v>41214</v>
      </c>
      <c r="AB55" s="402">
        <f t="shared" si="97"/>
        <v>18737</v>
      </c>
      <c r="AC55" s="156"/>
      <c r="AD55" s="401" t="s">
        <v>58</v>
      </c>
      <c r="AE55" s="402">
        <f t="shared" ref="AE55:AT55" si="98">SUM(AE57:AE75)</f>
        <v>3431</v>
      </c>
      <c r="AF55" s="402">
        <f t="shared" si="98"/>
        <v>3293</v>
      </c>
      <c r="AG55" s="402">
        <f t="shared" si="98"/>
        <v>3259</v>
      </c>
      <c r="AH55" s="402">
        <f t="shared" si="98"/>
        <v>3078</v>
      </c>
      <c r="AI55" s="402">
        <f t="shared" si="98"/>
        <v>2891</v>
      </c>
      <c r="AJ55" s="402">
        <f t="shared" si="98"/>
        <v>15952</v>
      </c>
      <c r="AK55" s="402">
        <f t="shared" si="98"/>
        <v>10059</v>
      </c>
      <c r="AL55" s="402">
        <f t="shared" si="98"/>
        <v>1108</v>
      </c>
      <c r="AM55" s="402">
        <f t="shared" si="98"/>
        <v>11167</v>
      </c>
      <c r="AN55" s="402">
        <f t="shared" si="98"/>
        <v>2469</v>
      </c>
      <c r="AO55" s="402">
        <f t="shared" si="98"/>
        <v>8308</v>
      </c>
      <c r="AP55" s="402">
        <f t="shared" si="98"/>
        <v>10777</v>
      </c>
      <c r="AQ55" s="402">
        <f t="shared" si="98"/>
        <v>880</v>
      </c>
      <c r="AR55" s="402">
        <f t="shared" si="98"/>
        <v>3235</v>
      </c>
      <c r="AS55" s="402">
        <f t="shared" si="98"/>
        <v>3074</v>
      </c>
      <c r="AT55" s="402">
        <f t="shared" si="98"/>
        <v>161</v>
      </c>
    </row>
    <row r="56" spans="1:46" ht="15" customHeight="1">
      <c r="A56" s="155"/>
      <c r="B56" s="70"/>
      <c r="C56" s="396"/>
      <c r="D56" s="396"/>
      <c r="E56" s="396"/>
      <c r="F56" s="396"/>
      <c r="G56" s="396"/>
      <c r="H56" s="396"/>
      <c r="I56" s="396"/>
      <c r="J56" s="396"/>
      <c r="K56" s="396"/>
      <c r="L56" s="396"/>
      <c r="M56" s="396"/>
      <c r="N56" s="396"/>
      <c r="O56" s="155"/>
      <c r="P56" s="70"/>
      <c r="Q56" s="396"/>
      <c r="R56" s="396"/>
      <c r="S56" s="396"/>
      <c r="T56" s="396"/>
      <c r="U56" s="396"/>
      <c r="V56" s="396"/>
      <c r="W56" s="396"/>
      <c r="X56" s="396"/>
      <c r="Y56" s="396"/>
      <c r="Z56" s="396"/>
      <c r="AA56" s="396"/>
      <c r="AB56" s="396"/>
      <c r="AC56" s="155"/>
      <c r="AD56" s="70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</row>
    <row r="57" spans="1:46" s="397" customFormat="1" ht="15" customHeight="1">
      <c r="A57" s="707" t="s">
        <v>115</v>
      </c>
      <c r="B57" s="707" t="s">
        <v>116</v>
      </c>
      <c r="C57" s="396">
        <v>5946</v>
      </c>
      <c r="D57" s="396">
        <v>2948</v>
      </c>
      <c r="E57" s="396">
        <v>5149</v>
      </c>
      <c r="F57" s="396">
        <v>2534</v>
      </c>
      <c r="G57" s="396">
        <v>5027</v>
      </c>
      <c r="H57" s="396">
        <v>2359</v>
      </c>
      <c r="I57" s="396">
        <v>4025</v>
      </c>
      <c r="J57" s="396">
        <v>1993</v>
      </c>
      <c r="K57" s="396">
        <v>3268</v>
      </c>
      <c r="L57" s="396">
        <v>1623</v>
      </c>
      <c r="M57" s="438">
        <v>23415</v>
      </c>
      <c r="N57" s="438">
        <v>11457</v>
      </c>
      <c r="O57" s="707" t="s">
        <v>115</v>
      </c>
      <c r="P57" s="707" t="s">
        <v>116</v>
      </c>
      <c r="Q57" s="396">
        <v>252</v>
      </c>
      <c r="R57" s="396">
        <v>104</v>
      </c>
      <c r="S57" s="396">
        <v>363</v>
      </c>
      <c r="T57" s="396">
        <v>151</v>
      </c>
      <c r="U57" s="396">
        <v>536</v>
      </c>
      <c r="V57" s="396">
        <v>209</v>
      </c>
      <c r="W57" s="396">
        <v>260</v>
      </c>
      <c r="X57" s="396">
        <v>107</v>
      </c>
      <c r="Y57" s="396">
        <v>178</v>
      </c>
      <c r="Z57" s="396">
        <v>93</v>
      </c>
      <c r="AA57" s="402">
        <v>1589</v>
      </c>
      <c r="AB57" s="402">
        <v>664</v>
      </c>
      <c r="AC57" s="707" t="s">
        <v>115</v>
      </c>
      <c r="AD57" s="707" t="s">
        <v>116</v>
      </c>
      <c r="AE57" s="396">
        <v>227</v>
      </c>
      <c r="AF57" s="396">
        <v>217</v>
      </c>
      <c r="AG57" s="396">
        <v>211</v>
      </c>
      <c r="AH57" s="396">
        <v>196</v>
      </c>
      <c r="AI57" s="396">
        <v>184</v>
      </c>
      <c r="AJ57" s="396">
        <v>1035</v>
      </c>
      <c r="AK57" s="396">
        <v>819</v>
      </c>
      <c r="AL57" s="396">
        <v>35</v>
      </c>
      <c r="AM57" s="396">
        <v>854</v>
      </c>
      <c r="AN57" s="396">
        <v>52</v>
      </c>
      <c r="AO57" s="396">
        <v>756</v>
      </c>
      <c r="AP57" s="396">
        <v>808</v>
      </c>
      <c r="AQ57" s="396">
        <v>70</v>
      </c>
      <c r="AR57" s="396">
        <v>225</v>
      </c>
      <c r="AS57" s="396">
        <v>208</v>
      </c>
      <c r="AT57" s="396">
        <v>17</v>
      </c>
    </row>
    <row r="58" spans="1:46" s="397" customFormat="1" ht="15" customHeight="1">
      <c r="A58" s="707" t="s">
        <v>115</v>
      </c>
      <c r="B58" s="707" t="s">
        <v>117</v>
      </c>
      <c r="C58" s="396">
        <v>3565</v>
      </c>
      <c r="D58" s="396">
        <v>1730</v>
      </c>
      <c r="E58" s="396">
        <v>3097</v>
      </c>
      <c r="F58" s="396">
        <v>1486</v>
      </c>
      <c r="G58" s="396">
        <v>3892</v>
      </c>
      <c r="H58" s="396">
        <v>1874</v>
      </c>
      <c r="I58" s="396">
        <v>2368</v>
      </c>
      <c r="J58" s="396">
        <v>1192</v>
      </c>
      <c r="K58" s="396">
        <v>1670</v>
      </c>
      <c r="L58" s="396">
        <v>851</v>
      </c>
      <c r="M58" s="438">
        <v>14592</v>
      </c>
      <c r="N58" s="438">
        <v>7133</v>
      </c>
      <c r="O58" s="707" t="s">
        <v>115</v>
      </c>
      <c r="P58" s="707" t="s">
        <v>117</v>
      </c>
      <c r="Q58" s="396">
        <v>724</v>
      </c>
      <c r="R58" s="396">
        <v>342</v>
      </c>
      <c r="S58" s="396">
        <v>545</v>
      </c>
      <c r="T58" s="396">
        <v>225</v>
      </c>
      <c r="U58" s="396">
        <v>799</v>
      </c>
      <c r="V58" s="396">
        <v>335</v>
      </c>
      <c r="W58" s="396">
        <v>324</v>
      </c>
      <c r="X58" s="396">
        <v>172</v>
      </c>
      <c r="Y58" s="396">
        <v>82</v>
      </c>
      <c r="Z58" s="396">
        <v>41</v>
      </c>
      <c r="AA58" s="402">
        <v>2474</v>
      </c>
      <c r="AB58" s="402">
        <v>1115</v>
      </c>
      <c r="AC58" s="707" t="s">
        <v>115</v>
      </c>
      <c r="AD58" s="707" t="s">
        <v>117</v>
      </c>
      <c r="AE58" s="396">
        <v>117</v>
      </c>
      <c r="AF58" s="396">
        <v>118</v>
      </c>
      <c r="AG58" s="396">
        <v>123</v>
      </c>
      <c r="AH58" s="396">
        <v>116</v>
      </c>
      <c r="AI58" s="396">
        <v>115</v>
      </c>
      <c r="AJ58" s="396">
        <v>589</v>
      </c>
      <c r="AK58" s="396">
        <v>327</v>
      </c>
      <c r="AL58" s="396">
        <v>40</v>
      </c>
      <c r="AM58" s="396">
        <v>367</v>
      </c>
      <c r="AN58" s="396">
        <v>181</v>
      </c>
      <c r="AO58" s="396">
        <v>169</v>
      </c>
      <c r="AP58" s="396">
        <v>350</v>
      </c>
      <c r="AQ58" s="396">
        <v>5</v>
      </c>
      <c r="AR58" s="396">
        <v>118</v>
      </c>
      <c r="AS58" s="396">
        <v>115</v>
      </c>
      <c r="AT58" s="396">
        <v>3</v>
      </c>
    </row>
    <row r="59" spans="1:46" s="397" customFormat="1" ht="15" customHeight="1">
      <c r="A59" s="707" t="s">
        <v>115</v>
      </c>
      <c r="B59" s="707" t="s">
        <v>118</v>
      </c>
      <c r="C59" s="396">
        <v>1637</v>
      </c>
      <c r="D59" s="396">
        <v>822</v>
      </c>
      <c r="E59" s="396">
        <v>1556</v>
      </c>
      <c r="F59" s="396">
        <v>757</v>
      </c>
      <c r="G59" s="396">
        <v>1565</v>
      </c>
      <c r="H59" s="396">
        <v>780</v>
      </c>
      <c r="I59" s="396">
        <v>1139</v>
      </c>
      <c r="J59" s="396">
        <v>561</v>
      </c>
      <c r="K59" s="396">
        <v>920</v>
      </c>
      <c r="L59" s="396">
        <v>472</v>
      </c>
      <c r="M59" s="438">
        <v>6817</v>
      </c>
      <c r="N59" s="438">
        <v>3392</v>
      </c>
      <c r="O59" s="707" t="s">
        <v>115</v>
      </c>
      <c r="P59" s="707" t="s">
        <v>118</v>
      </c>
      <c r="Q59" s="396">
        <v>198</v>
      </c>
      <c r="R59" s="396">
        <v>92</v>
      </c>
      <c r="S59" s="396">
        <v>306</v>
      </c>
      <c r="T59" s="396">
        <v>143</v>
      </c>
      <c r="U59" s="396">
        <v>283</v>
      </c>
      <c r="V59" s="396">
        <v>124</v>
      </c>
      <c r="W59" s="396">
        <v>144</v>
      </c>
      <c r="X59" s="396">
        <v>77</v>
      </c>
      <c r="Y59" s="396">
        <v>117</v>
      </c>
      <c r="Z59" s="396">
        <v>59</v>
      </c>
      <c r="AA59" s="402">
        <v>1048</v>
      </c>
      <c r="AB59" s="402">
        <v>495</v>
      </c>
      <c r="AC59" s="707" t="s">
        <v>115</v>
      </c>
      <c r="AD59" s="707" t="s">
        <v>118</v>
      </c>
      <c r="AE59" s="396">
        <v>73</v>
      </c>
      <c r="AF59" s="396">
        <v>74</v>
      </c>
      <c r="AG59" s="396">
        <v>74</v>
      </c>
      <c r="AH59" s="396">
        <v>74</v>
      </c>
      <c r="AI59" s="396">
        <v>69</v>
      </c>
      <c r="AJ59" s="396">
        <v>364</v>
      </c>
      <c r="AK59" s="396">
        <v>169</v>
      </c>
      <c r="AL59" s="396">
        <v>16</v>
      </c>
      <c r="AM59" s="396">
        <v>185</v>
      </c>
      <c r="AN59" s="396">
        <v>43</v>
      </c>
      <c r="AO59" s="396">
        <v>126</v>
      </c>
      <c r="AP59" s="396">
        <v>169</v>
      </c>
      <c r="AQ59" s="396">
        <v>14</v>
      </c>
      <c r="AR59" s="396">
        <v>73</v>
      </c>
      <c r="AS59" s="396">
        <v>73</v>
      </c>
      <c r="AT59" s="396">
        <v>0</v>
      </c>
    </row>
    <row r="60" spans="1:46" s="397" customFormat="1" ht="15" customHeight="1">
      <c r="A60" s="707" t="s">
        <v>115</v>
      </c>
      <c r="B60" s="707" t="s">
        <v>119</v>
      </c>
      <c r="C60" s="396">
        <v>2796</v>
      </c>
      <c r="D60" s="396">
        <v>1353</v>
      </c>
      <c r="E60" s="396">
        <v>2204</v>
      </c>
      <c r="F60" s="396">
        <v>1027</v>
      </c>
      <c r="G60" s="396">
        <v>1880</v>
      </c>
      <c r="H60" s="396">
        <v>928</v>
      </c>
      <c r="I60" s="396">
        <v>1378</v>
      </c>
      <c r="J60" s="396">
        <v>685</v>
      </c>
      <c r="K60" s="396">
        <v>1053</v>
      </c>
      <c r="L60" s="396">
        <v>520</v>
      </c>
      <c r="M60" s="438">
        <v>9311</v>
      </c>
      <c r="N60" s="438">
        <v>4513</v>
      </c>
      <c r="O60" s="707" t="s">
        <v>115</v>
      </c>
      <c r="P60" s="707" t="s">
        <v>119</v>
      </c>
      <c r="Q60" s="396">
        <v>366</v>
      </c>
      <c r="R60" s="396">
        <v>164</v>
      </c>
      <c r="S60" s="396">
        <v>431</v>
      </c>
      <c r="T60" s="396">
        <v>176</v>
      </c>
      <c r="U60" s="396">
        <v>354</v>
      </c>
      <c r="V60" s="396">
        <v>156</v>
      </c>
      <c r="W60" s="396">
        <v>124</v>
      </c>
      <c r="X60" s="396">
        <v>55</v>
      </c>
      <c r="Y60" s="396">
        <v>126</v>
      </c>
      <c r="Z60" s="396">
        <v>69</v>
      </c>
      <c r="AA60" s="402">
        <v>1401</v>
      </c>
      <c r="AB60" s="402">
        <v>620</v>
      </c>
      <c r="AC60" s="707" t="s">
        <v>115</v>
      </c>
      <c r="AD60" s="707" t="s">
        <v>119</v>
      </c>
      <c r="AE60" s="396">
        <v>99</v>
      </c>
      <c r="AF60" s="396">
        <v>95</v>
      </c>
      <c r="AG60" s="396">
        <v>94</v>
      </c>
      <c r="AH60" s="396">
        <v>85</v>
      </c>
      <c r="AI60" s="396">
        <v>75</v>
      </c>
      <c r="AJ60" s="396">
        <v>448</v>
      </c>
      <c r="AK60" s="396">
        <v>204</v>
      </c>
      <c r="AL60" s="396">
        <v>25</v>
      </c>
      <c r="AM60" s="396">
        <v>229</v>
      </c>
      <c r="AN60" s="396">
        <v>100</v>
      </c>
      <c r="AO60" s="396">
        <v>110</v>
      </c>
      <c r="AP60" s="396">
        <v>210</v>
      </c>
      <c r="AQ60" s="396">
        <v>9</v>
      </c>
      <c r="AR60" s="396">
        <v>100</v>
      </c>
      <c r="AS60" s="396">
        <v>94</v>
      </c>
      <c r="AT60" s="396">
        <v>6</v>
      </c>
    </row>
    <row r="61" spans="1:46" s="397" customFormat="1" ht="15" customHeight="1">
      <c r="A61" s="707" t="s">
        <v>115</v>
      </c>
      <c r="B61" s="707" t="s">
        <v>255</v>
      </c>
      <c r="C61" s="396">
        <v>8217</v>
      </c>
      <c r="D61" s="396">
        <v>4023</v>
      </c>
      <c r="E61" s="396">
        <v>6816</v>
      </c>
      <c r="F61" s="396">
        <v>3265</v>
      </c>
      <c r="G61" s="396">
        <v>6806</v>
      </c>
      <c r="H61" s="396">
        <v>3289</v>
      </c>
      <c r="I61" s="396">
        <v>6099</v>
      </c>
      <c r="J61" s="396">
        <v>3041</v>
      </c>
      <c r="K61" s="396">
        <v>5069</v>
      </c>
      <c r="L61" s="396">
        <v>2558</v>
      </c>
      <c r="M61" s="438">
        <v>33007</v>
      </c>
      <c r="N61" s="438">
        <v>16176</v>
      </c>
      <c r="O61" s="707" t="s">
        <v>115</v>
      </c>
      <c r="P61" s="707" t="s">
        <v>255</v>
      </c>
      <c r="Q61" s="396">
        <v>425</v>
      </c>
      <c r="R61" s="396">
        <v>175</v>
      </c>
      <c r="S61" s="396">
        <v>421</v>
      </c>
      <c r="T61" s="396">
        <v>177</v>
      </c>
      <c r="U61" s="396">
        <v>525</v>
      </c>
      <c r="V61" s="396">
        <v>222</v>
      </c>
      <c r="W61" s="396">
        <v>453</v>
      </c>
      <c r="X61" s="396">
        <v>208</v>
      </c>
      <c r="Y61" s="396">
        <v>146</v>
      </c>
      <c r="Z61" s="396">
        <v>71</v>
      </c>
      <c r="AA61" s="402">
        <v>1970</v>
      </c>
      <c r="AB61" s="402">
        <v>853</v>
      </c>
      <c r="AC61" s="707" t="s">
        <v>115</v>
      </c>
      <c r="AD61" s="707" t="s">
        <v>255</v>
      </c>
      <c r="AE61" s="396">
        <v>270</v>
      </c>
      <c r="AF61" s="396">
        <v>253</v>
      </c>
      <c r="AG61" s="396">
        <v>247</v>
      </c>
      <c r="AH61" s="396">
        <v>235</v>
      </c>
      <c r="AI61" s="396">
        <v>229</v>
      </c>
      <c r="AJ61" s="396">
        <v>1234</v>
      </c>
      <c r="AK61" s="396">
        <v>870</v>
      </c>
      <c r="AL61" s="396">
        <v>240</v>
      </c>
      <c r="AM61" s="396">
        <v>1110</v>
      </c>
      <c r="AN61" s="396">
        <v>56</v>
      </c>
      <c r="AO61" s="396">
        <v>1056</v>
      </c>
      <c r="AP61" s="396">
        <v>1112</v>
      </c>
      <c r="AQ61" s="396">
        <v>88</v>
      </c>
      <c r="AR61" s="396">
        <v>231</v>
      </c>
      <c r="AS61" s="396">
        <v>231</v>
      </c>
      <c r="AT61" s="396">
        <v>0</v>
      </c>
    </row>
    <row r="62" spans="1:46" s="397" customFormat="1" ht="15" customHeight="1">
      <c r="A62" s="707" t="s">
        <v>115</v>
      </c>
      <c r="B62" s="707" t="s">
        <v>256</v>
      </c>
      <c r="C62" s="396">
        <v>6459</v>
      </c>
      <c r="D62" s="396">
        <v>3167</v>
      </c>
      <c r="E62" s="396">
        <v>5513</v>
      </c>
      <c r="F62" s="396">
        <v>2683</v>
      </c>
      <c r="G62" s="396">
        <v>5290</v>
      </c>
      <c r="H62" s="396">
        <v>2641</v>
      </c>
      <c r="I62" s="396">
        <v>4264</v>
      </c>
      <c r="J62" s="396">
        <v>2113</v>
      </c>
      <c r="K62" s="396">
        <v>3738</v>
      </c>
      <c r="L62" s="396">
        <v>1846</v>
      </c>
      <c r="M62" s="438">
        <v>25264</v>
      </c>
      <c r="N62" s="438">
        <v>12450</v>
      </c>
      <c r="O62" s="707" t="s">
        <v>115</v>
      </c>
      <c r="P62" s="707" t="s">
        <v>256</v>
      </c>
      <c r="Q62" s="396">
        <v>221</v>
      </c>
      <c r="R62" s="396">
        <v>94</v>
      </c>
      <c r="S62" s="396">
        <v>548</v>
      </c>
      <c r="T62" s="396">
        <v>212</v>
      </c>
      <c r="U62" s="396">
        <v>669</v>
      </c>
      <c r="V62" s="396">
        <v>284</v>
      </c>
      <c r="W62" s="396">
        <v>233</v>
      </c>
      <c r="X62" s="396">
        <v>113</v>
      </c>
      <c r="Y62" s="396">
        <v>145</v>
      </c>
      <c r="Z62" s="396">
        <v>70</v>
      </c>
      <c r="AA62" s="402">
        <v>1816</v>
      </c>
      <c r="AB62" s="402">
        <v>773</v>
      </c>
      <c r="AC62" s="707" t="s">
        <v>115</v>
      </c>
      <c r="AD62" s="707" t="s">
        <v>256</v>
      </c>
      <c r="AE62" s="396">
        <v>234</v>
      </c>
      <c r="AF62" s="396">
        <v>220</v>
      </c>
      <c r="AG62" s="396">
        <v>215</v>
      </c>
      <c r="AH62" s="396">
        <v>203</v>
      </c>
      <c r="AI62" s="396">
        <v>196</v>
      </c>
      <c r="AJ62" s="396">
        <v>1068</v>
      </c>
      <c r="AK62" s="396">
        <v>859</v>
      </c>
      <c r="AL62" s="396">
        <v>65</v>
      </c>
      <c r="AM62" s="396">
        <v>924</v>
      </c>
      <c r="AN62" s="396">
        <v>123</v>
      </c>
      <c r="AO62" s="396">
        <v>759</v>
      </c>
      <c r="AP62" s="396">
        <v>882</v>
      </c>
      <c r="AQ62" s="396">
        <v>53</v>
      </c>
      <c r="AR62" s="396">
        <v>205</v>
      </c>
      <c r="AS62" s="396">
        <v>195</v>
      </c>
      <c r="AT62" s="396">
        <v>10</v>
      </c>
    </row>
    <row r="63" spans="1:46" s="397" customFormat="1" ht="15" customHeight="1">
      <c r="A63" s="707" t="s">
        <v>115</v>
      </c>
      <c r="B63" s="707" t="s">
        <v>257</v>
      </c>
      <c r="C63" s="396">
        <v>21018</v>
      </c>
      <c r="D63" s="396">
        <v>10377</v>
      </c>
      <c r="E63" s="396">
        <v>18177</v>
      </c>
      <c r="F63" s="396">
        <v>9007</v>
      </c>
      <c r="G63" s="396">
        <v>17330</v>
      </c>
      <c r="H63" s="396">
        <v>8586</v>
      </c>
      <c r="I63" s="396">
        <v>15678</v>
      </c>
      <c r="J63" s="396">
        <v>7868</v>
      </c>
      <c r="K63" s="396">
        <v>12870</v>
      </c>
      <c r="L63" s="396">
        <v>6413</v>
      </c>
      <c r="M63" s="438">
        <v>85073</v>
      </c>
      <c r="N63" s="438">
        <v>42251</v>
      </c>
      <c r="O63" s="707" t="s">
        <v>115</v>
      </c>
      <c r="P63" s="707" t="s">
        <v>257</v>
      </c>
      <c r="Q63" s="396">
        <v>723</v>
      </c>
      <c r="R63" s="396">
        <v>312</v>
      </c>
      <c r="S63" s="396">
        <v>762</v>
      </c>
      <c r="T63" s="396">
        <v>324</v>
      </c>
      <c r="U63" s="396">
        <v>835</v>
      </c>
      <c r="V63" s="396">
        <v>359</v>
      </c>
      <c r="W63" s="396">
        <v>714</v>
      </c>
      <c r="X63" s="396">
        <v>312</v>
      </c>
      <c r="Y63" s="396">
        <v>363</v>
      </c>
      <c r="Z63" s="396">
        <v>148</v>
      </c>
      <c r="AA63" s="402">
        <v>3397</v>
      </c>
      <c r="AB63" s="402">
        <v>1455</v>
      </c>
      <c r="AC63" s="707" t="s">
        <v>115</v>
      </c>
      <c r="AD63" s="707" t="s">
        <v>257</v>
      </c>
      <c r="AE63" s="396">
        <v>615</v>
      </c>
      <c r="AF63" s="396">
        <v>570</v>
      </c>
      <c r="AG63" s="396">
        <v>566</v>
      </c>
      <c r="AH63" s="396">
        <v>529</v>
      </c>
      <c r="AI63" s="396">
        <v>485</v>
      </c>
      <c r="AJ63" s="396">
        <v>2765</v>
      </c>
      <c r="AK63" s="396">
        <v>2580</v>
      </c>
      <c r="AL63" s="396">
        <v>49</v>
      </c>
      <c r="AM63" s="396">
        <v>2629</v>
      </c>
      <c r="AN63" s="396">
        <v>29</v>
      </c>
      <c r="AO63" s="396">
        <v>2614</v>
      </c>
      <c r="AP63" s="396">
        <v>2643</v>
      </c>
      <c r="AQ63" s="396">
        <v>433</v>
      </c>
      <c r="AR63" s="396">
        <v>454</v>
      </c>
      <c r="AS63" s="396">
        <v>452</v>
      </c>
      <c r="AT63" s="396">
        <v>2</v>
      </c>
    </row>
    <row r="64" spans="1:46" s="397" customFormat="1" ht="15" customHeight="1">
      <c r="A64" s="707" t="s">
        <v>115</v>
      </c>
      <c r="B64" s="707" t="s">
        <v>123</v>
      </c>
      <c r="C64" s="396">
        <v>2111</v>
      </c>
      <c r="D64" s="396">
        <v>1057</v>
      </c>
      <c r="E64" s="396">
        <v>1657</v>
      </c>
      <c r="F64" s="396">
        <v>780</v>
      </c>
      <c r="G64" s="396">
        <v>1732</v>
      </c>
      <c r="H64" s="396">
        <v>862</v>
      </c>
      <c r="I64" s="396">
        <v>1408</v>
      </c>
      <c r="J64" s="396">
        <v>665</v>
      </c>
      <c r="K64" s="396">
        <v>1084</v>
      </c>
      <c r="L64" s="396">
        <v>523</v>
      </c>
      <c r="M64" s="438">
        <v>7992</v>
      </c>
      <c r="N64" s="438">
        <v>3887</v>
      </c>
      <c r="O64" s="707" t="s">
        <v>115</v>
      </c>
      <c r="P64" s="707" t="s">
        <v>123</v>
      </c>
      <c r="Q64" s="396">
        <v>147</v>
      </c>
      <c r="R64" s="396">
        <v>55</v>
      </c>
      <c r="S64" s="396">
        <v>198</v>
      </c>
      <c r="T64" s="396">
        <v>69</v>
      </c>
      <c r="U64" s="396">
        <v>328</v>
      </c>
      <c r="V64" s="396">
        <v>143</v>
      </c>
      <c r="W64" s="396">
        <v>172</v>
      </c>
      <c r="X64" s="396">
        <v>72</v>
      </c>
      <c r="Y64" s="396">
        <v>129</v>
      </c>
      <c r="Z64" s="396">
        <v>68</v>
      </c>
      <c r="AA64" s="402">
        <v>974</v>
      </c>
      <c r="AB64" s="402">
        <v>407</v>
      </c>
      <c r="AC64" s="707" t="s">
        <v>115</v>
      </c>
      <c r="AD64" s="707" t="s">
        <v>123</v>
      </c>
      <c r="AE64" s="396">
        <v>86</v>
      </c>
      <c r="AF64" s="396">
        <v>82</v>
      </c>
      <c r="AG64" s="396">
        <v>82</v>
      </c>
      <c r="AH64" s="396">
        <v>78</v>
      </c>
      <c r="AI64" s="396">
        <v>77</v>
      </c>
      <c r="AJ64" s="396">
        <v>405</v>
      </c>
      <c r="AK64" s="396">
        <v>261</v>
      </c>
      <c r="AL64" s="396">
        <v>16</v>
      </c>
      <c r="AM64" s="396">
        <v>277</v>
      </c>
      <c r="AN64" s="396">
        <v>79</v>
      </c>
      <c r="AO64" s="396">
        <v>171</v>
      </c>
      <c r="AP64" s="396">
        <v>250</v>
      </c>
      <c r="AQ64" s="396">
        <v>9</v>
      </c>
      <c r="AR64" s="396">
        <v>90</v>
      </c>
      <c r="AS64" s="396">
        <v>83</v>
      </c>
      <c r="AT64" s="396">
        <v>7</v>
      </c>
    </row>
    <row r="65" spans="1:46" s="397" customFormat="1" ht="15" customHeight="1">
      <c r="A65" s="707" t="s">
        <v>124</v>
      </c>
      <c r="B65" s="707" t="s">
        <v>258</v>
      </c>
      <c r="C65" s="396">
        <v>2092</v>
      </c>
      <c r="D65" s="396">
        <v>1062</v>
      </c>
      <c r="E65" s="396">
        <v>1440</v>
      </c>
      <c r="F65" s="396">
        <v>707</v>
      </c>
      <c r="G65" s="396">
        <v>1307</v>
      </c>
      <c r="H65" s="396">
        <v>632</v>
      </c>
      <c r="I65" s="396">
        <v>807</v>
      </c>
      <c r="J65" s="396">
        <v>394</v>
      </c>
      <c r="K65" s="396">
        <v>612</v>
      </c>
      <c r="L65" s="396">
        <v>311</v>
      </c>
      <c r="M65" s="438">
        <v>6258</v>
      </c>
      <c r="N65" s="438">
        <v>3106</v>
      </c>
      <c r="O65" s="707" t="s">
        <v>124</v>
      </c>
      <c r="P65" s="707" t="s">
        <v>258</v>
      </c>
      <c r="Q65" s="396">
        <v>330</v>
      </c>
      <c r="R65" s="396">
        <v>145</v>
      </c>
      <c r="S65" s="396">
        <v>231</v>
      </c>
      <c r="T65" s="396">
        <v>96</v>
      </c>
      <c r="U65" s="396">
        <v>258</v>
      </c>
      <c r="V65" s="396">
        <v>122</v>
      </c>
      <c r="W65" s="396">
        <v>140</v>
      </c>
      <c r="X65" s="396">
        <v>68</v>
      </c>
      <c r="Y65" s="396">
        <v>124</v>
      </c>
      <c r="Z65" s="396">
        <v>60</v>
      </c>
      <c r="AA65" s="402">
        <v>1083</v>
      </c>
      <c r="AB65" s="402">
        <v>491</v>
      </c>
      <c r="AC65" s="707" t="s">
        <v>124</v>
      </c>
      <c r="AD65" s="707" t="s">
        <v>258</v>
      </c>
      <c r="AE65" s="396">
        <v>76</v>
      </c>
      <c r="AF65" s="396">
        <v>76</v>
      </c>
      <c r="AG65" s="396">
        <v>68</v>
      </c>
      <c r="AH65" s="396">
        <v>56</v>
      </c>
      <c r="AI65" s="396">
        <v>49</v>
      </c>
      <c r="AJ65" s="396">
        <v>325</v>
      </c>
      <c r="AK65" s="396">
        <v>142</v>
      </c>
      <c r="AL65" s="396">
        <v>31</v>
      </c>
      <c r="AM65" s="396">
        <v>173</v>
      </c>
      <c r="AN65" s="396">
        <v>40</v>
      </c>
      <c r="AO65" s="396">
        <v>112</v>
      </c>
      <c r="AP65" s="396">
        <v>152</v>
      </c>
      <c r="AQ65" s="396">
        <v>0</v>
      </c>
      <c r="AR65" s="396">
        <v>89</v>
      </c>
      <c r="AS65" s="396">
        <v>74</v>
      </c>
      <c r="AT65" s="396">
        <v>15</v>
      </c>
    </row>
    <row r="66" spans="1:46" s="397" customFormat="1" ht="15" customHeight="1">
      <c r="A66" s="707" t="s">
        <v>124</v>
      </c>
      <c r="B66" s="707" t="s">
        <v>247</v>
      </c>
      <c r="C66" s="396">
        <v>6516</v>
      </c>
      <c r="D66" s="396">
        <v>3248</v>
      </c>
      <c r="E66" s="396">
        <v>4969</v>
      </c>
      <c r="F66" s="396">
        <v>2464</v>
      </c>
      <c r="G66" s="396">
        <v>4373</v>
      </c>
      <c r="H66" s="396">
        <v>2149</v>
      </c>
      <c r="I66" s="396">
        <v>3289</v>
      </c>
      <c r="J66" s="396">
        <v>1587</v>
      </c>
      <c r="K66" s="396">
        <v>2368</v>
      </c>
      <c r="L66" s="396">
        <v>1191</v>
      </c>
      <c r="M66" s="438">
        <v>21515</v>
      </c>
      <c r="N66" s="438">
        <v>10639</v>
      </c>
      <c r="O66" s="707" t="s">
        <v>124</v>
      </c>
      <c r="P66" s="707" t="s">
        <v>247</v>
      </c>
      <c r="Q66" s="396">
        <v>775</v>
      </c>
      <c r="R66" s="396">
        <v>365</v>
      </c>
      <c r="S66" s="396">
        <v>718</v>
      </c>
      <c r="T66" s="396">
        <v>333</v>
      </c>
      <c r="U66" s="396">
        <v>697</v>
      </c>
      <c r="V66" s="396">
        <v>339</v>
      </c>
      <c r="W66" s="396">
        <v>317</v>
      </c>
      <c r="X66" s="396">
        <v>140</v>
      </c>
      <c r="Y66" s="396">
        <v>235</v>
      </c>
      <c r="Z66" s="396">
        <v>123</v>
      </c>
      <c r="AA66" s="402">
        <v>2742</v>
      </c>
      <c r="AB66" s="402">
        <v>1300</v>
      </c>
      <c r="AC66" s="707" t="s">
        <v>124</v>
      </c>
      <c r="AD66" s="707" t="s">
        <v>247</v>
      </c>
      <c r="AE66" s="396">
        <v>214</v>
      </c>
      <c r="AF66" s="396">
        <v>205</v>
      </c>
      <c r="AG66" s="396">
        <v>201</v>
      </c>
      <c r="AH66" s="396">
        <v>186</v>
      </c>
      <c r="AI66" s="396">
        <v>161</v>
      </c>
      <c r="AJ66" s="396">
        <v>967</v>
      </c>
      <c r="AK66" s="396">
        <v>411</v>
      </c>
      <c r="AL66" s="396">
        <v>116</v>
      </c>
      <c r="AM66" s="396">
        <v>527</v>
      </c>
      <c r="AN66" s="396">
        <v>116</v>
      </c>
      <c r="AO66" s="396">
        <v>389</v>
      </c>
      <c r="AP66" s="396">
        <v>505</v>
      </c>
      <c r="AQ66" s="396">
        <v>27</v>
      </c>
      <c r="AR66" s="396">
        <v>213</v>
      </c>
      <c r="AS66" s="396">
        <v>196</v>
      </c>
      <c r="AT66" s="396">
        <v>17</v>
      </c>
    </row>
    <row r="67" spans="1:46" s="397" customFormat="1" ht="15" customHeight="1">
      <c r="A67" s="707" t="s">
        <v>125</v>
      </c>
      <c r="B67" s="707" t="s">
        <v>126</v>
      </c>
      <c r="C67" s="396">
        <v>5393</v>
      </c>
      <c r="D67" s="396">
        <v>2658</v>
      </c>
      <c r="E67" s="396">
        <v>4987</v>
      </c>
      <c r="F67" s="396">
        <v>2387</v>
      </c>
      <c r="G67" s="396">
        <v>4531</v>
      </c>
      <c r="H67" s="396">
        <v>2195</v>
      </c>
      <c r="I67" s="396">
        <v>3356</v>
      </c>
      <c r="J67" s="396">
        <v>1688</v>
      </c>
      <c r="K67" s="396">
        <v>2404</v>
      </c>
      <c r="L67" s="396">
        <v>1269</v>
      </c>
      <c r="M67" s="438">
        <v>20671</v>
      </c>
      <c r="N67" s="438">
        <v>10197</v>
      </c>
      <c r="O67" s="707" t="s">
        <v>125</v>
      </c>
      <c r="P67" s="707" t="s">
        <v>126</v>
      </c>
      <c r="Q67" s="396">
        <v>726</v>
      </c>
      <c r="R67" s="396">
        <v>338</v>
      </c>
      <c r="S67" s="396">
        <v>1009</v>
      </c>
      <c r="T67" s="396">
        <v>428</v>
      </c>
      <c r="U67" s="396">
        <v>967</v>
      </c>
      <c r="V67" s="396">
        <v>460</v>
      </c>
      <c r="W67" s="396">
        <v>390</v>
      </c>
      <c r="X67" s="396">
        <v>183</v>
      </c>
      <c r="Y67" s="396">
        <v>301</v>
      </c>
      <c r="Z67" s="396">
        <v>164</v>
      </c>
      <c r="AA67" s="402">
        <v>3393</v>
      </c>
      <c r="AB67" s="402">
        <v>1573</v>
      </c>
      <c r="AC67" s="707" t="s">
        <v>125</v>
      </c>
      <c r="AD67" s="707" t="s">
        <v>126</v>
      </c>
      <c r="AE67" s="396">
        <v>181</v>
      </c>
      <c r="AF67" s="396">
        <v>177</v>
      </c>
      <c r="AG67" s="396">
        <v>174</v>
      </c>
      <c r="AH67" s="396">
        <v>165</v>
      </c>
      <c r="AI67" s="396">
        <v>161</v>
      </c>
      <c r="AJ67" s="396">
        <v>858</v>
      </c>
      <c r="AK67" s="396">
        <v>434</v>
      </c>
      <c r="AL67" s="396">
        <v>58</v>
      </c>
      <c r="AM67" s="396">
        <v>492</v>
      </c>
      <c r="AN67" s="396">
        <v>229</v>
      </c>
      <c r="AO67" s="396">
        <v>248</v>
      </c>
      <c r="AP67" s="396">
        <v>477</v>
      </c>
      <c r="AQ67" s="396">
        <v>15</v>
      </c>
      <c r="AR67" s="396">
        <v>172</v>
      </c>
      <c r="AS67" s="396">
        <v>170</v>
      </c>
      <c r="AT67" s="396">
        <v>2</v>
      </c>
    </row>
    <row r="68" spans="1:46" s="397" customFormat="1" ht="15" customHeight="1">
      <c r="A68" s="707" t="s">
        <v>125</v>
      </c>
      <c r="B68" s="707" t="s">
        <v>127</v>
      </c>
      <c r="C68" s="396">
        <v>5114</v>
      </c>
      <c r="D68" s="396">
        <v>2484</v>
      </c>
      <c r="E68" s="396">
        <v>4332</v>
      </c>
      <c r="F68" s="396">
        <v>2094</v>
      </c>
      <c r="G68" s="396">
        <v>3880</v>
      </c>
      <c r="H68" s="396">
        <v>1871</v>
      </c>
      <c r="I68" s="396">
        <v>2729</v>
      </c>
      <c r="J68" s="396">
        <v>1331</v>
      </c>
      <c r="K68" s="396">
        <v>1997</v>
      </c>
      <c r="L68" s="396">
        <v>982</v>
      </c>
      <c r="M68" s="438">
        <v>18052</v>
      </c>
      <c r="N68" s="438">
        <v>8762</v>
      </c>
      <c r="O68" s="707" t="s">
        <v>125</v>
      </c>
      <c r="P68" s="707" t="s">
        <v>127</v>
      </c>
      <c r="Q68" s="396">
        <v>801</v>
      </c>
      <c r="R68" s="396">
        <v>363</v>
      </c>
      <c r="S68" s="396">
        <v>786</v>
      </c>
      <c r="T68" s="396">
        <v>334</v>
      </c>
      <c r="U68" s="396">
        <v>764</v>
      </c>
      <c r="V68" s="396">
        <v>349</v>
      </c>
      <c r="W68" s="396">
        <v>351</v>
      </c>
      <c r="X68" s="396">
        <v>171</v>
      </c>
      <c r="Y68" s="396">
        <v>225</v>
      </c>
      <c r="Z68" s="396">
        <v>118</v>
      </c>
      <c r="AA68" s="402">
        <v>2927</v>
      </c>
      <c r="AB68" s="402">
        <v>1335</v>
      </c>
      <c r="AC68" s="707" t="s">
        <v>125</v>
      </c>
      <c r="AD68" s="707" t="s">
        <v>127</v>
      </c>
      <c r="AE68" s="396">
        <v>183</v>
      </c>
      <c r="AF68" s="396">
        <v>180</v>
      </c>
      <c r="AG68" s="396">
        <v>179</v>
      </c>
      <c r="AH68" s="396">
        <v>165</v>
      </c>
      <c r="AI68" s="396">
        <v>149</v>
      </c>
      <c r="AJ68" s="396">
        <v>856</v>
      </c>
      <c r="AK68" s="396">
        <v>373</v>
      </c>
      <c r="AL68" s="396">
        <v>95</v>
      </c>
      <c r="AM68" s="396">
        <v>468</v>
      </c>
      <c r="AN68" s="396">
        <v>232</v>
      </c>
      <c r="AO68" s="396">
        <v>221</v>
      </c>
      <c r="AP68" s="396">
        <v>453</v>
      </c>
      <c r="AQ68" s="396">
        <v>18</v>
      </c>
      <c r="AR68" s="396">
        <v>204</v>
      </c>
      <c r="AS68" s="396">
        <v>180</v>
      </c>
      <c r="AT68" s="396">
        <v>24</v>
      </c>
    </row>
    <row r="69" spans="1:46" s="397" customFormat="1" ht="15" customHeight="1">
      <c r="A69" s="707" t="s">
        <v>125</v>
      </c>
      <c r="B69" s="707" t="s">
        <v>128</v>
      </c>
      <c r="C69" s="396">
        <v>3388</v>
      </c>
      <c r="D69" s="396">
        <v>1669</v>
      </c>
      <c r="E69" s="396">
        <v>2907</v>
      </c>
      <c r="F69" s="396">
        <v>1421</v>
      </c>
      <c r="G69" s="396">
        <v>2415</v>
      </c>
      <c r="H69" s="396">
        <v>1164</v>
      </c>
      <c r="I69" s="396">
        <v>1821</v>
      </c>
      <c r="J69" s="396">
        <v>928</v>
      </c>
      <c r="K69" s="396">
        <v>1408</v>
      </c>
      <c r="L69" s="396">
        <v>686</v>
      </c>
      <c r="M69" s="438">
        <v>11939</v>
      </c>
      <c r="N69" s="438">
        <v>5868</v>
      </c>
      <c r="O69" s="707" t="s">
        <v>125</v>
      </c>
      <c r="P69" s="707" t="s">
        <v>128</v>
      </c>
      <c r="Q69" s="396">
        <v>305</v>
      </c>
      <c r="R69" s="396">
        <v>139</v>
      </c>
      <c r="S69" s="396">
        <v>463</v>
      </c>
      <c r="T69" s="396">
        <v>214</v>
      </c>
      <c r="U69" s="396">
        <v>377</v>
      </c>
      <c r="V69" s="396">
        <v>159</v>
      </c>
      <c r="W69" s="396">
        <v>110</v>
      </c>
      <c r="X69" s="396">
        <v>47</v>
      </c>
      <c r="Y69" s="396">
        <v>177</v>
      </c>
      <c r="Z69" s="396">
        <v>78</v>
      </c>
      <c r="AA69" s="402">
        <v>1432</v>
      </c>
      <c r="AB69" s="402">
        <v>637</v>
      </c>
      <c r="AC69" s="707" t="s">
        <v>125</v>
      </c>
      <c r="AD69" s="707" t="s">
        <v>128</v>
      </c>
      <c r="AE69" s="396">
        <v>114</v>
      </c>
      <c r="AF69" s="396">
        <v>110</v>
      </c>
      <c r="AG69" s="396">
        <v>108</v>
      </c>
      <c r="AH69" s="396">
        <v>105</v>
      </c>
      <c r="AI69" s="396">
        <v>98</v>
      </c>
      <c r="AJ69" s="396">
        <v>535</v>
      </c>
      <c r="AK69" s="396">
        <v>216</v>
      </c>
      <c r="AL69" s="396">
        <v>80</v>
      </c>
      <c r="AM69" s="396">
        <v>296</v>
      </c>
      <c r="AN69" s="396">
        <v>83</v>
      </c>
      <c r="AO69" s="396">
        <v>216</v>
      </c>
      <c r="AP69" s="396">
        <v>299</v>
      </c>
      <c r="AQ69" s="396">
        <v>9</v>
      </c>
      <c r="AR69" s="396">
        <v>118</v>
      </c>
      <c r="AS69" s="396">
        <v>106</v>
      </c>
      <c r="AT69" s="396">
        <v>12</v>
      </c>
    </row>
    <row r="70" spans="1:46" s="397" customFormat="1" ht="15" customHeight="1">
      <c r="A70" s="707" t="s">
        <v>129</v>
      </c>
      <c r="B70" s="707" t="s">
        <v>130</v>
      </c>
      <c r="C70" s="396">
        <v>4781</v>
      </c>
      <c r="D70" s="396">
        <v>2329</v>
      </c>
      <c r="E70" s="396">
        <v>4045</v>
      </c>
      <c r="F70" s="396">
        <v>1942</v>
      </c>
      <c r="G70" s="396">
        <v>3795</v>
      </c>
      <c r="H70" s="396">
        <v>1805</v>
      </c>
      <c r="I70" s="396">
        <v>2467</v>
      </c>
      <c r="J70" s="396">
        <v>1246</v>
      </c>
      <c r="K70" s="396">
        <v>1899</v>
      </c>
      <c r="L70" s="396">
        <v>971</v>
      </c>
      <c r="M70" s="438">
        <v>16987</v>
      </c>
      <c r="N70" s="438">
        <v>8293</v>
      </c>
      <c r="O70" s="707" t="s">
        <v>129</v>
      </c>
      <c r="P70" s="707" t="s">
        <v>130</v>
      </c>
      <c r="Q70" s="396">
        <v>413</v>
      </c>
      <c r="R70" s="396">
        <v>179</v>
      </c>
      <c r="S70" s="396">
        <v>726</v>
      </c>
      <c r="T70" s="396">
        <v>326</v>
      </c>
      <c r="U70" s="396">
        <v>670</v>
      </c>
      <c r="V70" s="396">
        <v>302</v>
      </c>
      <c r="W70" s="396">
        <v>170</v>
      </c>
      <c r="X70" s="396">
        <v>83</v>
      </c>
      <c r="Y70" s="396">
        <v>163</v>
      </c>
      <c r="Z70" s="396">
        <v>79</v>
      </c>
      <c r="AA70" s="402">
        <v>2142</v>
      </c>
      <c r="AB70" s="402">
        <v>969</v>
      </c>
      <c r="AC70" s="707" t="s">
        <v>129</v>
      </c>
      <c r="AD70" s="707" t="s">
        <v>130</v>
      </c>
      <c r="AE70" s="396">
        <v>146</v>
      </c>
      <c r="AF70" s="396">
        <v>143</v>
      </c>
      <c r="AG70" s="396">
        <v>144</v>
      </c>
      <c r="AH70" s="396">
        <v>141</v>
      </c>
      <c r="AI70" s="396">
        <v>137</v>
      </c>
      <c r="AJ70" s="396">
        <v>711</v>
      </c>
      <c r="AK70" s="396">
        <v>364</v>
      </c>
      <c r="AL70" s="396">
        <v>21</v>
      </c>
      <c r="AM70" s="396">
        <v>385</v>
      </c>
      <c r="AN70" s="396">
        <v>255</v>
      </c>
      <c r="AO70" s="396">
        <v>121</v>
      </c>
      <c r="AP70" s="396">
        <v>376</v>
      </c>
      <c r="AQ70" s="396">
        <v>6</v>
      </c>
      <c r="AR70" s="396">
        <v>145</v>
      </c>
      <c r="AS70" s="396">
        <v>142</v>
      </c>
      <c r="AT70" s="396">
        <v>3</v>
      </c>
    </row>
    <row r="71" spans="1:46" s="397" customFormat="1" ht="15" customHeight="1">
      <c r="A71" s="707" t="s">
        <v>129</v>
      </c>
      <c r="B71" s="707" t="s">
        <v>131</v>
      </c>
      <c r="C71" s="396">
        <v>3798</v>
      </c>
      <c r="D71" s="396">
        <v>1954</v>
      </c>
      <c r="E71" s="396">
        <v>3805</v>
      </c>
      <c r="F71" s="396">
        <v>1819</v>
      </c>
      <c r="G71" s="396">
        <v>3552</v>
      </c>
      <c r="H71" s="396">
        <v>1686</v>
      </c>
      <c r="I71" s="396">
        <v>2410</v>
      </c>
      <c r="J71" s="396">
        <v>1199</v>
      </c>
      <c r="K71" s="396">
        <v>1773</v>
      </c>
      <c r="L71" s="396">
        <v>877</v>
      </c>
      <c r="M71" s="438">
        <v>15338</v>
      </c>
      <c r="N71" s="438">
        <v>7535</v>
      </c>
      <c r="O71" s="707" t="s">
        <v>129</v>
      </c>
      <c r="P71" s="707" t="s">
        <v>131</v>
      </c>
      <c r="Q71" s="396">
        <v>469</v>
      </c>
      <c r="R71" s="396">
        <v>233</v>
      </c>
      <c r="S71" s="396">
        <v>873</v>
      </c>
      <c r="T71" s="396">
        <v>421</v>
      </c>
      <c r="U71" s="396">
        <v>672</v>
      </c>
      <c r="V71" s="396">
        <v>311</v>
      </c>
      <c r="W71" s="396">
        <v>137</v>
      </c>
      <c r="X71" s="396">
        <v>69</v>
      </c>
      <c r="Y71" s="396">
        <v>182</v>
      </c>
      <c r="Z71" s="396">
        <v>102</v>
      </c>
      <c r="AA71" s="402">
        <v>2333</v>
      </c>
      <c r="AB71" s="402">
        <v>1136</v>
      </c>
      <c r="AC71" s="707" t="s">
        <v>129</v>
      </c>
      <c r="AD71" s="707" t="s">
        <v>131</v>
      </c>
      <c r="AE71" s="396">
        <v>135</v>
      </c>
      <c r="AF71" s="396">
        <v>135</v>
      </c>
      <c r="AG71" s="396">
        <v>138</v>
      </c>
      <c r="AH71" s="396">
        <v>133</v>
      </c>
      <c r="AI71" s="396">
        <v>126</v>
      </c>
      <c r="AJ71" s="396">
        <v>667</v>
      </c>
      <c r="AK71" s="396">
        <v>343</v>
      </c>
      <c r="AL71" s="396">
        <v>46</v>
      </c>
      <c r="AM71" s="396">
        <v>389</v>
      </c>
      <c r="AN71" s="396">
        <v>204</v>
      </c>
      <c r="AO71" s="396">
        <v>160</v>
      </c>
      <c r="AP71" s="396">
        <v>364</v>
      </c>
      <c r="AQ71" s="396">
        <v>8</v>
      </c>
      <c r="AR71" s="396">
        <v>141</v>
      </c>
      <c r="AS71" s="396">
        <v>134</v>
      </c>
      <c r="AT71" s="396">
        <v>7</v>
      </c>
    </row>
    <row r="72" spans="1:46" s="397" customFormat="1" ht="15" customHeight="1">
      <c r="A72" s="707" t="s">
        <v>129</v>
      </c>
      <c r="B72" s="707" t="s">
        <v>132</v>
      </c>
      <c r="C72" s="396">
        <v>3232</v>
      </c>
      <c r="D72" s="396">
        <v>1586</v>
      </c>
      <c r="E72" s="396">
        <v>2713</v>
      </c>
      <c r="F72" s="396">
        <v>1357</v>
      </c>
      <c r="G72" s="396">
        <v>2661</v>
      </c>
      <c r="H72" s="396">
        <v>1278</v>
      </c>
      <c r="I72" s="396">
        <v>2219</v>
      </c>
      <c r="J72" s="396">
        <v>1045</v>
      </c>
      <c r="K72" s="396">
        <v>1855</v>
      </c>
      <c r="L72" s="396">
        <v>899</v>
      </c>
      <c r="M72" s="438">
        <v>12680</v>
      </c>
      <c r="N72" s="438">
        <v>6165</v>
      </c>
      <c r="O72" s="707" t="s">
        <v>129</v>
      </c>
      <c r="P72" s="707" t="s">
        <v>132</v>
      </c>
      <c r="Q72" s="396">
        <v>166</v>
      </c>
      <c r="R72" s="396">
        <v>78</v>
      </c>
      <c r="S72" s="396">
        <v>129</v>
      </c>
      <c r="T72" s="396">
        <v>46</v>
      </c>
      <c r="U72" s="396">
        <v>140</v>
      </c>
      <c r="V72" s="396">
        <v>59</v>
      </c>
      <c r="W72" s="396">
        <v>116</v>
      </c>
      <c r="X72" s="396">
        <v>42</v>
      </c>
      <c r="Y72" s="396">
        <v>44</v>
      </c>
      <c r="Z72" s="396">
        <v>20</v>
      </c>
      <c r="AA72" s="402">
        <v>595</v>
      </c>
      <c r="AB72" s="402">
        <v>245</v>
      </c>
      <c r="AC72" s="707" t="s">
        <v>129</v>
      </c>
      <c r="AD72" s="707" t="s">
        <v>132</v>
      </c>
      <c r="AE72" s="396">
        <v>117</v>
      </c>
      <c r="AF72" s="396">
        <v>106</v>
      </c>
      <c r="AG72" s="396">
        <v>107</v>
      </c>
      <c r="AH72" s="396">
        <v>97</v>
      </c>
      <c r="AI72" s="396">
        <v>90</v>
      </c>
      <c r="AJ72" s="396">
        <v>517</v>
      </c>
      <c r="AK72" s="396">
        <v>440</v>
      </c>
      <c r="AL72" s="396">
        <v>10</v>
      </c>
      <c r="AM72" s="396">
        <v>450</v>
      </c>
      <c r="AN72" s="396">
        <v>25</v>
      </c>
      <c r="AO72" s="396">
        <v>424</v>
      </c>
      <c r="AP72" s="396">
        <v>449</v>
      </c>
      <c r="AQ72" s="396">
        <v>58</v>
      </c>
      <c r="AR72" s="396">
        <v>98</v>
      </c>
      <c r="AS72" s="396">
        <v>95</v>
      </c>
      <c r="AT72" s="396">
        <v>3</v>
      </c>
    </row>
    <row r="73" spans="1:46" s="397" customFormat="1" ht="15" customHeight="1">
      <c r="A73" s="707" t="s">
        <v>129</v>
      </c>
      <c r="B73" s="707" t="s">
        <v>133</v>
      </c>
      <c r="C73" s="396">
        <v>6160</v>
      </c>
      <c r="D73" s="396">
        <v>3003</v>
      </c>
      <c r="E73" s="396">
        <v>5051</v>
      </c>
      <c r="F73" s="396">
        <v>2497</v>
      </c>
      <c r="G73" s="396">
        <v>4421</v>
      </c>
      <c r="H73" s="396">
        <v>2107</v>
      </c>
      <c r="I73" s="396">
        <v>2938</v>
      </c>
      <c r="J73" s="396">
        <v>1441</v>
      </c>
      <c r="K73" s="396">
        <v>2235</v>
      </c>
      <c r="L73" s="396">
        <v>1130</v>
      </c>
      <c r="M73" s="438">
        <v>20805</v>
      </c>
      <c r="N73" s="438">
        <v>10178</v>
      </c>
      <c r="O73" s="707" t="s">
        <v>129</v>
      </c>
      <c r="P73" s="707" t="s">
        <v>133</v>
      </c>
      <c r="Q73" s="396">
        <v>590</v>
      </c>
      <c r="R73" s="396">
        <v>272</v>
      </c>
      <c r="S73" s="396">
        <v>1005</v>
      </c>
      <c r="T73" s="396">
        <v>457</v>
      </c>
      <c r="U73" s="396">
        <v>855</v>
      </c>
      <c r="V73" s="396">
        <v>374</v>
      </c>
      <c r="W73" s="396">
        <v>229</v>
      </c>
      <c r="X73" s="396">
        <v>110</v>
      </c>
      <c r="Y73" s="396">
        <v>328</v>
      </c>
      <c r="Z73" s="396">
        <v>179</v>
      </c>
      <c r="AA73" s="402">
        <v>3007</v>
      </c>
      <c r="AB73" s="402">
        <v>1392</v>
      </c>
      <c r="AC73" s="707" t="s">
        <v>129</v>
      </c>
      <c r="AD73" s="707" t="s">
        <v>133</v>
      </c>
      <c r="AE73" s="396">
        <v>163</v>
      </c>
      <c r="AF73" s="396">
        <v>161</v>
      </c>
      <c r="AG73" s="396">
        <v>159</v>
      </c>
      <c r="AH73" s="396">
        <v>155</v>
      </c>
      <c r="AI73" s="396">
        <v>147</v>
      </c>
      <c r="AJ73" s="396">
        <v>785</v>
      </c>
      <c r="AK73" s="396">
        <v>427</v>
      </c>
      <c r="AL73" s="396">
        <v>38</v>
      </c>
      <c r="AM73" s="396">
        <v>465</v>
      </c>
      <c r="AN73" s="396">
        <v>206</v>
      </c>
      <c r="AO73" s="396">
        <v>205</v>
      </c>
      <c r="AP73" s="396">
        <v>411</v>
      </c>
      <c r="AQ73" s="396">
        <v>9</v>
      </c>
      <c r="AR73" s="396">
        <v>167</v>
      </c>
      <c r="AS73" s="396">
        <v>159</v>
      </c>
      <c r="AT73" s="396">
        <v>8</v>
      </c>
    </row>
    <row r="74" spans="1:46" s="397" customFormat="1" ht="15" customHeight="1">
      <c r="A74" s="707" t="s">
        <v>129</v>
      </c>
      <c r="B74" s="707" t="s">
        <v>134</v>
      </c>
      <c r="C74" s="396">
        <v>6897</v>
      </c>
      <c r="D74" s="396">
        <v>3311</v>
      </c>
      <c r="E74" s="396">
        <v>5123</v>
      </c>
      <c r="F74" s="396">
        <v>2477</v>
      </c>
      <c r="G74" s="396">
        <v>4571</v>
      </c>
      <c r="H74" s="396">
        <v>2214</v>
      </c>
      <c r="I74" s="396">
        <v>3277</v>
      </c>
      <c r="J74" s="396">
        <v>1526</v>
      </c>
      <c r="K74" s="396">
        <v>2388</v>
      </c>
      <c r="L74" s="396">
        <v>1152</v>
      </c>
      <c r="M74" s="438">
        <v>22256</v>
      </c>
      <c r="N74" s="438">
        <v>10680</v>
      </c>
      <c r="O74" s="707" t="s">
        <v>129</v>
      </c>
      <c r="P74" s="707" t="s">
        <v>134</v>
      </c>
      <c r="Q74" s="396">
        <v>1348</v>
      </c>
      <c r="R74" s="396">
        <v>641</v>
      </c>
      <c r="S74" s="396">
        <v>931</v>
      </c>
      <c r="T74" s="396">
        <v>451</v>
      </c>
      <c r="U74" s="396">
        <v>914</v>
      </c>
      <c r="V74" s="396">
        <v>452</v>
      </c>
      <c r="W74" s="396">
        <v>404</v>
      </c>
      <c r="X74" s="396">
        <v>203</v>
      </c>
      <c r="Y74" s="396">
        <v>295</v>
      </c>
      <c r="Z74" s="396">
        <v>136</v>
      </c>
      <c r="AA74" s="402">
        <v>3892</v>
      </c>
      <c r="AB74" s="402">
        <v>1883</v>
      </c>
      <c r="AC74" s="707" t="s">
        <v>129</v>
      </c>
      <c r="AD74" s="707" t="s">
        <v>134</v>
      </c>
      <c r="AE74" s="396">
        <v>194</v>
      </c>
      <c r="AF74" s="396">
        <v>186</v>
      </c>
      <c r="AG74" s="396">
        <v>184</v>
      </c>
      <c r="AH74" s="396">
        <v>176</v>
      </c>
      <c r="AI74" s="396">
        <v>169</v>
      </c>
      <c r="AJ74" s="396">
        <v>909</v>
      </c>
      <c r="AK74" s="396">
        <v>409</v>
      </c>
      <c r="AL74" s="396">
        <v>83</v>
      </c>
      <c r="AM74" s="396">
        <v>492</v>
      </c>
      <c r="AN74" s="396">
        <v>159</v>
      </c>
      <c r="AO74" s="396">
        <v>288</v>
      </c>
      <c r="AP74" s="396">
        <v>447</v>
      </c>
      <c r="AQ74" s="396">
        <v>10</v>
      </c>
      <c r="AR74" s="396">
        <v>196</v>
      </c>
      <c r="AS74" s="396">
        <v>182</v>
      </c>
      <c r="AT74" s="396">
        <v>14</v>
      </c>
    </row>
    <row r="75" spans="1:46" s="397" customFormat="1" ht="15" customHeight="1">
      <c r="A75" s="707" t="s">
        <v>129</v>
      </c>
      <c r="B75" s="707" t="s">
        <v>135</v>
      </c>
      <c r="C75" s="396">
        <v>4420</v>
      </c>
      <c r="D75" s="396">
        <v>2154</v>
      </c>
      <c r="E75" s="396">
        <v>3766</v>
      </c>
      <c r="F75" s="396">
        <v>1797</v>
      </c>
      <c r="G75" s="396">
        <v>3815</v>
      </c>
      <c r="H75" s="396">
        <v>1846</v>
      </c>
      <c r="I75" s="396">
        <v>2915</v>
      </c>
      <c r="J75" s="396">
        <v>1438</v>
      </c>
      <c r="K75" s="396">
        <v>1986</v>
      </c>
      <c r="L75" s="396">
        <v>1013</v>
      </c>
      <c r="M75" s="438">
        <v>16902</v>
      </c>
      <c r="N75" s="438">
        <v>8248</v>
      </c>
      <c r="O75" s="707" t="s">
        <v>129</v>
      </c>
      <c r="P75" s="707" t="s">
        <v>135</v>
      </c>
      <c r="Q75" s="396">
        <v>876</v>
      </c>
      <c r="R75" s="396">
        <v>414</v>
      </c>
      <c r="S75" s="396">
        <v>696</v>
      </c>
      <c r="T75" s="396">
        <v>298</v>
      </c>
      <c r="U75" s="396">
        <v>779</v>
      </c>
      <c r="V75" s="396">
        <v>364</v>
      </c>
      <c r="W75" s="396">
        <v>417</v>
      </c>
      <c r="X75" s="396">
        <v>197</v>
      </c>
      <c r="Y75" s="396">
        <v>231</v>
      </c>
      <c r="Z75" s="396">
        <v>121</v>
      </c>
      <c r="AA75" s="402">
        <v>2999</v>
      </c>
      <c r="AB75" s="402">
        <v>1394</v>
      </c>
      <c r="AC75" s="707" t="s">
        <v>129</v>
      </c>
      <c r="AD75" s="707" t="s">
        <v>135</v>
      </c>
      <c r="AE75" s="396">
        <v>187</v>
      </c>
      <c r="AF75" s="396">
        <v>185</v>
      </c>
      <c r="AG75" s="396">
        <v>185</v>
      </c>
      <c r="AH75" s="396">
        <v>183</v>
      </c>
      <c r="AI75" s="396">
        <v>174</v>
      </c>
      <c r="AJ75" s="396">
        <v>914</v>
      </c>
      <c r="AK75" s="396">
        <v>411</v>
      </c>
      <c r="AL75" s="396">
        <v>44</v>
      </c>
      <c r="AM75" s="396">
        <v>455</v>
      </c>
      <c r="AN75" s="396">
        <v>257</v>
      </c>
      <c r="AO75" s="396">
        <v>163</v>
      </c>
      <c r="AP75" s="396">
        <v>420</v>
      </c>
      <c r="AQ75" s="396">
        <v>39</v>
      </c>
      <c r="AR75" s="396">
        <v>196</v>
      </c>
      <c r="AS75" s="396">
        <v>185</v>
      </c>
      <c r="AT75" s="396">
        <v>11</v>
      </c>
    </row>
    <row r="76" spans="1:46" ht="15" customHeight="1">
      <c r="A76" s="465"/>
      <c r="B76" s="257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9"/>
      <c r="N76" s="159"/>
      <c r="O76" s="465"/>
      <c r="P76" s="257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9"/>
      <c r="AB76" s="159"/>
      <c r="AC76" s="158"/>
      <c r="AD76" s="392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</row>
    <row r="78" spans="1:46" ht="12.75" customHeight="1">
      <c r="A78" s="945" t="s">
        <v>513</v>
      </c>
      <c r="B78" s="945"/>
      <c r="C78" s="945"/>
      <c r="D78" s="945"/>
      <c r="E78" s="945"/>
      <c r="F78" s="945"/>
      <c r="G78" s="945"/>
      <c r="H78" s="945"/>
      <c r="I78" s="945"/>
      <c r="J78" s="945"/>
      <c r="K78" s="945"/>
      <c r="L78" s="945"/>
      <c r="M78" s="945"/>
      <c r="N78" s="945"/>
      <c r="P78" s="43" t="s">
        <v>506</v>
      </c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200"/>
      <c r="AB78" s="200"/>
      <c r="AD78" s="86" t="s">
        <v>444</v>
      </c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</row>
    <row r="79" spans="1:46" ht="12.75" customHeight="1">
      <c r="A79" s="945" t="s">
        <v>111</v>
      </c>
      <c r="B79" s="945"/>
      <c r="C79" s="945"/>
      <c r="D79" s="945"/>
      <c r="E79" s="945"/>
      <c r="F79" s="945"/>
      <c r="G79" s="945"/>
      <c r="H79" s="945"/>
      <c r="I79" s="945"/>
      <c r="J79" s="945"/>
      <c r="K79" s="945"/>
      <c r="L79" s="945"/>
      <c r="M79" s="945"/>
      <c r="N79" s="945"/>
      <c r="P79" s="43" t="s">
        <v>111</v>
      </c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200"/>
      <c r="AB79" s="200"/>
      <c r="AD79" s="86" t="s">
        <v>434</v>
      </c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</row>
    <row r="80" spans="1:46" ht="12.75" customHeight="1">
      <c r="A80" s="945" t="s">
        <v>281</v>
      </c>
      <c r="B80" s="945"/>
      <c r="C80" s="945"/>
      <c r="D80" s="945"/>
      <c r="E80" s="945"/>
      <c r="F80" s="945"/>
      <c r="G80" s="945"/>
      <c r="H80" s="945"/>
      <c r="I80" s="945"/>
      <c r="J80" s="945"/>
      <c r="K80" s="945"/>
      <c r="L80" s="945"/>
      <c r="M80" s="945"/>
      <c r="N80" s="945"/>
      <c r="P80" s="43" t="s">
        <v>281</v>
      </c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200"/>
      <c r="AB80" s="200"/>
      <c r="AD80" s="86" t="s">
        <v>281</v>
      </c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</row>
    <row r="81" spans="1:46" ht="15" customHeight="1">
      <c r="A81" s="43"/>
      <c r="B81" s="43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200"/>
      <c r="N81" s="200"/>
      <c r="O81" s="48"/>
      <c r="P81" s="43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200"/>
      <c r="AB81" s="200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200"/>
      <c r="AP81" s="200"/>
      <c r="AQ81" s="86"/>
      <c r="AR81" s="86"/>
      <c r="AS81" s="86"/>
      <c r="AT81" s="86"/>
    </row>
    <row r="82" spans="1:46" s="397" customFormat="1" ht="15" customHeight="1">
      <c r="A82" s="418" t="s">
        <v>136</v>
      </c>
      <c r="B82" s="48"/>
      <c r="C82" s="48"/>
      <c r="D82" s="48"/>
      <c r="E82" s="48"/>
      <c r="F82" s="48"/>
      <c r="G82" s="48"/>
      <c r="H82" s="48"/>
      <c r="I82" s="48"/>
      <c r="J82" s="48"/>
      <c r="K82" s="394"/>
      <c r="L82" s="48"/>
      <c r="M82" s="48"/>
      <c r="N82" s="403"/>
      <c r="O82" s="418" t="s">
        <v>136</v>
      </c>
      <c r="P82" s="48"/>
      <c r="Q82" s="48"/>
      <c r="R82" s="48"/>
      <c r="S82" s="48"/>
      <c r="T82" s="48"/>
      <c r="U82" s="48"/>
      <c r="V82" s="48"/>
      <c r="W82" s="48"/>
      <c r="X82" s="48"/>
      <c r="Z82" s="48"/>
      <c r="AA82" s="48"/>
      <c r="AB82" s="403"/>
      <c r="AC82" s="418" t="s">
        <v>136</v>
      </c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394"/>
    </row>
    <row r="83" spans="1:46" ht="15" customHeight="1"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160"/>
      <c r="N83" s="160"/>
      <c r="O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160"/>
      <c r="AB83" s="160"/>
      <c r="AC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</row>
    <row r="84" spans="1:46" s="147" customFormat="1" ht="23.25" customHeight="1">
      <c r="A84" s="142"/>
      <c r="B84" s="143"/>
      <c r="C84" s="51" t="s">
        <v>272</v>
      </c>
      <c r="D84" s="52"/>
      <c r="E84" s="51" t="s">
        <v>273</v>
      </c>
      <c r="F84" s="52"/>
      <c r="G84" s="51" t="s">
        <v>274</v>
      </c>
      <c r="H84" s="52"/>
      <c r="I84" s="51" t="s">
        <v>275</v>
      </c>
      <c r="J84" s="52"/>
      <c r="K84" s="51" t="s">
        <v>276</v>
      </c>
      <c r="L84" s="52"/>
      <c r="M84" s="144" t="s">
        <v>57</v>
      </c>
      <c r="N84" s="145"/>
      <c r="O84" s="143"/>
      <c r="P84" s="143"/>
      <c r="Q84" s="51" t="s">
        <v>272</v>
      </c>
      <c r="R84" s="52"/>
      <c r="S84" s="51" t="s">
        <v>273</v>
      </c>
      <c r="T84" s="52"/>
      <c r="U84" s="51" t="s">
        <v>274</v>
      </c>
      <c r="V84" s="52"/>
      <c r="W84" s="51" t="s">
        <v>275</v>
      </c>
      <c r="X84" s="52"/>
      <c r="Y84" s="51" t="s">
        <v>276</v>
      </c>
      <c r="Z84" s="52"/>
      <c r="AA84" s="144" t="s">
        <v>57</v>
      </c>
      <c r="AB84" s="146"/>
      <c r="AC84" s="143"/>
      <c r="AD84" s="143"/>
      <c r="AE84" s="51" t="s">
        <v>253</v>
      </c>
      <c r="AF84" s="123"/>
      <c r="AG84" s="52"/>
      <c r="AH84" s="51"/>
      <c r="AI84" s="123"/>
      <c r="AJ84" s="52"/>
      <c r="AK84" s="51" t="s">
        <v>70</v>
      </c>
      <c r="AL84" s="123"/>
      <c r="AM84" s="99"/>
      <c r="AN84" s="51" t="s">
        <v>251</v>
      </c>
      <c r="AO84" s="124"/>
      <c r="AP84" s="124"/>
      <c r="AQ84" s="125"/>
      <c r="AR84" s="51" t="s">
        <v>72</v>
      </c>
      <c r="AS84" s="123"/>
      <c r="AT84" s="52"/>
    </row>
    <row r="85" spans="1:46" s="147" customFormat="1" ht="29.25" customHeight="1">
      <c r="A85" s="311" t="s">
        <v>113</v>
      </c>
      <c r="B85" s="34" t="s">
        <v>114</v>
      </c>
      <c r="C85" s="182" t="s">
        <v>282</v>
      </c>
      <c r="D85" s="182" t="s">
        <v>269</v>
      </c>
      <c r="E85" s="182" t="s">
        <v>282</v>
      </c>
      <c r="F85" s="182" t="s">
        <v>269</v>
      </c>
      <c r="G85" s="182" t="s">
        <v>282</v>
      </c>
      <c r="H85" s="182" t="s">
        <v>269</v>
      </c>
      <c r="I85" s="182" t="s">
        <v>282</v>
      </c>
      <c r="J85" s="182" t="s">
        <v>269</v>
      </c>
      <c r="K85" s="182" t="s">
        <v>282</v>
      </c>
      <c r="L85" s="182" t="s">
        <v>269</v>
      </c>
      <c r="M85" s="182" t="s">
        <v>282</v>
      </c>
      <c r="N85" s="182" t="s">
        <v>269</v>
      </c>
      <c r="O85" s="311" t="s">
        <v>113</v>
      </c>
      <c r="P85" s="34" t="s">
        <v>114</v>
      </c>
      <c r="Q85" s="182" t="s">
        <v>282</v>
      </c>
      <c r="R85" s="182" t="s">
        <v>269</v>
      </c>
      <c r="S85" s="182" t="s">
        <v>282</v>
      </c>
      <c r="T85" s="182" t="s">
        <v>269</v>
      </c>
      <c r="U85" s="182" t="s">
        <v>282</v>
      </c>
      <c r="V85" s="182" t="s">
        <v>269</v>
      </c>
      <c r="W85" s="182" t="s">
        <v>282</v>
      </c>
      <c r="X85" s="182" t="s">
        <v>269</v>
      </c>
      <c r="Y85" s="182" t="s">
        <v>282</v>
      </c>
      <c r="Z85" s="182" t="s">
        <v>269</v>
      </c>
      <c r="AA85" s="182" t="s">
        <v>282</v>
      </c>
      <c r="AB85" s="182" t="s">
        <v>269</v>
      </c>
      <c r="AC85" s="104" t="s">
        <v>113</v>
      </c>
      <c r="AD85" s="60" t="s">
        <v>114</v>
      </c>
      <c r="AE85" s="127" t="s">
        <v>272</v>
      </c>
      <c r="AF85" s="127" t="s">
        <v>273</v>
      </c>
      <c r="AG85" s="127" t="s">
        <v>274</v>
      </c>
      <c r="AH85" s="127" t="s">
        <v>275</v>
      </c>
      <c r="AI85" s="127" t="s">
        <v>276</v>
      </c>
      <c r="AJ85" s="161" t="s">
        <v>57</v>
      </c>
      <c r="AK85" s="162" t="s">
        <v>73</v>
      </c>
      <c r="AL85" s="162" t="s">
        <v>74</v>
      </c>
      <c r="AM85" s="163" t="s">
        <v>75</v>
      </c>
      <c r="AN85" s="130" t="s">
        <v>277</v>
      </c>
      <c r="AO85" s="130" t="s">
        <v>278</v>
      </c>
      <c r="AP85" s="130" t="s">
        <v>279</v>
      </c>
      <c r="AQ85" s="128" t="s">
        <v>80</v>
      </c>
      <c r="AR85" s="60" t="s">
        <v>81</v>
      </c>
      <c r="AS85" s="163" t="s">
        <v>82</v>
      </c>
      <c r="AT85" s="60" t="s">
        <v>83</v>
      </c>
    </row>
    <row r="86" spans="1:46" s="147" customFormat="1" ht="15" customHeight="1">
      <c r="A86" s="93"/>
      <c r="B86" s="50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8"/>
      <c r="N86" s="148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8"/>
      <c r="AB86" s="148"/>
      <c r="AC86" s="143"/>
      <c r="AD86" s="143"/>
      <c r="AE86" s="143"/>
      <c r="AF86" s="143"/>
      <c r="AG86" s="143"/>
      <c r="AH86" s="143"/>
      <c r="AI86" s="143"/>
      <c r="AJ86" s="150"/>
      <c r="AK86" s="150"/>
      <c r="AL86" s="150"/>
      <c r="AM86" s="150"/>
      <c r="AN86" s="153"/>
      <c r="AO86" s="153"/>
      <c r="AP86" s="153"/>
      <c r="AQ86" s="153"/>
      <c r="AR86" s="50"/>
      <c r="AS86" s="154"/>
      <c r="AT86" s="50"/>
    </row>
    <row r="87" spans="1:46" ht="15" customHeight="1">
      <c r="A87" s="155"/>
      <c r="B87" s="401" t="s">
        <v>58</v>
      </c>
      <c r="C87" s="401">
        <f t="shared" ref="C87:N87" si="99">SUM(C89:C97)</f>
        <v>17317</v>
      </c>
      <c r="D87" s="401">
        <f t="shared" si="99"/>
        <v>8874</v>
      </c>
      <c r="E87" s="401">
        <f t="shared" si="99"/>
        <v>14161</v>
      </c>
      <c r="F87" s="401">
        <f t="shared" si="99"/>
        <v>7243</v>
      </c>
      <c r="G87" s="401">
        <f t="shared" si="99"/>
        <v>12955</v>
      </c>
      <c r="H87" s="401">
        <f t="shared" si="99"/>
        <v>6708</v>
      </c>
      <c r="I87" s="401">
        <f t="shared" si="99"/>
        <v>10958</v>
      </c>
      <c r="J87" s="401">
        <f t="shared" si="99"/>
        <v>5630</v>
      </c>
      <c r="K87" s="401">
        <f t="shared" si="99"/>
        <v>9994</v>
      </c>
      <c r="L87" s="401">
        <f t="shared" si="99"/>
        <v>5214</v>
      </c>
      <c r="M87" s="401">
        <f t="shared" si="99"/>
        <v>65385</v>
      </c>
      <c r="N87" s="401">
        <f t="shared" si="99"/>
        <v>33669</v>
      </c>
      <c r="O87" s="113"/>
      <c r="P87" s="401" t="s">
        <v>58</v>
      </c>
      <c r="Q87" s="401">
        <f t="shared" ref="Q87:AB87" si="100">SUM(Q89:Q97)</f>
        <v>1613</v>
      </c>
      <c r="R87" s="401">
        <f t="shared" si="100"/>
        <v>769</v>
      </c>
      <c r="S87" s="401">
        <f t="shared" si="100"/>
        <v>1367</v>
      </c>
      <c r="T87" s="401">
        <f t="shared" si="100"/>
        <v>640</v>
      </c>
      <c r="U87" s="401">
        <f t="shared" si="100"/>
        <v>1559</v>
      </c>
      <c r="V87" s="401">
        <f t="shared" si="100"/>
        <v>731</v>
      </c>
      <c r="W87" s="401">
        <f t="shared" si="100"/>
        <v>1072</v>
      </c>
      <c r="X87" s="401">
        <f t="shared" si="100"/>
        <v>506</v>
      </c>
      <c r="Y87" s="401">
        <f t="shared" si="100"/>
        <v>1151</v>
      </c>
      <c r="Z87" s="401">
        <f t="shared" si="100"/>
        <v>589</v>
      </c>
      <c r="AA87" s="401">
        <f t="shared" si="100"/>
        <v>6762</v>
      </c>
      <c r="AB87" s="401">
        <f t="shared" si="100"/>
        <v>3235</v>
      </c>
      <c r="AC87" s="155"/>
      <c r="AD87" s="401" t="s">
        <v>58</v>
      </c>
      <c r="AE87" s="401">
        <f t="shared" ref="AE87:AT87" si="101">SUM(AE89:AE97)</f>
        <v>466</v>
      </c>
      <c r="AF87" s="401">
        <f t="shared" si="101"/>
        <v>440</v>
      </c>
      <c r="AG87" s="401">
        <f t="shared" si="101"/>
        <v>417</v>
      </c>
      <c r="AH87" s="401">
        <f t="shared" si="101"/>
        <v>382</v>
      </c>
      <c r="AI87" s="401">
        <f t="shared" si="101"/>
        <v>344</v>
      </c>
      <c r="AJ87" s="401">
        <f t="shared" si="101"/>
        <v>2049</v>
      </c>
      <c r="AK87" s="401">
        <f t="shared" si="101"/>
        <v>1186</v>
      </c>
      <c r="AL87" s="401">
        <f t="shared" si="101"/>
        <v>433</v>
      </c>
      <c r="AM87" s="401">
        <f t="shared" si="101"/>
        <v>1619</v>
      </c>
      <c r="AN87" s="401">
        <f t="shared" si="101"/>
        <v>55</v>
      </c>
      <c r="AO87" s="401">
        <f t="shared" si="101"/>
        <v>1480</v>
      </c>
      <c r="AP87" s="401">
        <f t="shared" si="101"/>
        <v>1535</v>
      </c>
      <c r="AQ87" s="401">
        <f t="shared" si="101"/>
        <v>145</v>
      </c>
      <c r="AR87" s="401">
        <f t="shared" si="101"/>
        <v>420</v>
      </c>
      <c r="AS87" s="401">
        <f t="shared" si="101"/>
        <v>396</v>
      </c>
      <c r="AT87" s="401">
        <f t="shared" si="101"/>
        <v>24</v>
      </c>
    </row>
    <row r="88" spans="1:46" s="397" customFormat="1" ht="15" customHeight="1">
      <c r="A88" s="396"/>
      <c r="B88" s="401"/>
      <c r="C88" s="401"/>
      <c r="D88" s="401"/>
      <c r="E88" s="401"/>
      <c r="F88" s="401"/>
      <c r="G88" s="401"/>
      <c r="H88" s="401"/>
      <c r="I88" s="401"/>
      <c r="J88" s="401"/>
      <c r="K88" s="401"/>
      <c r="L88" s="401"/>
      <c r="M88" s="401"/>
      <c r="N88" s="401"/>
      <c r="O88" s="401"/>
      <c r="P88" s="401"/>
      <c r="Q88" s="401"/>
      <c r="R88" s="401"/>
      <c r="S88" s="401"/>
      <c r="T88" s="401"/>
      <c r="U88" s="401"/>
      <c r="V88" s="401"/>
      <c r="W88" s="401"/>
      <c r="X88" s="401"/>
      <c r="Y88" s="401"/>
      <c r="Z88" s="401"/>
      <c r="AA88" s="401"/>
      <c r="AB88" s="401"/>
      <c r="AC88" s="401"/>
      <c r="AD88" s="401"/>
      <c r="AE88" s="401"/>
      <c r="AF88" s="401"/>
      <c r="AG88" s="401"/>
      <c r="AH88" s="401"/>
      <c r="AI88" s="401"/>
      <c r="AJ88" s="401"/>
      <c r="AK88" s="401"/>
      <c r="AL88" s="401"/>
      <c r="AM88" s="401"/>
      <c r="AN88" s="401"/>
      <c r="AO88" s="401"/>
      <c r="AP88" s="401"/>
      <c r="AQ88" s="401"/>
      <c r="AR88" s="401"/>
      <c r="AS88" s="401"/>
      <c r="AT88" s="401"/>
    </row>
    <row r="89" spans="1:46" s="433" customFormat="1" ht="15" customHeight="1">
      <c r="A89" s="569" t="s">
        <v>137</v>
      </c>
      <c r="B89" s="569" t="s">
        <v>138</v>
      </c>
      <c r="C89" s="438">
        <v>1590</v>
      </c>
      <c r="D89" s="438">
        <v>819</v>
      </c>
      <c r="E89" s="438">
        <v>1211</v>
      </c>
      <c r="F89" s="438">
        <v>583</v>
      </c>
      <c r="G89" s="438">
        <v>893</v>
      </c>
      <c r="H89" s="438">
        <v>461</v>
      </c>
      <c r="I89" s="438">
        <v>1006</v>
      </c>
      <c r="J89" s="438">
        <v>494</v>
      </c>
      <c r="K89" s="438">
        <v>904</v>
      </c>
      <c r="L89" s="438">
        <v>473</v>
      </c>
      <c r="M89" s="438">
        <v>5604</v>
      </c>
      <c r="N89" s="438">
        <v>2830</v>
      </c>
      <c r="O89" s="569" t="s">
        <v>137</v>
      </c>
      <c r="P89" s="569" t="s">
        <v>138</v>
      </c>
      <c r="Q89" s="438">
        <v>53</v>
      </c>
      <c r="R89" s="438">
        <v>20</v>
      </c>
      <c r="S89" s="438">
        <v>46</v>
      </c>
      <c r="T89" s="438">
        <v>25</v>
      </c>
      <c r="U89" s="438">
        <v>57</v>
      </c>
      <c r="V89" s="438">
        <v>32</v>
      </c>
      <c r="W89" s="438">
        <v>54</v>
      </c>
      <c r="X89" s="438">
        <v>24</v>
      </c>
      <c r="Y89" s="438">
        <v>99</v>
      </c>
      <c r="Z89" s="438">
        <v>51</v>
      </c>
      <c r="AA89" s="438">
        <v>309</v>
      </c>
      <c r="AB89" s="438">
        <v>152</v>
      </c>
      <c r="AC89" s="569" t="s">
        <v>137</v>
      </c>
      <c r="AD89" s="569" t="s">
        <v>138</v>
      </c>
      <c r="AE89" s="438">
        <v>36</v>
      </c>
      <c r="AF89" s="438">
        <v>32</v>
      </c>
      <c r="AG89" s="438">
        <v>24</v>
      </c>
      <c r="AH89" s="438">
        <v>24</v>
      </c>
      <c r="AI89" s="438">
        <v>24</v>
      </c>
      <c r="AJ89" s="438">
        <v>140</v>
      </c>
      <c r="AK89" s="438">
        <v>103</v>
      </c>
      <c r="AL89" s="438">
        <v>26</v>
      </c>
      <c r="AM89" s="438">
        <v>129</v>
      </c>
      <c r="AN89" s="438">
        <v>8</v>
      </c>
      <c r="AO89" s="438">
        <v>103</v>
      </c>
      <c r="AP89" s="438">
        <v>111</v>
      </c>
      <c r="AQ89" s="438">
        <v>11</v>
      </c>
      <c r="AR89" s="438">
        <v>34</v>
      </c>
      <c r="AS89" s="438">
        <v>30</v>
      </c>
      <c r="AT89" s="438">
        <v>4</v>
      </c>
    </row>
    <row r="90" spans="1:46" s="433" customFormat="1" ht="15" customHeight="1">
      <c r="A90" s="569" t="s">
        <v>137</v>
      </c>
      <c r="B90" s="569" t="s">
        <v>139</v>
      </c>
      <c r="C90" s="438">
        <v>2432</v>
      </c>
      <c r="D90" s="438">
        <v>1292</v>
      </c>
      <c r="E90" s="438">
        <v>2062</v>
      </c>
      <c r="F90" s="438">
        <v>1102</v>
      </c>
      <c r="G90" s="438">
        <v>1780</v>
      </c>
      <c r="H90" s="438">
        <v>943</v>
      </c>
      <c r="I90" s="438">
        <v>1578</v>
      </c>
      <c r="J90" s="438">
        <v>828</v>
      </c>
      <c r="K90" s="438">
        <v>1522</v>
      </c>
      <c r="L90" s="438">
        <v>820</v>
      </c>
      <c r="M90" s="438">
        <v>9374</v>
      </c>
      <c r="N90" s="438">
        <v>4985</v>
      </c>
      <c r="O90" s="569" t="s">
        <v>137</v>
      </c>
      <c r="P90" s="569" t="s">
        <v>139</v>
      </c>
      <c r="Q90" s="438">
        <v>184</v>
      </c>
      <c r="R90" s="438">
        <v>88</v>
      </c>
      <c r="S90" s="438">
        <v>157</v>
      </c>
      <c r="T90" s="438">
        <v>76</v>
      </c>
      <c r="U90" s="438">
        <v>187</v>
      </c>
      <c r="V90" s="438">
        <v>87</v>
      </c>
      <c r="W90" s="438">
        <v>128</v>
      </c>
      <c r="X90" s="438">
        <v>59</v>
      </c>
      <c r="Y90" s="438">
        <v>258</v>
      </c>
      <c r="Z90" s="438">
        <v>127</v>
      </c>
      <c r="AA90" s="438">
        <v>914</v>
      </c>
      <c r="AB90" s="438">
        <v>437</v>
      </c>
      <c r="AC90" s="569" t="s">
        <v>137</v>
      </c>
      <c r="AD90" s="569" t="s">
        <v>139</v>
      </c>
      <c r="AE90" s="438">
        <v>54</v>
      </c>
      <c r="AF90" s="438">
        <v>51</v>
      </c>
      <c r="AG90" s="438">
        <v>47</v>
      </c>
      <c r="AH90" s="438">
        <v>48</v>
      </c>
      <c r="AI90" s="438">
        <v>43</v>
      </c>
      <c r="AJ90" s="438">
        <v>243</v>
      </c>
      <c r="AK90" s="438">
        <v>178</v>
      </c>
      <c r="AL90" s="438">
        <v>17</v>
      </c>
      <c r="AM90" s="438">
        <v>195</v>
      </c>
      <c r="AN90" s="438">
        <v>8</v>
      </c>
      <c r="AO90" s="438">
        <v>178</v>
      </c>
      <c r="AP90" s="438">
        <v>186</v>
      </c>
      <c r="AQ90" s="438">
        <v>13</v>
      </c>
      <c r="AR90" s="438">
        <v>50</v>
      </c>
      <c r="AS90" s="438">
        <v>44</v>
      </c>
      <c r="AT90" s="438">
        <v>6</v>
      </c>
    </row>
    <row r="91" spans="1:46" s="433" customFormat="1" ht="15" customHeight="1">
      <c r="A91" s="569" t="s">
        <v>137</v>
      </c>
      <c r="B91" s="569" t="s">
        <v>140</v>
      </c>
      <c r="C91" s="438">
        <v>2330</v>
      </c>
      <c r="D91" s="438">
        <v>1150</v>
      </c>
      <c r="E91" s="438">
        <v>2284</v>
      </c>
      <c r="F91" s="438">
        <v>1155</v>
      </c>
      <c r="G91" s="438">
        <v>2333</v>
      </c>
      <c r="H91" s="438">
        <v>1223</v>
      </c>
      <c r="I91" s="438">
        <v>1890</v>
      </c>
      <c r="J91" s="438">
        <v>972</v>
      </c>
      <c r="K91" s="438">
        <v>1586</v>
      </c>
      <c r="L91" s="438">
        <v>837</v>
      </c>
      <c r="M91" s="438">
        <v>10423</v>
      </c>
      <c r="N91" s="438">
        <v>5337</v>
      </c>
      <c r="O91" s="569" t="s">
        <v>137</v>
      </c>
      <c r="P91" s="569" t="s">
        <v>140</v>
      </c>
      <c r="Q91" s="438">
        <v>157</v>
      </c>
      <c r="R91" s="438">
        <v>66</v>
      </c>
      <c r="S91" s="438">
        <v>201</v>
      </c>
      <c r="T91" s="438">
        <v>87</v>
      </c>
      <c r="U91" s="438">
        <v>280</v>
      </c>
      <c r="V91" s="438">
        <v>119</v>
      </c>
      <c r="W91" s="438">
        <v>192</v>
      </c>
      <c r="X91" s="438">
        <v>82</v>
      </c>
      <c r="Y91" s="438">
        <v>55</v>
      </c>
      <c r="Z91" s="438">
        <v>25</v>
      </c>
      <c r="AA91" s="438">
        <v>885</v>
      </c>
      <c r="AB91" s="438">
        <v>379</v>
      </c>
      <c r="AC91" s="569" t="s">
        <v>137</v>
      </c>
      <c r="AD91" s="569" t="s">
        <v>140</v>
      </c>
      <c r="AE91" s="438">
        <v>73</v>
      </c>
      <c r="AF91" s="438">
        <v>70</v>
      </c>
      <c r="AG91" s="438">
        <v>75</v>
      </c>
      <c r="AH91" s="438">
        <v>62</v>
      </c>
      <c r="AI91" s="438">
        <v>57</v>
      </c>
      <c r="AJ91" s="438">
        <v>337</v>
      </c>
      <c r="AK91" s="438">
        <v>285</v>
      </c>
      <c r="AL91" s="438">
        <v>16</v>
      </c>
      <c r="AM91" s="438">
        <v>301</v>
      </c>
      <c r="AN91" s="438">
        <v>0</v>
      </c>
      <c r="AO91" s="438">
        <v>304</v>
      </c>
      <c r="AP91" s="438">
        <v>304</v>
      </c>
      <c r="AQ91" s="438">
        <v>42</v>
      </c>
      <c r="AR91" s="438">
        <v>56</v>
      </c>
      <c r="AS91" s="438">
        <v>56</v>
      </c>
      <c r="AT91" s="438">
        <v>0</v>
      </c>
    </row>
    <row r="92" spans="1:46" s="433" customFormat="1" ht="15" customHeight="1">
      <c r="A92" s="569" t="s">
        <v>137</v>
      </c>
      <c r="B92" s="569" t="s">
        <v>141</v>
      </c>
      <c r="C92" s="438">
        <v>764</v>
      </c>
      <c r="D92" s="438">
        <v>385</v>
      </c>
      <c r="E92" s="438">
        <v>592</v>
      </c>
      <c r="F92" s="438">
        <v>284</v>
      </c>
      <c r="G92" s="438">
        <v>522</v>
      </c>
      <c r="H92" s="438">
        <v>276</v>
      </c>
      <c r="I92" s="438">
        <v>357</v>
      </c>
      <c r="J92" s="438">
        <v>187</v>
      </c>
      <c r="K92" s="438">
        <v>305</v>
      </c>
      <c r="L92" s="438">
        <v>145</v>
      </c>
      <c r="M92" s="438">
        <v>2540</v>
      </c>
      <c r="N92" s="438">
        <v>1277</v>
      </c>
      <c r="O92" s="569" t="s">
        <v>137</v>
      </c>
      <c r="P92" s="569" t="s">
        <v>141</v>
      </c>
      <c r="Q92" s="438">
        <v>61</v>
      </c>
      <c r="R92" s="438">
        <v>23</v>
      </c>
      <c r="S92" s="438">
        <v>60</v>
      </c>
      <c r="T92" s="438">
        <v>25</v>
      </c>
      <c r="U92" s="438">
        <v>65</v>
      </c>
      <c r="V92" s="438">
        <v>29</v>
      </c>
      <c r="W92" s="438">
        <v>40</v>
      </c>
      <c r="X92" s="438">
        <v>14</v>
      </c>
      <c r="Y92" s="438">
        <v>72</v>
      </c>
      <c r="Z92" s="438">
        <v>32</v>
      </c>
      <c r="AA92" s="438">
        <v>298</v>
      </c>
      <c r="AB92" s="438">
        <v>123</v>
      </c>
      <c r="AC92" s="569" t="s">
        <v>137</v>
      </c>
      <c r="AD92" s="569" t="s">
        <v>141</v>
      </c>
      <c r="AE92" s="438">
        <v>20</v>
      </c>
      <c r="AF92" s="438">
        <v>21</v>
      </c>
      <c r="AG92" s="438">
        <v>20</v>
      </c>
      <c r="AH92" s="438">
        <v>17</v>
      </c>
      <c r="AI92" s="438">
        <v>16</v>
      </c>
      <c r="AJ92" s="438">
        <v>94</v>
      </c>
      <c r="AK92" s="438">
        <v>46</v>
      </c>
      <c r="AL92" s="438">
        <v>17</v>
      </c>
      <c r="AM92" s="438">
        <v>63</v>
      </c>
      <c r="AN92" s="438">
        <v>6</v>
      </c>
      <c r="AO92" s="438">
        <v>57</v>
      </c>
      <c r="AP92" s="438">
        <v>63</v>
      </c>
      <c r="AQ92" s="438">
        <v>2</v>
      </c>
      <c r="AR92" s="438">
        <v>18</v>
      </c>
      <c r="AS92" s="438">
        <v>18</v>
      </c>
      <c r="AT92" s="438">
        <v>0</v>
      </c>
    </row>
    <row r="93" spans="1:46" s="433" customFormat="1" ht="15" customHeight="1">
      <c r="A93" s="569" t="s">
        <v>137</v>
      </c>
      <c r="B93" s="569" t="s">
        <v>142</v>
      </c>
      <c r="C93" s="438">
        <v>1138</v>
      </c>
      <c r="D93" s="438">
        <v>597</v>
      </c>
      <c r="E93" s="438">
        <v>1045</v>
      </c>
      <c r="F93" s="438">
        <v>532</v>
      </c>
      <c r="G93" s="438">
        <v>1000</v>
      </c>
      <c r="H93" s="438">
        <v>528</v>
      </c>
      <c r="I93" s="438">
        <v>893</v>
      </c>
      <c r="J93" s="438">
        <v>469</v>
      </c>
      <c r="K93" s="438">
        <v>738</v>
      </c>
      <c r="L93" s="438">
        <v>374</v>
      </c>
      <c r="M93" s="438">
        <v>4814</v>
      </c>
      <c r="N93" s="438">
        <v>2500</v>
      </c>
      <c r="O93" s="569" t="s">
        <v>137</v>
      </c>
      <c r="P93" s="569" t="s">
        <v>142</v>
      </c>
      <c r="Q93" s="438">
        <v>98</v>
      </c>
      <c r="R93" s="438">
        <v>51</v>
      </c>
      <c r="S93" s="438">
        <v>76</v>
      </c>
      <c r="T93" s="438">
        <v>37</v>
      </c>
      <c r="U93" s="438">
        <v>123</v>
      </c>
      <c r="V93" s="438">
        <v>60</v>
      </c>
      <c r="W93" s="438">
        <v>123</v>
      </c>
      <c r="X93" s="438">
        <v>58</v>
      </c>
      <c r="Y93" s="438">
        <v>72</v>
      </c>
      <c r="Z93" s="438">
        <v>40</v>
      </c>
      <c r="AA93" s="438">
        <v>492</v>
      </c>
      <c r="AB93" s="438">
        <v>246</v>
      </c>
      <c r="AC93" s="569" t="s">
        <v>137</v>
      </c>
      <c r="AD93" s="569" t="s">
        <v>142</v>
      </c>
      <c r="AE93" s="438">
        <v>29</v>
      </c>
      <c r="AF93" s="438">
        <v>28</v>
      </c>
      <c r="AG93" s="438">
        <v>26</v>
      </c>
      <c r="AH93" s="438">
        <v>25</v>
      </c>
      <c r="AI93" s="438">
        <v>22</v>
      </c>
      <c r="AJ93" s="438">
        <v>130</v>
      </c>
      <c r="AK93" s="438">
        <v>103</v>
      </c>
      <c r="AL93" s="438">
        <v>1</v>
      </c>
      <c r="AM93" s="438">
        <v>104</v>
      </c>
      <c r="AN93" s="438">
        <v>0</v>
      </c>
      <c r="AO93" s="438">
        <v>122</v>
      </c>
      <c r="AP93" s="438">
        <v>122</v>
      </c>
      <c r="AQ93" s="438">
        <v>7</v>
      </c>
      <c r="AR93" s="438">
        <v>22</v>
      </c>
      <c r="AS93" s="438">
        <v>22</v>
      </c>
      <c r="AT93" s="438">
        <v>0</v>
      </c>
    </row>
    <row r="94" spans="1:46" s="433" customFormat="1" ht="15" customHeight="1">
      <c r="A94" s="569" t="s">
        <v>143</v>
      </c>
      <c r="B94" s="569" t="s">
        <v>144</v>
      </c>
      <c r="C94" s="438">
        <v>1798</v>
      </c>
      <c r="D94" s="438">
        <v>933</v>
      </c>
      <c r="E94" s="438">
        <v>1472</v>
      </c>
      <c r="F94" s="438">
        <v>753</v>
      </c>
      <c r="G94" s="438">
        <v>1376</v>
      </c>
      <c r="H94" s="438">
        <v>690</v>
      </c>
      <c r="I94" s="438">
        <v>1250</v>
      </c>
      <c r="J94" s="438">
        <v>630</v>
      </c>
      <c r="K94" s="438">
        <v>1199</v>
      </c>
      <c r="L94" s="438">
        <v>633</v>
      </c>
      <c r="M94" s="438">
        <v>7095</v>
      </c>
      <c r="N94" s="438">
        <v>3639</v>
      </c>
      <c r="O94" s="569" t="s">
        <v>143</v>
      </c>
      <c r="P94" s="569" t="s">
        <v>144</v>
      </c>
      <c r="Q94" s="438">
        <v>138</v>
      </c>
      <c r="R94" s="438">
        <v>64</v>
      </c>
      <c r="S94" s="438">
        <v>152</v>
      </c>
      <c r="T94" s="438">
        <v>67</v>
      </c>
      <c r="U94" s="438">
        <v>155</v>
      </c>
      <c r="V94" s="438">
        <v>81</v>
      </c>
      <c r="W94" s="438">
        <v>92</v>
      </c>
      <c r="X94" s="438">
        <v>46</v>
      </c>
      <c r="Y94" s="438">
        <v>124</v>
      </c>
      <c r="Z94" s="438">
        <v>67</v>
      </c>
      <c r="AA94" s="438">
        <v>661</v>
      </c>
      <c r="AB94" s="438">
        <v>325</v>
      </c>
      <c r="AC94" s="569" t="s">
        <v>143</v>
      </c>
      <c r="AD94" s="569" t="s">
        <v>144</v>
      </c>
      <c r="AE94" s="438">
        <v>53</v>
      </c>
      <c r="AF94" s="438">
        <v>47</v>
      </c>
      <c r="AG94" s="438">
        <v>42</v>
      </c>
      <c r="AH94" s="438">
        <v>37</v>
      </c>
      <c r="AI94" s="438">
        <v>32</v>
      </c>
      <c r="AJ94" s="438">
        <v>211</v>
      </c>
      <c r="AK94" s="438">
        <v>68</v>
      </c>
      <c r="AL94" s="438">
        <v>99</v>
      </c>
      <c r="AM94" s="438">
        <v>167</v>
      </c>
      <c r="AN94" s="438">
        <v>9</v>
      </c>
      <c r="AO94" s="438">
        <v>144</v>
      </c>
      <c r="AP94" s="438">
        <v>153</v>
      </c>
      <c r="AQ94" s="438">
        <v>17</v>
      </c>
      <c r="AR94" s="438">
        <v>47</v>
      </c>
      <c r="AS94" s="438">
        <v>45</v>
      </c>
      <c r="AT94" s="438">
        <v>2</v>
      </c>
    </row>
    <row r="95" spans="1:46" s="434" customFormat="1" ht="15" customHeight="1">
      <c r="A95" s="569" t="s">
        <v>143</v>
      </c>
      <c r="B95" s="569" t="s">
        <v>145</v>
      </c>
      <c r="C95" s="438">
        <v>1170</v>
      </c>
      <c r="D95" s="438">
        <v>591</v>
      </c>
      <c r="E95" s="438">
        <v>869</v>
      </c>
      <c r="F95" s="438">
        <v>472</v>
      </c>
      <c r="G95" s="438">
        <v>700</v>
      </c>
      <c r="H95" s="438">
        <v>358</v>
      </c>
      <c r="I95" s="438">
        <v>510</v>
      </c>
      <c r="J95" s="438">
        <v>249</v>
      </c>
      <c r="K95" s="438">
        <v>421</v>
      </c>
      <c r="L95" s="438">
        <v>218</v>
      </c>
      <c r="M95" s="438">
        <v>3670</v>
      </c>
      <c r="N95" s="438">
        <v>1888</v>
      </c>
      <c r="O95" s="569" t="s">
        <v>143</v>
      </c>
      <c r="P95" s="569" t="s">
        <v>145</v>
      </c>
      <c r="Q95" s="438">
        <v>152</v>
      </c>
      <c r="R95" s="438">
        <v>76</v>
      </c>
      <c r="S95" s="438">
        <v>59</v>
      </c>
      <c r="T95" s="438">
        <v>33</v>
      </c>
      <c r="U95" s="438">
        <v>60</v>
      </c>
      <c r="V95" s="438">
        <v>26</v>
      </c>
      <c r="W95" s="438">
        <v>41</v>
      </c>
      <c r="X95" s="438">
        <v>23</v>
      </c>
      <c r="Y95" s="438">
        <v>63</v>
      </c>
      <c r="Z95" s="438">
        <v>35</v>
      </c>
      <c r="AA95" s="438">
        <v>375</v>
      </c>
      <c r="AB95" s="438">
        <v>193</v>
      </c>
      <c r="AC95" s="569" t="s">
        <v>143</v>
      </c>
      <c r="AD95" s="569" t="s">
        <v>145</v>
      </c>
      <c r="AE95" s="438">
        <v>35</v>
      </c>
      <c r="AF95" s="438">
        <v>31</v>
      </c>
      <c r="AG95" s="438">
        <v>28</v>
      </c>
      <c r="AH95" s="438">
        <v>26</v>
      </c>
      <c r="AI95" s="438">
        <v>20</v>
      </c>
      <c r="AJ95" s="438">
        <v>140</v>
      </c>
      <c r="AK95" s="438">
        <v>61</v>
      </c>
      <c r="AL95" s="438">
        <v>41</v>
      </c>
      <c r="AM95" s="438">
        <v>102</v>
      </c>
      <c r="AN95" s="438">
        <v>15</v>
      </c>
      <c r="AO95" s="438">
        <v>84</v>
      </c>
      <c r="AP95" s="438">
        <v>99</v>
      </c>
      <c r="AQ95" s="438">
        <v>21</v>
      </c>
      <c r="AR95" s="438">
        <v>36</v>
      </c>
      <c r="AS95" s="438">
        <v>32</v>
      </c>
      <c r="AT95" s="438">
        <v>4</v>
      </c>
    </row>
    <row r="96" spans="1:46" s="434" customFormat="1" ht="15" customHeight="1">
      <c r="A96" s="569" t="s">
        <v>143</v>
      </c>
      <c r="B96" s="569" t="s">
        <v>146</v>
      </c>
      <c r="C96" s="438">
        <v>3844</v>
      </c>
      <c r="D96" s="438">
        <v>1959</v>
      </c>
      <c r="E96" s="438">
        <v>2780</v>
      </c>
      <c r="F96" s="438">
        <v>1410</v>
      </c>
      <c r="G96" s="438">
        <v>2646</v>
      </c>
      <c r="H96" s="438">
        <v>1340</v>
      </c>
      <c r="I96" s="438">
        <v>2211</v>
      </c>
      <c r="J96" s="438">
        <v>1123</v>
      </c>
      <c r="K96" s="438">
        <v>2037</v>
      </c>
      <c r="L96" s="438">
        <v>1049</v>
      </c>
      <c r="M96" s="438">
        <v>13518</v>
      </c>
      <c r="N96" s="438">
        <v>6881</v>
      </c>
      <c r="O96" s="569" t="s">
        <v>143</v>
      </c>
      <c r="P96" s="569" t="s">
        <v>146</v>
      </c>
      <c r="Q96" s="438">
        <v>397</v>
      </c>
      <c r="R96" s="438">
        <v>191</v>
      </c>
      <c r="S96" s="438">
        <v>296</v>
      </c>
      <c r="T96" s="438">
        <v>141</v>
      </c>
      <c r="U96" s="438">
        <v>328</v>
      </c>
      <c r="V96" s="438">
        <v>149</v>
      </c>
      <c r="W96" s="438">
        <v>202</v>
      </c>
      <c r="X96" s="438">
        <v>91</v>
      </c>
      <c r="Y96" s="438">
        <v>269</v>
      </c>
      <c r="Z96" s="438">
        <v>138</v>
      </c>
      <c r="AA96" s="438">
        <v>1492</v>
      </c>
      <c r="AB96" s="438">
        <v>710</v>
      </c>
      <c r="AC96" s="569" t="s">
        <v>143</v>
      </c>
      <c r="AD96" s="569" t="s">
        <v>146</v>
      </c>
      <c r="AE96" s="438">
        <v>113</v>
      </c>
      <c r="AF96" s="438">
        <v>109</v>
      </c>
      <c r="AG96" s="438">
        <v>107</v>
      </c>
      <c r="AH96" s="438">
        <v>98</v>
      </c>
      <c r="AI96" s="438">
        <v>89</v>
      </c>
      <c r="AJ96" s="438">
        <v>516</v>
      </c>
      <c r="AK96" s="438">
        <v>225</v>
      </c>
      <c r="AL96" s="438">
        <v>144</v>
      </c>
      <c r="AM96" s="438">
        <v>369</v>
      </c>
      <c r="AN96" s="438">
        <v>5</v>
      </c>
      <c r="AO96" s="438">
        <v>323</v>
      </c>
      <c r="AP96" s="438">
        <v>328</v>
      </c>
      <c r="AQ96" s="438">
        <v>20</v>
      </c>
      <c r="AR96" s="438">
        <v>105</v>
      </c>
      <c r="AS96" s="438">
        <v>104</v>
      </c>
      <c r="AT96" s="438">
        <v>1</v>
      </c>
    </row>
    <row r="97" spans="1:46" s="434" customFormat="1" ht="15" customHeight="1">
      <c r="A97" s="569" t="s">
        <v>143</v>
      </c>
      <c r="B97" s="569" t="s">
        <v>259</v>
      </c>
      <c r="C97" s="438">
        <v>2251</v>
      </c>
      <c r="D97" s="438">
        <v>1148</v>
      </c>
      <c r="E97" s="438">
        <v>1846</v>
      </c>
      <c r="F97" s="438">
        <v>952</v>
      </c>
      <c r="G97" s="438">
        <v>1705</v>
      </c>
      <c r="H97" s="438">
        <v>889</v>
      </c>
      <c r="I97" s="438">
        <v>1263</v>
      </c>
      <c r="J97" s="438">
        <v>678</v>
      </c>
      <c r="K97" s="438">
        <v>1282</v>
      </c>
      <c r="L97" s="438">
        <v>665</v>
      </c>
      <c r="M97" s="438">
        <v>8347</v>
      </c>
      <c r="N97" s="438">
        <v>4332</v>
      </c>
      <c r="O97" s="569" t="s">
        <v>143</v>
      </c>
      <c r="P97" s="569" t="s">
        <v>259</v>
      </c>
      <c r="Q97" s="438">
        <v>373</v>
      </c>
      <c r="R97" s="438">
        <v>190</v>
      </c>
      <c r="S97" s="438">
        <v>320</v>
      </c>
      <c r="T97" s="438">
        <v>149</v>
      </c>
      <c r="U97" s="438">
        <v>304</v>
      </c>
      <c r="V97" s="438">
        <v>148</v>
      </c>
      <c r="W97" s="438">
        <v>200</v>
      </c>
      <c r="X97" s="438">
        <v>109</v>
      </c>
      <c r="Y97" s="438">
        <v>139</v>
      </c>
      <c r="Z97" s="438">
        <v>74</v>
      </c>
      <c r="AA97" s="438">
        <v>1336</v>
      </c>
      <c r="AB97" s="438">
        <v>670</v>
      </c>
      <c r="AC97" s="569" t="s">
        <v>143</v>
      </c>
      <c r="AD97" s="569" t="s">
        <v>259</v>
      </c>
      <c r="AE97" s="438">
        <v>53</v>
      </c>
      <c r="AF97" s="438">
        <v>51</v>
      </c>
      <c r="AG97" s="438">
        <v>48</v>
      </c>
      <c r="AH97" s="438">
        <v>45</v>
      </c>
      <c r="AI97" s="438">
        <v>41</v>
      </c>
      <c r="AJ97" s="438">
        <v>238</v>
      </c>
      <c r="AK97" s="438">
        <v>117</v>
      </c>
      <c r="AL97" s="438">
        <v>72</v>
      </c>
      <c r="AM97" s="438">
        <v>189</v>
      </c>
      <c r="AN97" s="438">
        <v>4</v>
      </c>
      <c r="AO97" s="438">
        <v>165</v>
      </c>
      <c r="AP97" s="438">
        <v>169</v>
      </c>
      <c r="AQ97" s="438">
        <v>12</v>
      </c>
      <c r="AR97" s="438">
        <v>52</v>
      </c>
      <c r="AS97" s="438">
        <v>45</v>
      </c>
      <c r="AT97" s="438">
        <v>7</v>
      </c>
    </row>
    <row r="98" spans="1:46" s="117" customFormat="1" ht="15" customHeight="1">
      <c r="A98" s="116"/>
      <c r="B98" s="392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21"/>
      <c r="N98" s="121"/>
      <c r="O98" s="116"/>
      <c r="P98" s="392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21"/>
      <c r="AB98" s="121"/>
      <c r="AC98" s="116"/>
      <c r="AD98" s="392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</row>
    <row r="99" spans="1:46" s="117" customFormat="1" ht="15" customHeight="1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160"/>
      <c r="N99" s="16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160"/>
      <c r="AB99" s="16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90"/>
      <c r="AT99" s="90"/>
    </row>
    <row r="100" spans="1:46" s="117" customFormat="1" ht="12.75" customHeight="1">
      <c r="A100" s="43" t="s">
        <v>442</v>
      </c>
      <c r="B100" s="201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P100" s="43" t="s">
        <v>517</v>
      </c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D100" s="43" t="s">
        <v>445</v>
      </c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</row>
    <row r="101" spans="1:46" ht="12.75" customHeight="1">
      <c r="A101" s="43" t="s">
        <v>111</v>
      </c>
      <c r="B101" s="500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P101" s="43" t="s">
        <v>111</v>
      </c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D101" s="43" t="s">
        <v>434</v>
      </c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</row>
    <row r="102" spans="1:46" ht="12.75" customHeight="1">
      <c r="A102" s="43" t="s">
        <v>281</v>
      </c>
      <c r="B102" s="500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P102" s="43" t="s">
        <v>281</v>
      </c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D102" s="43" t="s">
        <v>281</v>
      </c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</row>
    <row r="103" spans="1:46" ht="12.75" customHeight="1">
      <c r="A103" s="43"/>
      <c r="B103" s="500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200"/>
      <c r="N103" s="200"/>
      <c r="P103" s="43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200"/>
      <c r="AB103" s="200"/>
      <c r="AD103" s="43"/>
      <c r="AE103" s="43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200"/>
      <c r="AQ103" s="200"/>
      <c r="AR103" s="86"/>
      <c r="AS103" s="86"/>
      <c r="AT103" s="86"/>
    </row>
    <row r="104" spans="1:46" s="397" customFormat="1" ht="15" customHeight="1">
      <c r="A104" s="418" t="s">
        <v>147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394"/>
      <c r="L104" s="48"/>
      <c r="M104" s="48"/>
      <c r="N104" s="403"/>
      <c r="O104" s="418" t="s">
        <v>147</v>
      </c>
      <c r="P104" s="48"/>
      <c r="Q104" s="48"/>
      <c r="R104" s="48"/>
      <c r="S104" s="48"/>
      <c r="T104" s="48"/>
      <c r="U104" s="48"/>
      <c r="V104" s="48"/>
      <c r="W104" s="48"/>
      <c r="X104" s="48"/>
      <c r="Z104" s="48"/>
      <c r="AA104" s="48"/>
      <c r="AB104" s="403"/>
      <c r="AC104" s="418" t="s">
        <v>147</v>
      </c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394"/>
    </row>
    <row r="105" spans="1:46" ht="15" customHeight="1"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160"/>
      <c r="N105" s="160"/>
      <c r="O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160"/>
      <c r="AB105" s="160"/>
      <c r="AC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  <c r="AR105" s="90"/>
    </row>
    <row r="106" spans="1:46" s="147" customFormat="1" ht="21" customHeight="1">
      <c r="A106" s="142"/>
      <c r="B106" s="143"/>
      <c r="C106" s="51" t="s">
        <v>272</v>
      </c>
      <c r="D106" s="52"/>
      <c r="E106" s="51" t="s">
        <v>273</v>
      </c>
      <c r="F106" s="52"/>
      <c r="G106" s="51" t="s">
        <v>274</v>
      </c>
      <c r="H106" s="52"/>
      <c r="I106" s="51" t="s">
        <v>275</v>
      </c>
      <c r="J106" s="52"/>
      <c r="K106" s="51" t="s">
        <v>276</v>
      </c>
      <c r="L106" s="52"/>
      <c r="M106" s="144" t="s">
        <v>57</v>
      </c>
      <c r="N106" s="146"/>
      <c r="O106" s="143"/>
      <c r="P106" s="143"/>
      <c r="Q106" s="51" t="s">
        <v>272</v>
      </c>
      <c r="R106" s="52"/>
      <c r="S106" s="51" t="s">
        <v>273</v>
      </c>
      <c r="T106" s="52"/>
      <c r="U106" s="51" t="s">
        <v>274</v>
      </c>
      <c r="V106" s="52"/>
      <c r="W106" s="51" t="s">
        <v>275</v>
      </c>
      <c r="X106" s="52"/>
      <c r="Y106" s="51" t="s">
        <v>276</v>
      </c>
      <c r="Z106" s="52"/>
      <c r="AA106" s="144" t="s">
        <v>57</v>
      </c>
      <c r="AB106" s="146"/>
      <c r="AC106" s="143"/>
      <c r="AD106" s="143"/>
      <c r="AE106" s="51" t="s">
        <v>253</v>
      </c>
      <c r="AF106" s="123"/>
      <c r="AG106" s="52"/>
      <c r="AH106" s="51"/>
      <c r="AI106" s="123"/>
      <c r="AJ106" s="52"/>
      <c r="AK106" s="51" t="s">
        <v>70</v>
      </c>
      <c r="AL106" s="123"/>
      <c r="AM106" s="99"/>
      <c r="AN106" s="51" t="s">
        <v>251</v>
      </c>
      <c r="AO106" s="124"/>
      <c r="AP106" s="124"/>
      <c r="AQ106" s="125"/>
      <c r="AR106" s="51" t="s">
        <v>72</v>
      </c>
      <c r="AS106" s="123"/>
      <c r="AT106" s="52"/>
    </row>
    <row r="107" spans="1:46" s="147" customFormat="1" ht="33.75" customHeight="1">
      <c r="A107" s="311" t="s">
        <v>113</v>
      </c>
      <c r="B107" s="34" t="s">
        <v>114</v>
      </c>
      <c r="C107" s="182" t="s">
        <v>282</v>
      </c>
      <c r="D107" s="182" t="s">
        <v>269</v>
      </c>
      <c r="E107" s="182" t="s">
        <v>282</v>
      </c>
      <c r="F107" s="182" t="s">
        <v>269</v>
      </c>
      <c r="G107" s="182" t="s">
        <v>282</v>
      </c>
      <c r="H107" s="182" t="s">
        <v>269</v>
      </c>
      <c r="I107" s="182" t="s">
        <v>282</v>
      </c>
      <c r="J107" s="182" t="s">
        <v>269</v>
      </c>
      <c r="K107" s="182" t="s">
        <v>282</v>
      </c>
      <c r="L107" s="182" t="s">
        <v>269</v>
      </c>
      <c r="M107" s="182" t="s">
        <v>282</v>
      </c>
      <c r="N107" s="182" t="s">
        <v>269</v>
      </c>
      <c r="O107" s="311" t="s">
        <v>113</v>
      </c>
      <c r="P107" s="34" t="s">
        <v>114</v>
      </c>
      <c r="Q107" s="182" t="s">
        <v>282</v>
      </c>
      <c r="R107" s="182" t="s">
        <v>269</v>
      </c>
      <c r="S107" s="182" t="s">
        <v>282</v>
      </c>
      <c r="T107" s="182" t="s">
        <v>269</v>
      </c>
      <c r="U107" s="182" t="s">
        <v>282</v>
      </c>
      <c r="V107" s="182" t="s">
        <v>269</v>
      </c>
      <c r="W107" s="182" t="s">
        <v>282</v>
      </c>
      <c r="X107" s="182" t="s">
        <v>269</v>
      </c>
      <c r="Y107" s="182" t="s">
        <v>282</v>
      </c>
      <c r="Z107" s="182" t="s">
        <v>269</v>
      </c>
      <c r="AA107" s="182" t="s">
        <v>282</v>
      </c>
      <c r="AB107" s="182" t="s">
        <v>269</v>
      </c>
      <c r="AC107" s="104" t="s">
        <v>113</v>
      </c>
      <c r="AD107" s="60" t="s">
        <v>114</v>
      </c>
      <c r="AE107" s="127" t="s">
        <v>272</v>
      </c>
      <c r="AF107" s="127" t="s">
        <v>273</v>
      </c>
      <c r="AG107" s="127" t="s">
        <v>274</v>
      </c>
      <c r="AH107" s="127" t="s">
        <v>275</v>
      </c>
      <c r="AI107" s="127" t="s">
        <v>276</v>
      </c>
      <c r="AJ107" s="161" t="s">
        <v>57</v>
      </c>
      <c r="AK107" s="162" t="s">
        <v>73</v>
      </c>
      <c r="AL107" s="162" t="s">
        <v>74</v>
      </c>
      <c r="AM107" s="163" t="s">
        <v>75</v>
      </c>
      <c r="AN107" s="130" t="s">
        <v>277</v>
      </c>
      <c r="AO107" s="130" t="s">
        <v>278</v>
      </c>
      <c r="AP107" s="130" t="s">
        <v>279</v>
      </c>
      <c r="AQ107" s="128" t="s">
        <v>80</v>
      </c>
      <c r="AR107" s="60" t="s">
        <v>81</v>
      </c>
      <c r="AS107" s="163" t="s">
        <v>82</v>
      </c>
      <c r="AT107" s="60" t="s">
        <v>83</v>
      </c>
    </row>
    <row r="108" spans="1:46" ht="8.25" customHeight="1">
      <c r="A108" s="165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419"/>
      <c r="N108" s="419"/>
      <c r="O108" s="166"/>
      <c r="P108" s="69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166"/>
      <c r="AB108" s="166"/>
      <c r="AC108" s="166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412"/>
      <c r="AT108" s="412"/>
    </row>
    <row r="109" spans="1:46" ht="14.25" customHeight="1">
      <c r="A109" s="155"/>
      <c r="B109" s="401" t="s">
        <v>58</v>
      </c>
      <c r="C109" s="401">
        <f t="shared" ref="C109:N109" si="102">SUM(C111:C133)</f>
        <v>34379</v>
      </c>
      <c r="D109" s="401">
        <f t="shared" si="102"/>
        <v>16985</v>
      </c>
      <c r="E109" s="401">
        <f t="shared" si="102"/>
        <v>26206</v>
      </c>
      <c r="F109" s="401">
        <f t="shared" si="102"/>
        <v>13133</v>
      </c>
      <c r="G109" s="401">
        <f t="shared" si="102"/>
        <v>22001</v>
      </c>
      <c r="H109" s="401">
        <f t="shared" si="102"/>
        <v>11114</v>
      </c>
      <c r="I109" s="401">
        <f t="shared" si="102"/>
        <v>14910</v>
      </c>
      <c r="J109" s="401">
        <f t="shared" si="102"/>
        <v>7658</v>
      </c>
      <c r="K109" s="401">
        <f t="shared" si="102"/>
        <v>10978</v>
      </c>
      <c r="L109" s="401">
        <f t="shared" si="102"/>
        <v>5652</v>
      </c>
      <c r="M109" s="401">
        <f t="shared" si="102"/>
        <v>108474</v>
      </c>
      <c r="N109" s="401">
        <f t="shared" si="102"/>
        <v>54542</v>
      </c>
      <c r="O109" s="113"/>
      <c r="P109" s="401" t="s">
        <v>58</v>
      </c>
      <c r="Q109" s="113">
        <f t="shared" ref="Q109:AB109" si="103">SUM(Q111:Q133)</f>
        <v>3069</v>
      </c>
      <c r="R109" s="113">
        <f t="shared" si="103"/>
        <v>1421</v>
      </c>
      <c r="S109" s="113">
        <f t="shared" si="103"/>
        <v>4666</v>
      </c>
      <c r="T109" s="113">
        <f t="shared" si="103"/>
        <v>2170</v>
      </c>
      <c r="U109" s="113">
        <f t="shared" si="103"/>
        <v>4052</v>
      </c>
      <c r="V109" s="113">
        <f t="shared" si="103"/>
        <v>1934</v>
      </c>
      <c r="W109" s="113">
        <f t="shared" si="103"/>
        <v>1130</v>
      </c>
      <c r="X109" s="113">
        <f t="shared" si="103"/>
        <v>550</v>
      </c>
      <c r="Y109" s="113">
        <f t="shared" si="103"/>
        <v>858</v>
      </c>
      <c r="Z109" s="113">
        <f t="shared" si="103"/>
        <v>459</v>
      </c>
      <c r="AA109" s="113">
        <f t="shared" si="103"/>
        <v>13775</v>
      </c>
      <c r="AB109" s="113">
        <f t="shared" si="103"/>
        <v>6534</v>
      </c>
      <c r="AC109" s="113"/>
      <c r="AD109" s="401" t="s">
        <v>58</v>
      </c>
      <c r="AE109" s="401">
        <f t="shared" ref="AE109:AT109" si="104">SUM(AE111:AE133)</f>
        <v>975</v>
      </c>
      <c r="AF109" s="401">
        <f t="shared" si="104"/>
        <v>910</v>
      </c>
      <c r="AG109" s="401">
        <f t="shared" si="104"/>
        <v>886</v>
      </c>
      <c r="AH109" s="401">
        <f t="shared" si="104"/>
        <v>705</v>
      </c>
      <c r="AI109" s="401">
        <f t="shared" si="104"/>
        <v>624</v>
      </c>
      <c r="AJ109" s="401">
        <f t="shared" si="104"/>
        <v>4100</v>
      </c>
      <c r="AK109" s="401">
        <f t="shared" si="104"/>
        <v>2368</v>
      </c>
      <c r="AL109" s="401">
        <f t="shared" si="104"/>
        <v>274</v>
      </c>
      <c r="AM109" s="401">
        <f t="shared" si="104"/>
        <v>2642</v>
      </c>
      <c r="AN109" s="401">
        <f t="shared" si="104"/>
        <v>744</v>
      </c>
      <c r="AO109" s="401">
        <f t="shared" si="104"/>
        <v>1786</v>
      </c>
      <c r="AP109" s="401">
        <f t="shared" si="104"/>
        <v>2530</v>
      </c>
      <c r="AQ109" s="401">
        <f t="shared" si="104"/>
        <v>123</v>
      </c>
      <c r="AR109" s="401">
        <f t="shared" si="104"/>
        <v>952</v>
      </c>
      <c r="AS109" s="401">
        <f t="shared" si="104"/>
        <v>864</v>
      </c>
      <c r="AT109" s="401">
        <f t="shared" si="104"/>
        <v>88</v>
      </c>
    </row>
    <row r="110" spans="1:46" ht="9" customHeight="1">
      <c r="A110" s="155"/>
      <c r="B110" s="401"/>
      <c r="C110" s="401"/>
      <c r="D110" s="401"/>
      <c r="E110" s="401"/>
      <c r="F110" s="401"/>
      <c r="G110" s="401"/>
      <c r="H110" s="401"/>
      <c r="I110" s="401"/>
      <c r="J110" s="401"/>
      <c r="K110" s="401"/>
      <c r="L110" s="401"/>
      <c r="M110" s="401"/>
      <c r="N110" s="401"/>
      <c r="O110" s="113"/>
      <c r="P110" s="401"/>
      <c r="Q110" s="401"/>
      <c r="R110" s="401"/>
      <c r="S110" s="401"/>
      <c r="T110" s="401"/>
      <c r="U110" s="401"/>
      <c r="V110" s="401"/>
      <c r="W110" s="401"/>
      <c r="X110" s="401"/>
      <c r="Y110" s="401"/>
      <c r="Z110" s="401"/>
      <c r="AA110" s="301"/>
      <c r="AB110" s="301"/>
      <c r="AC110" s="113"/>
      <c r="AD110" s="401"/>
      <c r="AE110" s="401"/>
      <c r="AF110" s="401"/>
      <c r="AG110" s="401"/>
      <c r="AH110" s="401"/>
      <c r="AI110" s="401"/>
      <c r="AJ110" s="401"/>
      <c r="AK110" s="401"/>
      <c r="AL110" s="401"/>
      <c r="AM110" s="401"/>
      <c r="AN110" s="401"/>
      <c r="AO110" s="401"/>
      <c r="AP110" s="401"/>
      <c r="AQ110" s="401"/>
      <c r="AR110" s="401"/>
      <c r="AS110" s="401"/>
      <c r="AT110" s="401"/>
    </row>
    <row r="111" spans="1:46" s="433" customFormat="1" ht="15" customHeight="1">
      <c r="A111" s="569" t="s">
        <v>148</v>
      </c>
      <c r="B111" s="569" t="s">
        <v>149</v>
      </c>
      <c r="C111" s="438">
        <v>1643</v>
      </c>
      <c r="D111" s="438">
        <v>749</v>
      </c>
      <c r="E111" s="438">
        <v>1406</v>
      </c>
      <c r="F111" s="438">
        <v>708</v>
      </c>
      <c r="G111" s="438">
        <v>953</v>
      </c>
      <c r="H111" s="438">
        <v>447</v>
      </c>
      <c r="I111" s="438">
        <v>666</v>
      </c>
      <c r="J111" s="438">
        <v>314</v>
      </c>
      <c r="K111" s="438">
        <v>518</v>
      </c>
      <c r="L111" s="438">
        <v>259</v>
      </c>
      <c r="M111" s="438">
        <v>5186</v>
      </c>
      <c r="N111" s="438">
        <v>2477</v>
      </c>
      <c r="O111" s="569" t="s">
        <v>148</v>
      </c>
      <c r="P111" s="569" t="s">
        <v>149</v>
      </c>
      <c r="Q111" s="438">
        <v>192</v>
      </c>
      <c r="R111" s="438">
        <v>83</v>
      </c>
      <c r="S111" s="438">
        <v>301</v>
      </c>
      <c r="T111" s="438">
        <v>136</v>
      </c>
      <c r="U111" s="438">
        <v>180</v>
      </c>
      <c r="V111" s="438">
        <v>82</v>
      </c>
      <c r="W111" s="438">
        <v>52</v>
      </c>
      <c r="X111" s="438">
        <v>27</v>
      </c>
      <c r="Y111" s="438">
        <v>74</v>
      </c>
      <c r="Z111" s="438">
        <v>39</v>
      </c>
      <c r="AA111" s="438">
        <v>799</v>
      </c>
      <c r="AB111" s="438">
        <v>367</v>
      </c>
      <c r="AC111" s="569" t="s">
        <v>148</v>
      </c>
      <c r="AD111" s="569" t="s">
        <v>149</v>
      </c>
      <c r="AE111" s="438">
        <v>45</v>
      </c>
      <c r="AF111" s="438">
        <v>45</v>
      </c>
      <c r="AG111" s="438">
        <v>42</v>
      </c>
      <c r="AH111" s="438">
        <v>38</v>
      </c>
      <c r="AI111" s="438">
        <v>33</v>
      </c>
      <c r="AJ111" s="438">
        <v>203</v>
      </c>
      <c r="AK111" s="438">
        <v>101</v>
      </c>
      <c r="AL111" s="438">
        <v>11</v>
      </c>
      <c r="AM111" s="438">
        <v>112</v>
      </c>
      <c r="AN111" s="438">
        <v>40</v>
      </c>
      <c r="AO111" s="438">
        <v>67</v>
      </c>
      <c r="AP111" s="438">
        <v>107</v>
      </c>
      <c r="AQ111" s="438">
        <v>0</v>
      </c>
      <c r="AR111" s="438">
        <v>68</v>
      </c>
      <c r="AS111" s="438">
        <v>44</v>
      </c>
      <c r="AT111" s="438">
        <v>24</v>
      </c>
    </row>
    <row r="112" spans="1:46" s="433" customFormat="1" ht="15" customHeight="1">
      <c r="A112" s="569" t="s">
        <v>148</v>
      </c>
      <c r="B112" s="569" t="s">
        <v>150</v>
      </c>
      <c r="C112" s="438">
        <v>2427</v>
      </c>
      <c r="D112" s="438">
        <v>1226</v>
      </c>
      <c r="E112" s="438">
        <v>1763</v>
      </c>
      <c r="F112" s="438">
        <v>899</v>
      </c>
      <c r="G112" s="438">
        <v>1533</v>
      </c>
      <c r="H112" s="438">
        <v>786</v>
      </c>
      <c r="I112" s="438">
        <v>1122</v>
      </c>
      <c r="J112" s="438">
        <v>583</v>
      </c>
      <c r="K112" s="438">
        <v>875</v>
      </c>
      <c r="L112" s="438">
        <v>441</v>
      </c>
      <c r="M112" s="438">
        <v>7720</v>
      </c>
      <c r="N112" s="438">
        <v>3935</v>
      </c>
      <c r="O112" s="569" t="s">
        <v>148</v>
      </c>
      <c r="P112" s="569" t="s">
        <v>150</v>
      </c>
      <c r="Q112" s="438">
        <v>291</v>
      </c>
      <c r="R112" s="438">
        <v>152</v>
      </c>
      <c r="S112" s="438">
        <v>291</v>
      </c>
      <c r="T112" s="438">
        <v>134</v>
      </c>
      <c r="U112" s="438">
        <v>225</v>
      </c>
      <c r="V112" s="438">
        <v>100</v>
      </c>
      <c r="W112" s="438">
        <v>85</v>
      </c>
      <c r="X112" s="438">
        <v>44</v>
      </c>
      <c r="Y112" s="438">
        <v>103</v>
      </c>
      <c r="Z112" s="438">
        <v>54</v>
      </c>
      <c r="AA112" s="438">
        <v>995</v>
      </c>
      <c r="AB112" s="438">
        <v>484</v>
      </c>
      <c r="AC112" s="569" t="s">
        <v>148</v>
      </c>
      <c r="AD112" s="569" t="s">
        <v>150</v>
      </c>
      <c r="AE112" s="438">
        <v>86</v>
      </c>
      <c r="AF112" s="438">
        <v>83</v>
      </c>
      <c r="AG112" s="438">
        <v>83</v>
      </c>
      <c r="AH112" s="438">
        <v>65</v>
      </c>
      <c r="AI112" s="438">
        <v>56</v>
      </c>
      <c r="AJ112" s="438">
        <v>373</v>
      </c>
      <c r="AK112" s="438">
        <v>174</v>
      </c>
      <c r="AL112" s="438">
        <v>23</v>
      </c>
      <c r="AM112" s="438">
        <v>197</v>
      </c>
      <c r="AN112" s="438">
        <v>44</v>
      </c>
      <c r="AO112" s="438">
        <v>143</v>
      </c>
      <c r="AP112" s="438">
        <v>187</v>
      </c>
      <c r="AQ112" s="438">
        <v>2</v>
      </c>
      <c r="AR112" s="438">
        <v>90</v>
      </c>
      <c r="AS112" s="438">
        <v>81</v>
      </c>
      <c r="AT112" s="438">
        <v>9</v>
      </c>
    </row>
    <row r="113" spans="1:46" s="433" customFormat="1" ht="15" customHeight="1">
      <c r="A113" s="569" t="s">
        <v>148</v>
      </c>
      <c r="B113" s="569" t="s">
        <v>151</v>
      </c>
      <c r="C113" s="438">
        <v>1364</v>
      </c>
      <c r="D113" s="438">
        <v>658</v>
      </c>
      <c r="E113" s="438">
        <v>1107</v>
      </c>
      <c r="F113" s="438">
        <v>509</v>
      </c>
      <c r="G113" s="438">
        <v>1113</v>
      </c>
      <c r="H113" s="438">
        <v>549</v>
      </c>
      <c r="I113" s="438">
        <v>847</v>
      </c>
      <c r="J113" s="438">
        <v>429</v>
      </c>
      <c r="K113" s="438">
        <v>684</v>
      </c>
      <c r="L113" s="438">
        <v>328</v>
      </c>
      <c r="M113" s="438">
        <v>5115</v>
      </c>
      <c r="N113" s="438">
        <v>2473</v>
      </c>
      <c r="O113" s="569" t="s">
        <v>148</v>
      </c>
      <c r="P113" s="569" t="s">
        <v>151</v>
      </c>
      <c r="Q113" s="438">
        <v>232</v>
      </c>
      <c r="R113" s="438">
        <v>103</v>
      </c>
      <c r="S113" s="438">
        <v>212</v>
      </c>
      <c r="T113" s="438">
        <v>88</v>
      </c>
      <c r="U113" s="438">
        <v>264</v>
      </c>
      <c r="V113" s="438">
        <v>118</v>
      </c>
      <c r="W113" s="438">
        <v>122</v>
      </c>
      <c r="X113" s="438">
        <v>62</v>
      </c>
      <c r="Y113" s="438">
        <v>87</v>
      </c>
      <c r="Z113" s="438">
        <v>38</v>
      </c>
      <c r="AA113" s="438">
        <v>917</v>
      </c>
      <c r="AB113" s="438">
        <v>409</v>
      </c>
      <c r="AC113" s="569" t="s">
        <v>148</v>
      </c>
      <c r="AD113" s="569" t="s">
        <v>151</v>
      </c>
      <c r="AE113" s="438">
        <v>57</v>
      </c>
      <c r="AF113" s="438">
        <v>57</v>
      </c>
      <c r="AG113" s="438">
        <v>57</v>
      </c>
      <c r="AH113" s="438">
        <v>54</v>
      </c>
      <c r="AI113" s="438">
        <v>52</v>
      </c>
      <c r="AJ113" s="438">
        <v>277</v>
      </c>
      <c r="AK113" s="438">
        <v>155</v>
      </c>
      <c r="AL113" s="438">
        <v>9</v>
      </c>
      <c r="AM113" s="438">
        <v>164</v>
      </c>
      <c r="AN113" s="438">
        <v>63</v>
      </c>
      <c r="AO113" s="438">
        <v>93</v>
      </c>
      <c r="AP113" s="438">
        <v>156</v>
      </c>
      <c r="AQ113" s="438">
        <v>4</v>
      </c>
      <c r="AR113" s="438">
        <v>60</v>
      </c>
      <c r="AS113" s="438">
        <v>57</v>
      </c>
      <c r="AT113" s="438">
        <v>3</v>
      </c>
    </row>
    <row r="114" spans="1:46" s="433" customFormat="1" ht="15" customHeight="1">
      <c r="A114" s="569" t="s">
        <v>148</v>
      </c>
      <c r="B114" s="569" t="s">
        <v>152</v>
      </c>
      <c r="C114" s="438">
        <v>667</v>
      </c>
      <c r="D114" s="438">
        <v>333</v>
      </c>
      <c r="E114" s="438">
        <v>425</v>
      </c>
      <c r="F114" s="438">
        <v>213</v>
      </c>
      <c r="G114" s="438">
        <v>363</v>
      </c>
      <c r="H114" s="438">
        <v>166</v>
      </c>
      <c r="I114" s="438">
        <v>236</v>
      </c>
      <c r="J114" s="438">
        <v>120</v>
      </c>
      <c r="K114" s="438">
        <v>166</v>
      </c>
      <c r="L114" s="438">
        <v>80</v>
      </c>
      <c r="M114" s="438">
        <v>1857</v>
      </c>
      <c r="N114" s="438">
        <v>912</v>
      </c>
      <c r="O114" s="569" t="s">
        <v>148</v>
      </c>
      <c r="P114" s="569" t="s">
        <v>152</v>
      </c>
      <c r="Q114" s="438">
        <v>25</v>
      </c>
      <c r="R114" s="438">
        <v>15</v>
      </c>
      <c r="S114" s="438">
        <v>73</v>
      </c>
      <c r="T114" s="438">
        <v>35</v>
      </c>
      <c r="U114" s="438">
        <v>61</v>
      </c>
      <c r="V114" s="438">
        <v>23</v>
      </c>
      <c r="W114" s="438">
        <v>8</v>
      </c>
      <c r="X114" s="438">
        <v>3</v>
      </c>
      <c r="Y114" s="438">
        <v>12</v>
      </c>
      <c r="Z114" s="438">
        <v>8</v>
      </c>
      <c r="AA114" s="438">
        <v>179</v>
      </c>
      <c r="AB114" s="438">
        <v>84</v>
      </c>
      <c r="AC114" s="569" t="s">
        <v>148</v>
      </c>
      <c r="AD114" s="569" t="s">
        <v>152</v>
      </c>
      <c r="AE114" s="438">
        <v>30</v>
      </c>
      <c r="AF114" s="438">
        <v>24</v>
      </c>
      <c r="AG114" s="438">
        <v>24</v>
      </c>
      <c r="AH114" s="438">
        <v>15</v>
      </c>
      <c r="AI114" s="438">
        <v>14</v>
      </c>
      <c r="AJ114" s="438">
        <v>107</v>
      </c>
      <c r="AK114" s="438">
        <v>47</v>
      </c>
      <c r="AL114" s="438">
        <v>8</v>
      </c>
      <c r="AM114" s="438">
        <v>55</v>
      </c>
      <c r="AN114" s="438">
        <v>14</v>
      </c>
      <c r="AO114" s="438">
        <v>37</v>
      </c>
      <c r="AP114" s="438">
        <v>51</v>
      </c>
      <c r="AQ114" s="438">
        <v>2</v>
      </c>
      <c r="AR114" s="438">
        <v>34</v>
      </c>
      <c r="AS114" s="438">
        <v>28</v>
      </c>
      <c r="AT114" s="438">
        <v>6</v>
      </c>
    </row>
    <row r="115" spans="1:46" s="433" customFormat="1" ht="15" customHeight="1">
      <c r="A115" s="569" t="s">
        <v>153</v>
      </c>
      <c r="B115" s="569" t="s">
        <v>154</v>
      </c>
      <c r="C115" s="438">
        <v>41</v>
      </c>
      <c r="D115" s="438">
        <v>18</v>
      </c>
      <c r="E115" s="438">
        <v>0</v>
      </c>
      <c r="F115" s="438">
        <v>0</v>
      </c>
      <c r="G115" s="438">
        <v>0</v>
      </c>
      <c r="H115" s="438">
        <v>0</v>
      </c>
      <c r="I115" s="438">
        <v>0</v>
      </c>
      <c r="J115" s="438">
        <v>0</v>
      </c>
      <c r="K115" s="438">
        <v>0</v>
      </c>
      <c r="L115" s="438">
        <v>0</v>
      </c>
      <c r="M115" s="438">
        <v>41</v>
      </c>
      <c r="N115" s="438">
        <v>18</v>
      </c>
      <c r="O115" s="569" t="s">
        <v>153</v>
      </c>
      <c r="P115" s="569" t="s">
        <v>154</v>
      </c>
      <c r="Q115" s="438">
        <v>0</v>
      </c>
      <c r="R115" s="438">
        <v>0</v>
      </c>
      <c r="S115" s="438">
        <v>0</v>
      </c>
      <c r="T115" s="438">
        <v>0</v>
      </c>
      <c r="U115" s="438">
        <v>0</v>
      </c>
      <c r="V115" s="438">
        <v>0</v>
      </c>
      <c r="W115" s="438">
        <v>0</v>
      </c>
      <c r="X115" s="438">
        <v>0</v>
      </c>
      <c r="Y115" s="438">
        <v>0</v>
      </c>
      <c r="Z115" s="438">
        <v>0</v>
      </c>
      <c r="AA115" s="438">
        <v>0</v>
      </c>
      <c r="AB115" s="438">
        <v>0</v>
      </c>
      <c r="AC115" s="569" t="s">
        <v>153</v>
      </c>
      <c r="AD115" s="569" t="s">
        <v>154</v>
      </c>
      <c r="AE115" s="438">
        <v>1</v>
      </c>
      <c r="AF115" s="438">
        <v>0</v>
      </c>
      <c r="AG115" s="438">
        <v>0</v>
      </c>
      <c r="AH115" s="438">
        <v>0</v>
      </c>
      <c r="AI115" s="438">
        <v>0</v>
      </c>
      <c r="AJ115" s="438">
        <v>1</v>
      </c>
      <c r="AK115" s="438">
        <v>0</v>
      </c>
      <c r="AL115" s="438">
        <v>1</v>
      </c>
      <c r="AM115" s="438">
        <v>1</v>
      </c>
      <c r="AN115" s="438">
        <v>0</v>
      </c>
      <c r="AO115" s="438">
        <v>1</v>
      </c>
      <c r="AP115" s="438">
        <v>1</v>
      </c>
      <c r="AQ115" s="438">
        <v>0</v>
      </c>
      <c r="AR115" s="438">
        <v>1</v>
      </c>
      <c r="AS115" s="438">
        <v>1</v>
      </c>
      <c r="AT115" s="438">
        <v>0</v>
      </c>
    </row>
    <row r="116" spans="1:46" s="433" customFormat="1" ht="15" customHeight="1">
      <c r="A116" s="569" t="s">
        <v>153</v>
      </c>
      <c r="B116" s="569" t="s">
        <v>155</v>
      </c>
      <c r="C116" s="438">
        <v>500</v>
      </c>
      <c r="D116" s="438">
        <v>246</v>
      </c>
      <c r="E116" s="438">
        <v>407</v>
      </c>
      <c r="F116" s="438">
        <v>192</v>
      </c>
      <c r="G116" s="438">
        <v>612</v>
      </c>
      <c r="H116" s="438">
        <v>330</v>
      </c>
      <c r="I116" s="438">
        <v>347</v>
      </c>
      <c r="J116" s="438">
        <v>183</v>
      </c>
      <c r="K116" s="438">
        <v>243</v>
      </c>
      <c r="L116" s="438">
        <v>121</v>
      </c>
      <c r="M116" s="438">
        <v>2109</v>
      </c>
      <c r="N116" s="438">
        <v>1072</v>
      </c>
      <c r="O116" s="569" t="s">
        <v>153</v>
      </c>
      <c r="P116" s="569" t="s">
        <v>155</v>
      </c>
      <c r="Q116" s="438">
        <v>23</v>
      </c>
      <c r="R116" s="438">
        <v>10</v>
      </c>
      <c r="S116" s="438">
        <v>16</v>
      </c>
      <c r="T116" s="438">
        <v>9</v>
      </c>
      <c r="U116" s="438">
        <v>53</v>
      </c>
      <c r="V116" s="438">
        <v>25</v>
      </c>
      <c r="W116" s="438">
        <v>24</v>
      </c>
      <c r="X116" s="438">
        <v>13</v>
      </c>
      <c r="Y116" s="438">
        <v>3</v>
      </c>
      <c r="Z116" s="438">
        <v>3</v>
      </c>
      <c r="AA116" s="438">
        <v>119</v>
      </c>
      <c r="AB116" s="438">
        <v>60</v>
      </c>
      <c r="AC116" s="569" t="s">
        <v>153</v>
      </c>
      <c r="AD116" s="569" t="s">
        <v>155</v>
      </c>
      <c r="AE116" s="438">
        <v>15</v>
      </c>
      <c r="AF116" s="438">
        <v>14</v>
      </c>
      <c r="AG116" s="438">
        <v>18</v>
      </c>
      <c r="AH116" s="438">
        <v>12</v>
      </c>
      <c r="AI116" s="438">
        <v>11</v>
      </c>
      <c r="AJ116" s="438">
        <v>70</v>
      </c>
      <c r="AK116" s="438">
        <v>59</v>
      </c>
      <c r="AL116" s="438">
        <v>5</v>
      </c>
      <c r="AM116" s="438">
        <v>64</v>
      </c>
      <c r="AN116" s="438">
        <v>0</v>
      </c>
      <c r="AO116" s="438">
        <v>64</v>
      </c>
      <c r="AP116" s="438">
        <v>64</v>
      </c>
      <c r="AQ116" s="438">
        <v>7</v>
      </c>
      <c r="AR116" s="438">
        <v>12</v>
      </c>
      <c r="AS116" s="438">
        <v>12</v>
      </c>
      <c r="AT116" s="438">
        <v>0</v>
      </c>
    </row>
    <row r="117" spans="1:46" s="433" customFormat="1" ht="15" customHeight="1">
      <c r="A117" s="569" t="s">
        <v>153</v>
      </c>
      <c r="B117" s="569" t="s">
        <v>156</v>
      </c>
      <c r="C117" s="438">
        <v>0</v>
      </c>
      <c r="D117" s="438">
        <v>0</v>
      </c>
      <c r="E117" s="438">
        <v>0</v>
      </c>
      <c r="F117" s="438">
        <v>0</v>
      </c>
      <c r="G117" s="438">
        <v>0</v>
      </c>
      <c r="H117" s="438">
        <v>0</v>
      </c>
      <c r="I117" s="438">
        <v>0</v>
      </c>
      <c r="J117" s="438">
        <v>0</v>
      </c>
      <c r="K117" s="438">
        <v>0</v>
      </c>
      <c r="L117" s="438">
        <v>0</v>
      </c>
      <c r="M117" s="438">
        <v>0</v>
      </c>
      <c r="N117" s="438">
        <v>0</v>
      </c>
      <c r="O117" s="569" t="s">
        <v>153</v>
      </c>
      <c r="P117" s="569" t="s">
        <v>156</v>
      </c>
      <c r="Q117" s="438">
        <v>0</v>
      </c>
      <c r="R117" s="438">
        <v>0</v>
      </c>
      <c r="S117" s="438">
        <v>0</v>
      </c>
      <c r="T117" s="438">
        <v>0</v>
      </c>
      <c r="U117" s="438">
        <v>0</v>
      </c>
      <c r="V117" s="438">
        <v>0</v>
      </c>
      <c r="W117" s="438">
        <v>0</v>
      </c>
      <c r="X117" s="438">
        <v>0</v>
      </c>
      <c r="Y117" s="438">
        <v>0</v>
      </c>
      <c r="Z117" s="438">
        <v>0</v>
      </c>
      <c r="AA117" s="438">
        <v>0</v>
      </c>
      <c r="AB117" s="438">
        <v>0</v>
      </c>
      <c r="AC117" s="569" t="s">
        <v>153</v>
      </c>
      <c r="AD117" s="569" t="s">
        <v>156</v>
      </c>
      <c r="AE117" s="438">
        <v>0</v>
      </c>
      <c r="AF117" s="438">
        <v>0</v>
      </c>
      <c r="AG117" s="438">
        <v>0</v>
      </c>
      <c r="AH117" s="438">
        <v>0</v>
      </c>
      <c r="AI117" s="438">
        <v>0</v>
      </c>
      <c r="AJ117" s="438">
        <v>0</v>
      </c>
      <c r="AK117" s="438">
        <v>0</v>
      </c>
      <c r="AL117" s="438">
        <v>0</v>
      </c>
      <c r="AM117" s="438">
        <v>0</v>
      </c>
      <c r="AN117" s="438">
        <v>0</v>
      </c>
      <c r="AO117" s="438">
        <v>0</v>
      </c>
      <c r="AP117" s="438">
        <v>0</v>
      </c>
      <c r="AQ117" s="438">
        <v>0</v>
      </c>
      <c r="AR117" s="438">
        <v>0</v>
      </c>
      <c r="AS117" s="438">
        <v>0</v>
      </c>
      <c r="AT117" s="438">
        <v>0</v>
      </c>
    </row>
    <row r="118" spans="1:46" s="433" customFormat="1" ht="15" customHeight="1">
      <c r="A118" s="569" t="s">
        <v>153</v>
      </c>
      <c r="B118" s="569" t="s">
        <v>260</v>
      </c>
      <c r="C118" s="438">
        <v>245</v>
      </c>
      <c r="D118" s="438">
        <v>116</v>
      </c>
      <c r="E118" s="438">
        <v>232</v>
      </c>
      <c r="F118" s="438">
        <v>126</v>
      </c>
      <c r="G118" s="438">
        <v>338</v>
      </c>
      <c r="H118" s="438">
        <v>164</v>
      </c>
      <c r="I118" s="438">
        <v>189</v>
      </c>
      <c r="J118" s="438">
        <v>93</v>
      </c>
      <c r="K118" s="438">
        <v>166</v>
      </c>
      <c r="L118" s="438">
        <v>83</v>
      </c>
      <c r="M118" s="438">
        <v>1170</v>
      </c>
      <c r="N118" s="438">
        <v>582</v>
      </c>
      <c r="O118" s="569" t="s">
        <v>153</v>
      </c>
      <c r="P118" s="569" t="s">
        <v>260</v>
      </c>
      <c r="Q118" s="438">
        <v>20</v>
      </c>
      <c r="R118" s="438">
        <v>9</v>
      </c>
      <c r="S118" s="438">
        <v>12</v>
      </c>
      <c r="T118" s="438">
        <v>6</v>
      </c>
      <c r="U118" s="438">
        <v>26</v>
      </c>
      <c r="V118" s="438">
        <v>12</v>
      </c>
      <c r="W118" s="438">
        <v>16</v>
      </c>
      <c r="X118" s="438">
        <v>12</v>
      </c>
      <c r="Y118" s="438">
        <v>1</v>
      </c>
      <c r="Z118" s="438">
        <v>1</v>
      </c>
      <c r="AA118" s="438">
        <v>75</v>
      </c>
      <c r="AB118" s="438">
        <v>40</v>
      </c>
      <c r="AC118" s="569" t="s">
        <v>153</v>
      </c>
      <c r="AD118" s="569" t="s">
        <v>260</v>
      </c>
      <c r="AE118" s="438">
        <v>6</v>
      </c>
      <c r="AF118" s="438">
        <v>6</v>
      </c>
      <c r="AG118" s="438">
        <v>8</v>
      </c>
      <c r="AH118" s="438">
        <v>4</v>
      </c>
      <c r="AI118" s="438">
        <v>4</v>
      </c>
      <c r="AJ118" s="438">
        <v>28</v>
      </c>
      <c r="AK118" s="438">
        <v>26</v>
      </c>
      <c r="AL118" s="438">
        <v>1</v>
      </c>
      <c r="AM118" s="438">
        <v>27</v>
      </c>
      <c r="AN118" s="438">
        <v>0</v>
      </c>
      <c r="AO118" s="438">
        <v>29</v>
      </c>
      <c r="AP118" s="438">
        <v>29</v>
      </c>
      <c r="AQ118" s="438">
        <v>1</v>
      </c>
      <c r="AR118" s="438">
        <v>6</v>
      </c>
      <c r="AS118" s="438">
        <v>6</v>
      </c>
      <c r="AT118" s="438">
        <v>0</v>
      </c>
    </row>
    <row r="119" spans="1:46" s="433" customFormat="1" ht="15" customHeight="1">
      <c r="A119" s="569" t="s">
        <v>153</v>
      </c>
      <c r="B119" s="569" t="s">
        <v>158</v>
      </c>
      <c r="C119" s="438">
        <v>0</v>
      </c>
      <c r="D119" s="438">
        <v>0</v>
      </c>
      <c r="E119" s="438">
        <v>0</v>
      </c>
      <c r="F119" s="438">
        <v>0</v>
      </c>
      <c r="G119" s="438">
        <v>0</v>
      </c>
      <c r="H119" s="438">
        <v>0</v>
      </c>
      <c r="I119" s="438">
        <v>0</v>
      </c>
      <c r="J119" s="438">
        <v>0</v>
      </c>
      <c r="K119" s="438">
        <v>0</v>
      </c>
      <c r="L119" s="438">
        <v>0</v>
      </c>
      <c r="M119" s="438">
        <v>0</v>
      </c>
      <c r="N119" s="438">
        <v>0</v>
      </c>
      <c r="O119" s="569" t="s">
        <v>153</v>
      </c>
      <c r="P119" s="569" t="s">
        <v>158</v>
      </c>
      <c r="Q119" s="438">
        <v>0</v>
      </c>
      <c r="R119" s="438">
        <v>0</v>
      </c>
      <c r="S119" s="438">
        <v>0</v>
      </c>
      <c r="T119" s="438">
        <v>0</v>
      </c>
      <c r="U119" s="438">
        <v>0</v>
      </c>
      <c r="V119" s="438">
        <v>0</v>
      </c>
      <c r="W119" s="438">
        <v>0</v>
      </c>
      <c r="X119" s="438">
        <v>0</v>
      </c>
      <c r="Y119" s="438">
        <v>0</v>
      </c>
      <c r="Z119" s="438">
        <v>0</v>
      </c>
      <c r="AA119" s="438">
        <v>0</v>
      </c>
      <c r="AB119" s="438">
        <v>0</v>
      </c>
      <c r="AC119" s="569" t="s">
        <v>153</v>
      </c>
      <c r="AD119" s="569" t="s">
        <v>158</v>
      </c>
      <c r="AE119" s="438">
        <v>0</v>
      </c>
      <c r="AF119" s="438">
        <v>0</v>
      </c>
      <c r="AG119" s="438">
        <v>0</v>
      </c>
      <c r="AH119" s="438">
        <v>0</v>
      </c>
      <c r="AI119" s="438">
        <v>0</v>
      </c>
      <c r="AJ119" s="438">
        <v>0</v>
      </c>
      <c r="AK119" s="438">
        <v>0</v>
      </c>
      <c r="AL119" s="438">
        <v>0</v>
      </c>
      <c r="AM119" s="438">
        <v>0</v>
      </c>
      <c r="AN119" s="438">
        <v>0</v>
      </c>
      <c r="AO119" s="438">
        <v>0</v>
      </c>
      <c r="AP119" s="438">
        <v>0</v>
      </c>
      <c r="AQ119" s="438">
        <v>0</v>
      </c>
      <c r="AR119" s="438">
        <v>0</v>
      </c>
      <c r="AS119" s="438">
        <v>0</v>
      </c>
      <c r="AT119" s="438">
        <v>0</v>
      </c>
    </row>
    <row r="120" spans="1:46" s="433" customFormat="1" ht="15" customHeight="1">
      <c r="A120" s="569" t="s">
        <v>159</v>
      </c>
      <c r="B120" s="569" t="s">
        <v>160</v>
      </c>
      <c r="C120" s="438">
        <v>2627</v>
      </c>
      <c r="D120" s="438">
        <v>1284</v>
      </c>
      <c r="E120" s="438">
        <v>2106</v>
      </c>
      <c r="F120" s="438">
        <v>1069</v>
      </c>
      <c r="G120" s="438">
        <v>1669</v>
      </c>
      <c r="H120" s="438">
        <v>869</v>
      </c>
      <c r="I120" s="438">
        <v>1185</v>
      </c>
      <c r="J120" s="438">
        <v>619</v>
      </c>
      <c r="K120" s="438">
        <v>897</v>
      </c>
      <c r="L120" s="438">
        <v>493</v>
      </c>
      <c r="M120" s="438">
        <v>8484</v>
      </c>
      <c r="N120" s="438">
        <v>4334</v>
      </c>
      <c r="O120" s="569" t="s">
        <v>159</v>
      </c>
      <c r="P120" s="569" t="s">
        <v>160</v>
      </c>
      <c r="Q120" s="438">
        <v>547</v>
      </c>
      <c r="R120" s="438">
        <v>240</v>
      </c>
      <c r="S120" s="438">
        <v>510</v>
      </c>
      <c r="T120" s="438">
        <v>232</v>
      </c>
      <c r="U120" s="438">
        <v>432</v>
      </c>
      <c r="V120" s="438">
        <v>222</v>
      </c>
      <c r="W120" s="438">
        <v>166</v>
      </c>
      <c r="X120" s="438">
        <v>67</v>
      </c>
      <c r="Y120" s="438">
        <v>61</v>
      </c>
      <c r="Z120" s="438">
        <v>36</v>
      </c>
      <c r="AA120" s="438">
        <v>1716</v>
      </c>
      <c r="AB120" s="438">
        <v>797</v>
      </c>
      <c r="AC120" s="569" t="s">
        <v>159</v>
      </c>
      <c r="AD120" s="569" t="s">
        <v>160</v>
      </c>
      <c r="AE120" s="438">
        <v>64</v>
      </c>
      <c r="AF120" s="438">
        <v>61</v>
      </c>
      <c r="AG120" s="438">
        <v>57</v>
      </c>
      <c r="AH120" s="438">
        <v>51</v>
      </c>
      <c r="AI120" s="438">
        <v>45</v>
      </c>
      <c r="AJ120" s="438">
        <v>278</v>
      </c>
      <c r="AK120" s="438">
        <v>153</v>
      </c>
      <c r="AL120" s="438">
        <v>32</v>
      </c>
      <c r="AM120" s="438">
        <v>185</v>
      </c>
      <c r="AN120" s="438">
        <v>61</v>
      </c>
      <c r="AO120" s="438">
        <v>106</v>
      </c>
      <c r="AP120" s="438">
        <v>167</v>
      </c>
      <c r="AQ120" s="438">
        <v>9</v>
      </c>
      <c r="AR120" s="438">
        <v>55</v>
      </c>
      <c r="AS120" s="438">
        <v>54</v>
      </c>
      <c r="AT120" s="438">
        <v>1</v>
      </c>
    </row>
    <row r="121" spans="1:46" s="433" customFormat="1" ht="15" customHeight="1">
      <c r="A121" s="569" t="s">
        <v>159</v>
      </c>
      <c r="B121" s="569" t="s">
        <v>161</v>
      </c>
      <c r="C121" s="438">
        <v>4439</v>
      </c>
      <c r="D121" s="438">
        <v>2142</v>
      </c>
      <c r="E121" s="438">
        <v>3323</v>
      </c>
      <c r="F121" s="438">
        <v>1666</v>
      </c>
      <c r="G121" s="438">
        <v>2560</v>
      </c>
      <c r="H121" s="438">
        <v>1315</v>
      </c>
      <c r="I121" s="438">
        <v>1495</v>
      </c>
      <c r="J121" s="438">
        <v>765</v>
      </c>
      <c r="K121" s="438">
        <v>928</v>
      </c>
      <c r="L121" s="438">
        <v>503</v>
      </c>
      <c r="M121" s="438">
        <v>12745</v>
      </c>
      <c r="N121" s="438">
        <v>6391</v>
      </c>
      <c r="O121" s="569" t="s">
        <v>159</v>
      </c>
      <c r="P121" s="569" t="s">
        <v>161</v>
      </c>
      <c r="Q121" s="438">
        <v>258</v>
      </c>
      <c r="R121" s="438">
        <v>135</v>
      </c>
      <c r="S121" s="438">
        <v>796</v>
      </c>
      <c r="T121" s="438">
        <v>392</v>
      </c>
      <c r="U121" s="438">
        <v>507</v>
      </c>
      <c r="V121" s="438">
        <v>237</v>
      </c>
      <c r="W121" s="438">
        <v>110</v>
      </c>
      <c r="X121" s="438">
        <v>50</v>
      </c>
      <c r="Y121" s="438">
        <v>42</v>
      </c>
      <c r="Z121" s="438">
        <v>28</v>
      </c>
      <c r="AA121" s="438">
        <v>1713</v>
      </c>
      <c r="AB121" s="438">
        <v>842</v>
      </c>
      <c r="AC121" s="569" t="s">
        <v>159</v>
      </c>
      <c r="AD121" s="569" t="s">
        <v>161</v>
      </c>
      <c r="AE121" s="438">
        <v>112</v>
      </c>
      <c r="AF121" s="438">
        <v>102</v>
      </c>
      <c r="AG121" s="438">
        <v>98</v>
      </c>
      <c r="AH121" s="438">
        <v>77</v>
      </c>
      <c r="AI121" s="438">
        <v>66</v>
      </c>
      <c r="AJ121" s="438">
        <v>455</v>
      </c>
      <c r="AK121" s="438">
        <v>215</v>
      </c>
      <c r="AL121" s="438">
        <v>30</v>
      </c>
      <c r="AM121" s="438">
        <v>245</v>
      </c>
      <c r="AN121" s="438">
        <v>99</v>
      </c>
      <c r="AO121" s="438">
        <v>116</v>
      </c>
      <c r="AP121" s="438">
        <v>215</v>
      </c>
      <c r="AQ121" s="438">
        <v>5</v>
      </c>
      <c r="AR121" s="438">
        <v>109</v>
      </c>
      <c r="AS121" s="438">
        <v>98</v>
      </c>
      <c r="AT121" s="438">
        <v>11</v>
      </c>
    </row>
    <row r="122" spans="1:46" s="433" customFormat="1" ht="15" customHeight="1">
      <c r="A122" s="569" t="s">
        <v>159</v>
      </c>
      <c r="B122" s="569" t="s">
        <v>162</v>
      </c>
      <c r="C122" s="438">
        <v>2483</v>
      </c>
      <c r="D122" s="438">
        <v>1305</v>
      </c>
      <c r="E122" s="438">
        <v>1908</v>
      </c>
      <c r="F122" s="438">
        <v>983</v>
      </c>
      <c r="G122" s="438">
        <v>1994</v>
      </c>
      <c r="H122" s="438">
        <v>980</v>
      </c>
      <c r="I122" s="438">
        <v>1706</v>
      </c>
      <c r="J122" s="438">
        <v>881</v>
      </c>
      <c r="K122" s="438">
        <v>1349</v>
      </c>
      <c r="L122" s="438">
        <v>714</v>
      </c>
      <c r="M122" s="438">
        <v>9440</v>
      </c>
      <c r="N122" s="438">
        <v>4863</v>
      </c>
      <c r="O122" s="569" t="s">
        <v>159</v>
      </c>
      <c r="P122" s="569" t="s">
        <v>162</v>
      </c>
      <c r="Q122" s="438">
        <v>263</v>
      </c>
      <c r="R122" s="438">
        <v>122</v>
      </c>
      <c r="S122" s="438">
        <v>132</v>
      </c>
      <c r="T122" s="438">
        <v>58</v>
      </c>
      <c r="U122" s="438">
        <v>195</v>
      </c>
      <c r="V122" s="438">
        <v>70</v>
      </c>
      <c r="W122" s="438">
        <v>164</v>
      </c>
      <c r="X122" s="438">
        <v>78</v>
      </c>
      <c r="Y122" s="438">
        <v>50</v>
      </c>
      <c r="Z122" s="438">
        <v>27</v>
      </c>
      <c r="AA122" s="438">
        <v>804</v>
      </c>
      <c r="AB122" s="438">
        <v>355</v>
      </c>
      <c r="AC122" s="569" t="s">
        <v>159</v>
      </c>
      <c r="AD122" s="569" t="s">
        <v>162</v>
      </c>
      <c r="AE122" s="438">
        <v>69</v>
      </c>
      <c r="AF122" s="438">
        <v>62</v>
      </c>
      <c r="AG122" s="438">
        <v>63</v>
      </c>
      <c r="AH122" s="438">
        <v>54</v>
      </c>
      <c r="AI122" s="438">
        <v>50</v>
      </c>
      <c r="AJ122" s="438">
        <v>298</v>
      </c>
      <c r="AK122" s="438">
        <v>257</v>
      </c>
      <c r="AL122" s="438">
        <v>10</v>
      </c>
      <c r="AM122" s="438">
        <v>267</v>
      </c>
      <c r="AN122" s="438">
        <v>26</v>
      </c>
      <c r="AO122" s="438">
        <v>272</v>
      </c>
      <c r="AP122" s="438">
        <v>298</v>
      </c>
      <c r="AQ122" s="438">
        <v>27</v>
      </c>
      <c r="AR122" s="438">
        <v>55</v>
      </c>
      <c r="AS122" s="438">
        <v>52</v>
      </c>
      <c r="AT122" s="438">
        <v>3</v>
      </c>
    </row>
    <row r="123" spans="1:46" s="433" customFormat="1" ht="15" customHeight="1">
      <c r="A123" s="569" t="s">
        <v>159</v>
      </c>
      <c r="B123" s="569" t="s">
        <v>163</v>
      </c>
      <c r="C123" s="438">
        <v>9496</v>
      </c>
      <c r="D123" s="438">
        <v>4788</v>
      </c>
      <c r="E123" s="438">
        <v>7624</v>
      </c>
      <c r="F123" s="438">
        <v>3767</v>
      </c>
      <c r="G123" s="438">
        <v>5753</v>
      </c>
      <c r="H123" s="438">
        <v>2922</v>
      </c>
      <c r="I123" s="438">
        <v>3623</v>
      </c>
      <c r="J123" s="438">
        <v>1907</v>
      </c>
      <c r="K123" s="438">
        <v>2397</v>
      </c>
      <c r="L123" s="438">
        <v>1252</v>
      </c>
      <c r="M123" s="438">
        <v>28893</v>
      </c>
      <c r="N123" s="438">
        <v>14636</v>
      </c>
      <c r="O123" s="569" t="s">
        <v>159</v>
      </c>
      <c r="P123" s="569" t="s">
        <v>163</v>
      </c>
      <c r="Q123" s="438">
        <v>59</v>
      </c>
      <c r="R123" s="438">
        <v>32</v>
      </c>
      <c r="S123" s="438">
        <v>1448</v>
      </c>
      <c r="T123" s="438">
        <v>688</v>
      </c>
      <c r="U123" s="438">
        <v>1210</v>
      </c>
      <c r="V123" s="438">
        <v>597</v>
      </c>
      <c r="W123" s="438">
        <v>49</v>
      </c>
      <c r="X123" s="438">
        <v>19</v>
      </c>
      <c r="Y123" s="438">
        <v>163</v>
      </c>
      <c r="Z123" s="438">
        <v>90</v>
      </c>
      <c r="AA123" s="438">
        <v>2929</v>
      </c>
      <c r="AB123" s="438">
        <v>1426</v>
      </c>
      <c r="AC123" s="569" t="s">
        <v>159</v>
      </c>
      <c r="AD123" s="569" t="s">
        <v>163</v>
      </c>
      <c r="AE123" s="438">
        <v>268</v>
      </c>
      <c r="AF123" s="438">
        <v>258</v>
      </c>
      <c r="AG123" s="438">
        <v>241</v>
      </c>
      <c r="AH123" s="438">
        <v>197</v>
      </c>
      <c r="AI123" s="438">
        <v>166</v>
      </c>
      <c r="AJ123" s="438">
        <v>1130</v>
      </c>
      <c r="AK123" s="438">
        <v>555</v>
      </c>
      <c r="AL123" s="438">
        <v>89</v>
      </c>
      <c r="AM123" s="438">
        <v>644</v>
      </c>
      <c r="AN123" s="438">
        <v>329</v>
      </c>
      <c r="AO123" s="438">
        <v>272</v>
      </c>
      <c r="AP123" s="438">
        <v>601</v>
      </c>
      <c r="AQ123" s="438">
        <v>18</v>
      </c>
      <c r="AR123" s="438">
        <v>265</v>
      </c>
      <c r="AS123" s="438">
        <v>250</v>
      </c>
      <c r="AT123" s="438">
        <v>15</v>
      </c>
    </row>
    <row r="124" spans="1:46" s="433" customFormat="1" ht="15" customHeight="1">
      <c r="A124" s="569" t="s">
        <v>159</v>
      </c>
      <c r="B124" s="569" t="s">
        <v>164</v>
      </c>
      <c r="C124" s="438">
        <v>353</v>
      </c>
      <c r="D124" s="438">
        <v>185</v>
      </c>
      <c r="E124" s="438">
        <v>369</v>
      </c>
      <c r="F124" s="438">
        <v>189</v>
      </c>
      <c r="G124" s="438">
        <v>228</v>
      </c>
      <c r="H124" s="438">
        <v>131</v>
      </c>
      <c r="I124" s="438">
        <v>136</v>
      </c>
      <c r="J124" s="438">
        <v>87</v>
      </c>
      <c r="K124" s="438">
        <v>101</v>
      </c>
      <c r="L124" s="438">
        <v>62</v>
      </c>
      <c r="M124" s="438">
        <v>1187</v>
      </c>
      <c r="N124" s="438">
        <v>654</v>
      </c>
      <c r="O124" s="569" t="s">
        <v>159</v>
      </c>
      <c r="P124" s="569" t="s">
        <v>164</v>
      </c>
      <c r="Q124" s="438">
        <v>103</v>
      </c>
      <c r="R124" s="438">
        <v>52</v>
      </c>
      <c r="S124" s="438">
        <v>65</v>
      </c>
      <c r="T124" s="438">
        <v>27</v>
      </c>
      <c r="U124" s="438">
        <v>38</v>
      </c>
      <c r="V124" s="438">
        <v>20</v>
      </c>
      <c r="W124" s="438">
        <v>8</v>
      </c>
      <c r="X124" s="438">
        <v>3</v>
      </c>
      <c r="Y124" s="438">
        <v>18</v>
      </c>
      <c r="Z124" s="438">
        <v>10</v>
      </c>
      <c r="AA124" s="438">
        <v>232</v>
      </c>
      <c r="AB124" s="438">
        <v>112</v>
      </c>
      <c r="AC124" s="569" t="s">
        <v>159</v>
      </c>
      <c r="AD124" s="569" t="s">
        <v>164</v>
      </c>
      <c r="AE124" s="438">
        <v>15</v>
      </c>
      <c r="AF124" s="438">
        <v>14</v>
      </c>
      <c r="AG124" s="438">
        <v>13</v>
      </c>
      <c r="AH124" s="438">
        <v>9</v>
      </c>
      <c r="AI124" s="438">
        <v>8</v>
      </c>
      <c r="AJ124" s="438">
        <v>59</v>
      </c>
      <c r="AK124" s="438">
        <v>24</v>
      </c>
      <c r="AL124" s="438">
        <v>4</v>
      </c>
      <c r="AM124" s="438">
        <v>28</v>
      </c>
      <c r="AN124" s="438">
        <v>4</v>
      </c>
      <c r="AO124" s="438">
        <v>25</v>
      </c>
      <c r="AP124" s="438">
        <v>29</v>
      </c>
      <c r="AQ124" s="438">
        <v>2</v>
      </c>
      <c r="AR124" s="438">
        <v>21</v>
      </c>
      <c r="AS124" s="438">
        <v>14</v>
      </c>
      <c r="AT124" s="438">
        <v>7</v>
      </c>
    </row>
    <row r="125" spans="1:46" s="433" customFormat="1" ht="15" customHeight="1">
      <c r="A125" s="569" t="s">
        <v>165</v>
      </c>
      <c r="B125" s="569" t="s">
        <v>166</v>
      </c>
      <c r="C125" s="438">
        <v>321</v>
      </c>
      <c r="D125" s="438">
        <v>145</v>
      </c>
      <c r="E125" s="438">
        <v>132</v>
      </c>
      <c r="F125" s="438">
        <v>63</v>
      </c>
      <c r="G125" s="438">
        <v>112</v>
      </c>
      <c r="H125" s="438">
        <v>50</v>
      </c>
      <c r="I125" s="438">
        <v>38</v>
      </c>
      <c r="J125" s="438">
        <v>19</v>
      </c>
      <c r="K125" s="438">
        <v>17</v>
      </c>
      <c r="L125" s="438">
        <v>4</v>
      </c>
      <c r="M125" s="438">
        <v>620</v>
      </c>
      <c r="N125" s="438">
        <v>281</v>
      </c>
      <c r="O125" s="569" t="s">
        <v>165</v>
      </c>
      <c r="P125" s="569" t="s">
        <v>166</v>
      </c>
      <c r="Q125" s="438">
        <v>111</v>
      </c>
      <c r="R125" s="438">
        <v>40</v>
      </c>
      <c r="S125" s="438">
        <v>28</v>
      </c>
      <c r="T125" s="438">
        <v>16</v>
      </c>
      <c r="U125" s="438">
        <v>15</v>
      </c>
      <c r="V125" s="438">
        <v>6</v>
      </c>
      <c r="W125" s="438">
        <v>4</v>
      </c>
      <c r="X125" s="438">
        <v>3</v>
      </c>
      <c r="Y125" s="438">
        <v>0</v>
      </c>
      <c r="Z125" s="438">
        <v>0</v>
      </c>
      <c r="AA125" s="438">
        <v>158</v>
      </c>
      <c r="AB125" s="438">
        <v>65</v>
      </c>
      <c r="AC125" s="569" t="s">
        <v>165</v>
      </c>
      <c r="AD125" s="569" t="s">
        <v>166</v>
      </c>
      <c r="AE125" s="438">
        <v>9</v>
      </c>
      <c r="AF125" s="438">
        <v>8</v>
      </c>
      <c r="AG125" s="438">
        <v>7</v>
      </c>
      <c r="AH125" s="438">
        <v>2</v>
      </c>
      <c r="AI125" s="438">
        <v>2</v>
      </c>
      <c r="AJ125" s="438">
        <v>28</v>
      </c>
      <c r="AK125" s="438">
        <v>19</v>
      </c>
      <c r="AL125" s="438">
        <v>1</v>
      </c>
      <c r="AM125" s="438">
        <v>20</v>
      </c>
      <c r="AN125" s="438">
        <v>4</v>
      </c>
      <c r="AO125" s="438">
        <v>17</v>
      </c>
      <c r="AP125" s="438">
        <v>21</v>
      </c>
      <c r="AQ125" s="438">
        <v>1</v>
      </c>
      <c r="AR125" s="438">
        <v>9</v>
      </c>
      <c r="AS125" s="438">
        <v>8</v>
      </c>
      <c r="AT125" s="438">
        <v>1</v>
      </c>
    </row>
    <row r="126" spans="1:46" s="433" customFormat="1" ht="15" customHeight="1">
      <c r="A126" s="569" t="s">
        <v>165</v>
      </c>
      <c r="B126" s="569" t="s">
        <v>167</v>
      </c>
      <c r="C126" s="438">
        <v>2410</v>
      </c>
      <c r="D126" s="438">
        <v>1154</v>
      </c>
      <c r="E126" s="438">
        <v>1425</v>
      </c>
      <c r="F126" s="438">
        <v>724</v>
      </c>
      <c r="G126" s="438">
        <v>1303</v>
      </c>
      <c r="H126" s="438">
        <v>680</v>
      </c>
      <c r="I126" s="438">
        <v>907</v>
      </c>
      <c r="J126" s="438">
        <v>475</v>
      </c>
      <c r="K126" s="438">
        <v>672</v>
      </c>
      <c r="L126" s="438">
        <v>372</v>
      </c>
      <c r="M126" s="438">
        <v>6717</v>
      </c>
      <c r="N126" s="438">
        <v>3405</v>
      </c>
      <c r="O126" s="569" t="s">
        <v>165</v>
      </c>
      <c r="P126" s="569" t="s">
        <v>167</v>
      </c>
      <c r="Q126" s="438">
        <v>265</v>
      </c>
      <c r="R126" s="438">
        <v>118</v>
      </c>
      <c r="S126" s="438">
        <v>163</v>
      </c>
      <c r="T126" s="438">
        <v>64</v>
      </c>
      <c r="U126" s="438">
        <v>304</v>
      </c>
      <c r="V126" s="438">
        <v>163</v>
      </c>
      <c r="W126" s="438">
        <v>75</v>
      </c>
      <c r="X126" s="438">
        <v>45</v>
      </c>
      <c r="Y126" s="438">
        <v>16</v>
      </c>
      <c r="Z126" s="438">
        <v>8</v>
      </c>
      <c r="AA126" s="438">
        <v>823</v>
      </c>
      <c r="AB126" s="438">
        <v>398</v>
      </c>
      <c r="AC126" s="569" t="s">
        <v>165</v>
      </c>
      <c r="AD126" s="569" t="s">
        <v>167</v>
      </c>
      <c r="AE126" s="438">
        <v>54</v>
      </c>
      <c r="AF126" s="438">
        <v>45</v>
      </c>
      <c r="AG126" s="438">
        <v>43</v>
      </c>
      <c r="AH126" s="438">
        <v>27</v>
      </c>
      <c r="AI126" s="438">
        <v>26</v>
      </c>
      <c r="AJ126" s="438">
        <v>195</v>
      </c>
      <c r="AK126" s="438">
        <v>155</v>
      </c>
      <c r="AL126" s="438">
        <v>11</v>
      </c>
      <c r="AM126" s="438">
        <v>166</v>
      </c>
      <c r="AN126" s="438">
        <v>0</v>
      </c>
      <c r="AO126" s="438">
        <v>165</v>
      </c>
      <c r="AP126" s="438">
        <v>165</v>
      </c>
      <c r="AQ126" s="438">
        <v>16</v>
      </c>
      <c r="AR126" s="438">
        <v>33</v>
      </c>
      <c r="AS126" s="438">
        <v>32</v>
      </c>
      <c r="AT126" s="438">
        <v>1</v>
      </c>
    </row>
    <row r="127" spans="1:46" s="433" customFormat="1" ht="15" customHeight="1">
      <c r="A127" s="569" t="s">
        <v>165</v>
      </c>
      <c r="B127" s="569" t="s">
        <v>168</v>
      </c>
      <c r="C127" s="438">
        <v>87</v>
      </c>
      <c r="D127" s="438">
        <v>42</v>
      </c>
      <c r="E127" s="438">
        <v>126</v>
      </c>
      <c r="F127" s="438">
        <v>65</v>
      </c>
      <c r="G127" s="438">
        <v>88</v>
      </c>
      <c r="H127" s="438">
        <v>41</v>
      </c>
      <c r="I127" s="438">
        <v>58</v>
      </c>
      <c r="J127" s="438">
        <v>33</v>
      </c>
      <c r="K127" s="438">
        <v>76</v>
      </c>
      <c r="L127" s="438">
        <v>32</v>
      </c>
      <c r="M127" s="438">
        <v>435</v>
      </c>
      <c r="N127" s="438">
        <v>213</v>
      </c>
      <c r="O127" s="569" t="s">
        <v>165</v>
      </c>
      <c r="P127" s="569" t="s">
        <v>168</v>
      </c>
      <c r="Q127" s="438">
        <v>11</v>
      </c>
      <c r="R127" s="438">
        <v>5</v>
      </c>
      <c r="S127" s="438">
        <v>44</v>
      </c>
      <c r="T127" s="438">
        <v>21</v>
      </c>
      <c r="U127" s="438">
        <v>26</v>
      </c>
      <c r="V127" s="438">
        <v>14</v>
      </c>
      <c r="W127" s="438">
        <v>9</v>
      </c>
      <c r="X127" s="438">
        <v>6</v>
      </c>
      <c r="Y127" s="438">
        <v>16</v>
      </c>
      <c r="Z127" s="438">
        <v>12</v>
      </c>
      <c r="AA127" s="438">
        <v>106</v>
      </c>
      <c r="AB127" s="438">
        <v>58</v>
      </c>
      <c r="AC127" s="569" t="s">
        <v>165</v>
      </c>
      <c r="AD127" s="569" t="s">
        <v>168</v>
      </c>
      <c r="AE127" s="438">
        <v>4</v>
      </c>
      <c r="AF127" s="438">
        <v>4</v>
      </c>
      <c r="AG127" s="438">
        <v>4</v>
      </c>
      <c r="AH127" s="438">
        <v>4</v>
      </c>
      <c r="AI127" s="438">
        <v>4</v>
      </c>
      <c r="AJ127" s="438">
        <v>20</v>
      </c>
      <c r="AK127" s="438">
        <v>14</v>
      </c>
      <c r="AL127" s="438">
        <v>0</v>
      </c>
      <c r="AM127" s="438">
        <v>14</v>
      </c>
      <c r="AN127" s="438">
        <v>0</v>
      </c>
      <c r="AO127" s="438">
        <v>13</v>
      </c>
      <c r="AP127" s="438">
        <v>13</v>
      </c>
      <c r="AQ127" s="438">
        <v>1</v>
      </c>
      <c r="AR127" s="438">
        <v>6</v>
      </c>
      <c r="AS127" s="438">
        <v>4</v>
      </c>
      <c r="AT127" s="438">
        <v>2</v>
      </c>
    </row>
    <row r="128" spans="1:46" s="433" customFormat="1" ht="15" customHeight="1">
      <c r="A128" s="569" t="s">
        <v>169</v>
      </c>
      <c r="B128" s="569" t="s">
        <v>170</v>
      </c>
      <c r="C128" s="438">
        <v>719</v>
      </c>
      <c r="D128" s="438">
        <v>360</v>
      </c>
      <c r="E128" s="438">
        <v>435</v>
      </c>
      <c r="F128" s="438">
        <v>227</v>
      </c>
      <c r="G128" s="438">
        <v>305</v>
      </c>
      <c r="H128" s="438">
        <v>154</v>
      </c>
      <c r="I128" s="438">
        <v>170</v>
      </c>
      <c r="J128" s="438">
        <v>82</v>
      </c>
      <c r="K128" s="438">
        <v>152</v>
      </c>
      <c r="L128" s="438">
        <v>74</v>
      </c>
      <c r="M128" s="438">
        <v>1781</v>
      </c>
      <c r="N128" s="438">
        <v>897</v>
      </c>
      <c r="O128" s="569" t="s">
        <v>169</v>
      </c>
      <c r="P128" s="569" t="s">
        <v>170</v>
      </c>
      <c r="Q128" s="438">
        <v>154</v>
      </c>
      <c r="R128" s="438">
        <v>69</v>
      </c>
      <c r="S128" s="438">
        <v>62</v>
      </c>
      <c r="T128" s="438">
        <v>23</v>
      </c>
      <c r="U128" s="438">
        <v>67</v>
      </c>
      <c r="V128" s="438">
        <v>35</v>
      </c>
      <c r="W128" s="438">
        <v>25</v>
      </c>
      <c r="X128" s="438">
        <v>12</v>
      </c>
      <c r="Y128" s="438">
        <v>22</v>
      </c>
      <c r="Z128" s="438">
        <v>11</v>
      </c>
      <c r="AA128" s="438">
        <v>330</v>
      </c>
      <c r="AB128" s="438">
        <v>150</v>
      </c>
      <c r="AC128" s="569" t="s">
        <v>169</v>
      </c>
      <c r="AD128" s="569" t="s">
        <v>170</v>
      </c>
      <c r="AE128" s="438">
        <v>19</v>
      </c>
      <c r="AF128" s="438">
        <v>19</v>
      </c>
      <c r="AG128" s="438">
        <v>17</v>
      </c>
      <c r="AH128" s="438">
        <v>9</v>
      </c>
      <c r="AI128" s="438">
        <v>8</v>
      </c>
      <c r="AJ128" s="438">
        <v>72</v>
      </c>
      <c r="AK128" s="438">
        <v>36</v>
      </c>
      <c r="AL128" s="438">
        <v>6</v>
      </c>
      <c r="AM128" s="438">
        <v>42</v>
      </c>
      <c r="AN128" s="438">
        <v>3</v>
      </c>
      <c r="AO128" s="438">
        <v>34</v>
      </c>
      <c r="AP128" s="438">
        <v>37</v>
      </c>
      <c r="AQ128" s="438">
        <v>1</v>
      </c>
      <c r="AR128" s="438">
        <v>22</v>
      </c>
      <c r="AS128" s="438">
        <v>19</v>
      </c>
      <c r="AT128" s="438">
        <v>3</v>
      </c>
    </row>
    <row r="129" spans="1:46" s="433" customFormat="1" ht="15" customHeight="1">
      <c r="A129" s="569" t="s">
        <v>169</v>
      </c>
      <c r="B129" s="569" t="s">
        <v>171</v>
      </c>
      <c r="C129" s="438">
        <v>922</v>
      </c>
      <c r="D129" s="438">
        <v>450</v>
      </c>
      <c r="E129" s="438">
        <v>662</v>
      </c>
      <c r="F129" s="438">
        <v>331</v>
      </c>
      <c r="G129" s="438">
        <v>417</v>
      </c>
      <c r="H129" s="438">
        <v>201</v>
      </c>
      <c r="I129" s="438">
        <v>242</v>
      </c>
      <c r="J129" s="438">
        <v>116</v>
      </c>
      <c r="K129" s="438">
        <v>169</v>
      </c>
      <c r="L129" s="438">
        <v>82</v>
      </c>
      <c r="M129" s="438">
        <v>2412</v>
      </c>
      <c r="N129" s="438">
        <v>1180</v>
      </c>
      <c r="O129" s="569" t="s">
        <v>169</v>
      </c>
      <c r="P129" s="569" t="s">
        <v>171</v>
      </c>
      <c r="Q129" s="438">
        <v>2</v>
      </c>
      <c r="R129" s="438">
        <v>2</v>
      </c>
      <c r="S129" s="438">
        <v>135</v>
      </c>
      <c r="T129" s="438">
        <v>67</v>
      </c>
      <c r="U129" s="438">
        <v>89</v>
      </c>
      <c r="V129" s="438">
        <v>43</v>
      </c>
      <c r="W129" s="438">
        <v>6</v>
      </c>
      <c r="X129" s="438">
        <v>1</v>
      </c>
      <c r="Y129" s="438">
        <v>32</v>
      </c>
      <c r="Z129" s="438">
        <v>21</v>
      </c>
      <c r="AA129" s="438">
        <v>264</v>
      </c>
      <c r="AB129" s="438">
        <v>134</v>
      </c>
      <c r="AC129" s="569" t="s">
        <v>169</v>
      </c>
      <c r="AD129" s="569" t="s">
        <v>171</v>
      </c>
      <c r="AE129" s="438">
        <v>22</v>
      </c>
      <c r="AF129" s="438">
        <v>21</v>
      </c>
      <c r="AG129" s="438">
        <v>21</v>
      </c>
      <c r="AH129" s="438">
        <v>17</v>
      </c>
      <c r="AI129" s="438">
        <v>12</v>
      </c>
      <c r="AJ129" s="438">
        <v>93</v>
      </c>
      <c r="AK129" s="438">
        <v>35</v>
      </c>
      <c r="AL129" s="438">
        <v>10</v>
      </c>
      <c r="AM129" s="438">
        <v>45</v>
      </c>
      <c r="AN129" s="438">
        <v>20</v>
      </c>
      <c r="AO129" s="438">
        <v>34</v>
      </c>
      <c r="AP129" s="438">
        <v>54</v>
      </c>
      <c r="AQ129" s="438">
        <v>2</v>
      </c>
      <c r="AR129" s="438">
        <v>18</v>
      </c>
      <c r="AS129" s="438">
        <v>18</v>
      </c>
      <c r="AT129" s="438">
        <v>0</v>
      </c>
    </row>
    <row r="130" spans="1:46" s="433" customFormat="1" ht="15" customHeight="1">
      <c r="A130" s="569" t="s">
        <v>169</v>
      </c>
      <c r="B130" s="569" t="s">
        <v>261</v>
      </c>
      <c r="C130" s="438">
        <v>1945</v>
      </c>
      <c r="D130" s="438">
        <v>972</v>
      </c>
      <c r="E130" s="438">
        <v>1374</v>
      </c>
      <c r="F130" s="438">
        <v>697</v>
      </c>
      <c r="G130" s="438">
        <v>1250</v>
      </c>
      <c r="H130" s="438">
        <v>649</v>
      </c>
      <c r="I130" s="438">
        <v>924</v>
      </c>
      <c r="J130" s="438">
        <v>438</v>
      </c>
      <c r="K130" s="438">
        <v>681</v>
      </c>
      <c r="L130" s="438">
        <v>336</v>
      </c>
      <c r="M130" s="438">
        <v>6174</v>
      </c>
      <c r="N130" s="438">
        <v>3092</v>
      </c>
      <c r="O130" s="569" t="s">
        <v>169</v>
      </c>
      <c r="P130" s="569" t="s">
        <v>261</v>
      </c>
      <c r="Q130" s="438">
        <v>320</v>
      </c>
      <c r="R130" s="438">
        <v>149</v>
      </c>
      <c r="S130" s="438">
        <v>184</v>
      </c>
      <c r="T130" s="438">
        <v>90</v>
      </c>
      <c r="U130" s="438">
        <v>196</v>
      </c>
      <c r="V130" s="438">
        <v>94</v>
      </c>
      <c r="W130" s="438">
        <v>117</v>
      </c>
      <c r="X130" s="438">
        <v>64</v>
      </c>
      <c r="Y130" s="438">
        <v>74</v>
      </c>
      <c r="Z130" s="438">
        <v>37</v>
      </c>
      <c r="AA130" s="438">
        <v>891</v>
      </c>
      <c r="AB130" s="438">
        <v>434</v>
      </c>
      <c r="AC130" s="569" t="s">
        <v>169</v>
      </c>
      <c r="AD130" s="569" t="s">
        <v>261</v>
      </c>
      <c r="AE130" s="438">
        <v>49</v>
      </c>
      <c r="AF130" s="438">
        <v>41</v>
      </c>
      <c r="AG130" s="438">
        <v>40</v>
      </c>
      <c r="AH130" s="438">
        <v>32</v>
      </c>
      <c r="AI130" s="438">
        <v>28</v>
      </c>
      <c r="AJ130" s="438">
        <v>190</v>
      </c>
      <c r="AK130" s="438">
        <v>146</v>
      </c>
      <c r="AL130" s="438">
        <v>10</v>
      </c>
      <c r="AM130" s="438">
        <v>156</v>
      </c>
      <c r="AN130" s="438">
        <v>18</v>
      </c>
      <c r="AO130" s="438">
        <v>129</v>
      </c>
      <c r="AP130" s="438">
        <v>147</v>
      </c>
      <c r="AQ130" s="438">
        <v>17</v>
      </c>
      <c r="AR130" s="438">
        <v>49</v>
      </c>
      <c r="AS130" s="438">
        <v>48</v>
      </c>
      <c r="AT130" s="438">
        <v>1</v>
      </c>
    </row>
    <row r="131" spans="1:46" s="433" customFormat="1" ht="15" customHeight="1">
      <c r="A131" s="569" t="s">
        <v>169</v>
      </c>
      <c r="B131" s="569" t="s">
        <v>173</v>
      </c>
      <c r="C131" s="438">
        <v>784</v>
      </c>
      <c r="D131" s="438">
        <v>363</v>
      </c>
      <c r="E131" s="438">
        <v>627</v>
      </c>
      <c r="F131" s="438">
        <v>325</v>
      </c>
      <c r="G131" s="438">
        <v>628</v>
      </c>
      <c r="H131" s="438">
        <v>310</v>
      </c>
      <c r="I131" s="438">
        <v>430</v>
      </c>
      <c r="J131" s="438">
        <v>222</v>
      </c>
      <c r="K131" s="438">
        <v>339</v>
      </c>
      <c r="L131" s="438">
        <v>176</v>
      </c>
      <c r="M131" s="438">
        <v>2808</v>
      </c>
      <c r="N131" s="438">
        <v>1396</v>
      </c>
      <c r="O131" s="569" t="s">
        <v>169</v>
      </c>
      <c r="P131" s="569" t="s">
        <v>173</v>
      </c>
      <c r="Q131" s="438">
        <v>103</v>
      </c>
      <c r="R131" s="438">
        <v>44</v>
      </c>
      <c r="S131" s="438">
        <v>76</v>
      </c>
      <c r="T131" s="438">
        <v>34</v>
      </c>
      <c r="U131" s="438">
        <v>65</v>
      </c>
      <c r="V131" s="438">
        <v>30</v>
      </c>
      <c r="W131" s="438">
        <v>48</v>
      </c>
      <c r="X131" s="438">
        <v>20</v>
      </c>
      <c r="Y131" s="438">
        <v>12</v>
      </c>
      <c r="Z131" s="438">
        <v>6</v>
      </c>
      <c r="AA131" s="438">
        <v>304</v>
      </c>
      <c r="AB131" s="438">
        <v>134</v>
      </c>
      <c r="AC131" s="569" t="s">
        <v>169</v>
      </c>
      <c r="AD131" s="569" t="s">
        <v>173</v>
      </c>
      <c r="AE131" s="438">
        <v>23</v>
      </c>
      <c r="AF131" s="438">
        <v>20</v>
      </c>
      <c r="AG131" s="438">
        <v>22</v>
      </c>
      <c r="AH131" s="438">
        <v>14</v>
      </c>
      <c r="AI131" s="438">
        <v>15</v>
      </c>
      <c r="AJ131" s="438">
        <v>94</v>
      </c>
      <c r="AK131" s="438">
        <v>86</v>
      </c>
      <c r="AL131" s="438">
        <v>10</v>
      </c>
      <c r="AM131" s="438">
        <v>96</v>
      </c>
      <c r="AN131" s="438">
        <v>7</v>
      </c>
      <c r="AO131" s="438">
        <v>76</v>
      </c>
      <c r="AP131" s="438">
        <v>83</v>
      </c>
      <c r="AQ131" s="438">
        <v>6</v>
      </c>
      <c r="AR131" s="438">
        <v>15</v>
      </c>
      <c r="AS131" s="438">
        <v>14</v>
      </c>
      <c r="AT131" s="438">
        <v>1</v>
      </c>
    </row>
    <row r="132" spans="1:46" s="433" customFormat="1" ht="15" customHeight="1">
      <c r="A132" s="569" t="s">
        <v>169</v>
      </c>
      <c r="B132" s="569" t="s">
        <v>174</v>
      </c>
      <c r="C132" s="438">
        <v>329</v>
      </c>
      <c r="D132" s="438">
        <v>172</v>
      </c>
      <c r="E132" s="438">
        <v>256</v>
      </c>
      <c r="F132" s="438">
        <v>144</v>
      </c>
      <c r="G132" s="438">
        <v>265</v>
      </c>
      <c r="H132" s="438">
        <v>135</v>
      </c>
      <c r="I132" s="438">
        <v>222</v>
      </c>
      <c r="J132" s="438">
        <v>111</v>
      </c>
      <c r="K132" s="438">
        <v>208</v>
      </c>
      <c r="L132" s="438">
        <v>104</v>
      </c>
      <c r="M132" s="438">
        <v>1280</v>
      </c>
      <c r="N132" s="438">
        <v>666</v>
      </c>
      <c r="O132" s="569" t="s">
        <v>169</v>
      </c>
      <c r="P132" s="569" t="s">
        <v>174</v>
      </c>
      <c r="Q132" s="438">
        <v>45</v>
      </c>
      <c r="R132" s="438">
        <v>21</v>
      </c>
      <c r="S132" s="438">
        <v>43</v>
      </c>
      <c r="T132" s="438">
        <v>14</v>
      </c>
      <c r="U132" s="438">
        <v>48</v>
      </c>
      <c r="V132" s="438">
        <v>22</v>
      </c>
      <c r="W132" s="438">
        <v>16</v>
      </c>
      <c r="X132" s="438">
        <v>8</v>
      </c>
      <c r="Y132" s="438">
        <v>17</v>
      </c>
      <c r="Z132" s="438">
        <v>13</v>
      </c>
      <c r="AA132" s="438">
        <v>169</v>
      </c>
      <c r="AB132" s="438">
        <v>78</v>
      </c>
      <c r="AC132" s="569" t="s">
        <v>169</v>
      </c>
      <c r="AD132" s="569" t="s">
        <v>174</v>
      </c>
      <c r="AE132" s="438">
        <v>9</v>
      </c>
      <c r="AF132" s="438">
        <v>9</v>
      </c>
      <c r="AG132" s="438">
        <v>9</v>
      </c>
      <c r="AH132" s="438">
        <v>9</v>
      </c>
      <c r="AI132" s="438">
        <v>9</v>
      </c>
      <c r="AJ132" s="438">
        <v>45</v>
      </c>
      <c r="AK132" s="438">
        <v>35</v>
      </c>
      <c r="AL132" s="438">
        <v>1</v>
      </c>
      <c r="AM132" s="438">
        <v>36</v>
      </c>
      <c r="AN132" s="438">
        <v>7</v>
      </c>
      <c r="AO132" s="438">
        <v>26</v>
      </c>
      <c r="AP132" s="438">
        <v>33</v>
      </c>
      <c r="AQ132" s="438">
        <v>1</v>
      </c>
      <c r="AR132" s="438">
        <v>9</v>
      </c>
      <c r="AS132" s="438">
        <v>9</v>
      </c>
      <c r="AT132" s="438">
        <v>0</v>
      </c>
    </row>
    <row r="133" spans="1:46" s="433" customFormat="1" ht="15" customHeight="1">
      <c r="A133" s="569" t="s">
        <v>169</v>
      </c>
      <c r="B133" s="569" t="s">
        <v>175</v>
      </c>
      <c r="C133" s="438">
        <v>577</v>
      </c>
      <c r="D133" s="438">
        <v>277</v>
      </c>
      <c r="E133" s="438">
        <v>499</v>
      </c>
      <c r="F133" s="438">
        <v>236</v>
      </c>
      <c r="G133" s="438">
        <v>517</v>
      </c>
      <c r="H133" s="438">
        <v>235</v>
      </c>
      <c r="I133" s="438">
        <v>367</v>
      </c>
      <c r="J133" s="438">
        <v>181</v>
      </c>
      <c r="K133" s="438">
        <v>340</v>
      </c>
      <c r="L133" s="438">
        <v>136</v>
      </c>
      <c r="M133" s="438">
        <v>2300</v>
      </c>
      <c r="N133" s="438">
        <v>1065</v>
      </c>
      <c r="O133" s="569" t="s">
        <v>169</v>
      </c>
      <c r="P133" s="569" t="s">
        <v>175</v>
      </c>
      <c r="Q133" s="438">
        <v>45</v>
      </c>
      <c r="R133" s="438">
        <v>20</v>
      </c>
      <c r="S133" s="438">
        <v>75</v>
      </c>
      <c r="T133" s="438">
        <v>36</v>
      </c>
      <c r="U133" s="438">
        <v>51</v>
      </c>
      <c r="V133" s="438">
        <v>21</v>
      </c>
      <c r="W133" s="438">
        <v>26</v>
      </c>
      <c r="X133" s="438">
        <v>13</v>
      </c>
      <c r="Y133" s="438">
        <v>55</v>
      </c>
      <c r="Z133" s="438">
        <v>17</v>
      </c>
      <c r="AA133" s="438">
        <v>252</v>
      </c>
      <c r="AB133" s="438">
        <v>107</v>
      </c>
      <c r="AC133" s="569" t="s">
        <v>169</v>
      </c>
      <c r="AD133" s="569" t="s">
        <v>175</v>
      </c>
      <c r="AE133" s="438">
        <v>18</v>
      </c>
      <c r="AF133" s="438">
        <v>17</v>
      </c>
      <c r="AG133" s="438">
        <v>19</v>
      </c>
      <c r="AH133" s="438">
        <v>15</v>
      </c>
      <c r="AI133" s="438">
        <v>15</v>
      </c>
      <c r="AJ133" s="438">
        <v>84</v>
      </c>
      <c r="AK133" s="438">
        <v>76</v>
      </c>
      <c r="AL133" s="438">
        <v>2</v>
      </c>
      <c r="AM133" s="438">
        <v>78</v>
      </c>
      <c r="AN133" s="438">
        <v>5</v>
      </c>
      <c r="AO133" s="438">
        <v>67</v>
      </c>
      <c r="AP133" s="438">
        <v>72</v>
      </c>
      <c r="AQ133" s="438">
        <v>1</v>
      </c>
      <c r="AR133" s="438">
        <v>15</v>
      </c>
      <c r="AS133" s="438">
        <v>15</v>
      </c>
      <c r="AT133" s="438">
        <v>0</v>
      </c>
    </row>
    <row r="134" spans="1:46" ht="8.25" customHeight="1">
      <c r="A134" s="158"/>
      <c r="B134" s="116"/>
      <c r="C134" s="116"/>
      <c r="D134" s="116"/>
      <c r="E134" s="167"/>
      <c r="F134" s="167"/>
      <c r="G134" s="116"/>
      <c r="H134" s="116"/>
      <c r="I134" s="116"/>
      <c r="J134" s="116"/>
      <c r="K134" s="116"/>
      <c r="L134" s="116"/>
      <c r="M134" s="121"/>
      <c r="N134" s="121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21"/>
      <c r="AB134" s="121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58"/>
      <c r="AT134" s="158"/>
    </row>
    <row r="135" spans="1:46" ht="8.25" customHeight="1">
      <c r="A135" s="140"/>
      <c r="B135" s="117"/>
      <c r="C135" s="117"/>
      <c r="D135" s="117"/>
      <c r="E135" s="709"/>
      <c r="F135" s="709"/>
      <c r="G135" s="117"/>
      <c r="H135" s="117"/>
      <c r="I135" s="117"/>
      <c r="J135" s="117"/>
      <c r="K135" s="117"/>
      <c r="L135" s="117"/>
      <c r="M135" s="168"/>
      <c r="N135" s="168"/>
      <c r="O135" s="117"/>
      <c r="P135" s="712"/>
      <c r="Q135" s="712"/>
      <c r="R135" s="712"/>
      <c r="S135" s="712"/>
      <c r="T135" s="712"/>
      <c r="U135" s="712"/>
      <c r="V135" s="712"/>
      <c r="W135" s="712"/>
      <c r="X135" s="712"/>
      <c r="Y135" s="712"/>
      <c r="Z135" s="712"/>
      <c r="AA135" s="713"/>
      <c r="AB135" s="713"/>
      <c r="AC135" s="712"/>
      <c r="AD135" s="712"/>
      <c r="AE135" s="712"/>
      <c r="AF135" s="712"/>
      <c r="AG135" s="712"/>
      <c r="AH135" s="712"/>
      <c r="AI135" s="712"/>
      <c r="AJ135" s="712"/>
      <c r="AK135" s="712"/>
      <c r="AL135" s="712"/>
      <c r="AM135" s="712"/>
      <c r="AN135" s="712"/>
      <c r="AO135" s="712"/>
      <c r="AP135" s="712"/>
      <c r="AQ135" s="712"/>
      <c r="AR135" s="712"/>
      <c r="AS135" s="714"/>
      <c r="AT135" s="714"/>
    </row>
    <row r="136" spans="1:46" ht="12.75" customHeight="1">
      <c r="A136" s="43" t="s">
        <v>514</v>
      </c>
      <c r="B136" s="43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200"/>
      <c r="N136" s="200"/>
      <c r="P136" s="201" t="s">
        <v>507</v>
      </c>
      <c r="Q136" s="500"/>
      <c r="R136" s="500"/>
      <c r="S136" s="500"/>
      <c r="T136" s="500"/>
      <c r="U136" s="500"/>
      <c r="V136" s="500"/>
      <c r="W136" s="500"/>
      <c r="X136" s="500"/>
      <c r="Y136" s="500"/>
      <c r="Z136" s="500"/>
      <c r="AA136" s="500"/>
      <c r="AB136" s="500"/>
      <c r="AC136" s="140"/>
      <c r="AD136" s="201" t="s">
        <v>509</v>
      </c>
      <c r="AE136" s="500"/>
      <c r="AF136" s="500"/>
      <c r="AG136" s="500"/>
      <c r="AH136" s="500"/>
      <c r="AI136" s="500"/>
      <c r="AJ136" s="500"/>
      <c r="AK136" s="500"/>
      <c r="AL136" s="500"/>
      <c r="AM136" s="500"/>
      <c r="AN136" s="500"/>
      <c r="AO136" s="500"/>
      <c r="AP136" s="500"/>
      <c r="AQ136" s="500"/>
      <c r="AR136" s="500"/>
      <c r="AS136" s="500"/>
      <c r="AT136" s="500"/>
    </row>
    <row r="137" spans="1:46" ht="12.75" customHeight="1">
      <c r="A137" s="43" t="s">
        <v>111</v>
      </c>
      <c r="B137" s="43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200"/>
      <c r="N137" s="200"/>
      <c r="P137" s="43" t="s">
        <v>111</v>
      </c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D137" s="43" t="s">
        <v>434</v>
      </c>
      <c r="AE137" s="86"/>
      <c r="AF137" s="86"/>
      <c r="AG137" s="86"/>
      <c r="AH137" s="86"/>
      <c r="AI137" s="86"/>
      <c r="AJ137" s="86"/>
      <c r="AK137" s="86"/>
      <c r="AL137" s="86"/>
      <c r="AM137" s="86"/>
      <c r="AN137" s="86"/>
      <c r="AO137" s="86"/>
      <c r="AP137" s="86"/>
      <c r="AQ137" s="86"/>
      <c r="AR137" s="86"/>
      <c r="AS137" s="86"/>
      <c r="AT137" s="86"/>
    </row>
    <row r="138" spans="1:46" ht="12.75" customHeight="1">
      <c r="A138" s="43" t="s">
        <v>281</v>
      </c>
      <c r="B138" s="43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200"/>
      <c r="N138" s="200"/>
      <c r="P138" s="43" t="s">
        <v>281</v>
      </c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D138" s="43" t="s">
        <v>281</v>
      </c>
      <c r="AE138" s="86"/>
      <c r="AF138" s="86"/>
      <c r="AG138" s="86"/>
      <c r="AH138" s="86"/>
      <c r="AI138" s="86"/>
      <c r="AJ138" s="86"/>
      <c r="AK138" s="86"/>
      <c r="AL138" s="86"/>
      <c r="AM138" s="86"/>
      <c r="AN138" s="86"/>
      <c r="AO138" s="86"/>
      <c r="AP138" s="86"/>
      <c r="AQ138" s="86"/>
      <c r="AR138" s="86"/>
      <c r="AS138" s="86"/>
      <c r="AT138" s="86"/>
    </row>
    <row r="139" spans="1:46" ht="15" customHeight="1">
      <c r="A139" s="43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200"/>
      <c r="N139" s="200"/>
      <c r="P139" s="43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200"/>
      <c r="AB139" s="200"/>
      <c r="AD139" s="43"/>
      <c r="AE139" s="86"/>
      <c r="AF139" s="86"/>
      <c r="AG139" s="86"/>
      <c r="AH139" s="86"/>
      <c r="AI139" s="86"/>
      <c r="AJ139" s="86"/>
      <c r="AK139" s="86"/>
      <c r="AL139" s="86"/>
      <c r="AM139" s="86"/>
      <c r="AN139" s="86"/>
      <c r="AO139" s="200"/>
      <c r="AP139" s="200"/>
      <c r="AQ139" s="86"/>
      <c r="AR139" s="86"/>
      <c r="AS139" s="86"/>
      <c r="AT139" s="86"/>
    </row>
    <row r="140" spans="1:46" s="397" customFormat="1" ht="15" customHeight="1">
      <c r="A140" s="418" t="s">
        <v>176</v>
      </c>
      <c r="B140" s="48"/>
      <c r="C140" s="48"/>
      <c r="D140" s="48"/>
      <c r="E140" s="48"/>
      <c r="F140" s="48"/>
      <c r="G140" s="48"/>
      <c r="H140" s="48"/>
      <c r="I140" s="48"/>
      <c r="J140" s="48"/>
      <c r="K140" s="394"/>
      <c r="L140" s="48"/>
      <c r="M140" s="48"/>
      <c r="N140" s="403"/>
      <c r="O140" s="418" t="s">
        <v>176</v>
      </c>
      <c r="P140" s="48"/>
      <c r="Q140" s="48"/>
      <c r="R140" s="48"/>
      <c r="S140" s="48"/>
      <c r="T140" s="48"/>
      <c r="U140" s="48"/>
      <c r="V140" s="48"/>
      <c r="W140" s="48"/>
      <c r="X140" s="48"/>
      <c r="Z140" s="48"/>
      <c r="AA140" s="48"/>
      <c r="AB140" s="403"/>
      <c r="AC140" s="418" t="s">
        <v>176</v>
      </c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394"/>
    </row>
    <row r="141" spans="1:46" ht="15" customHeight="1"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160"/>
      <c r="N141" s="160"/>
      <c r="O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160"/>
      <c r="AB141" s="160"/>
      <c r="AC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0"/>
      <c r="AP141" s="90"/>
      <c r="AQ141" s="90"/>
      <c r="AR141" s="90"/>
    </row>
    <row r="142" spans="1:46" s="147" customFormat="1" ht="21" customHeight="1">
      <c r="A142" s="142"/>
      <c r="B142" s="143"/>
      <c r="C142" s="51" t="s">
        <v>272</v>
      </c>
      <c r="D142" s="52"/>
      <c r="E142" s="51" t="s">
        <v>273</v>
      </c>
      <c r="F142" s="52"/>
      <c r="G142" s="51" t="s">
        <v>274</v>
      </c>
      <c r="H142" s="52"/>
      <c r="I142" s="51" t="s">
        <v>275</v>
      </c>
      <c r="J142" s="52"/>
      <c r="K142" s="51" t="s">
        <v>276</v>
      </c>
      <c r="L142" s="52"/>
      <c r="M142" s="144" t="s">
        <v>57</v>
      </c>
      <c r="N142" s="146"/>
      <c r="O142" s="143"/>
      <c r="P142" s="143"/>
      <c r="Q142" s="51" t="s">
        <v>272</v>
      </c>
      <c r="R142" s="52"/>
      <c r="S142" s="51" t="s">
        <v>273</v>
      </c>
      <c r="T142" s="52"/>
      <c r="U142" s="51" t="s">
        <v>274</v>
      </c>
      <c r="V142" s="52"/>
      <c r="W142" s="51" t="s">
        <v>275</v>
      </c>
      <c r="X142" s="52"/>
      <c r="Y142" s="51" t="s">
        <v>276</v>
      </c>
      <c r="Z142" s="52"/>
      <c r="AA142" s="144" t="s">
        <v>57</v>
      </c>
      <c r="AB142" s="146"/>
      <c r="AC142" s="143"/>
      <c r="AD142" s="143"/>
      <c r="AE142" s="51" t="s">
        <v>253</v>
      </c>
      <c r="AF142" s="123"/>
      <c r="AG142" s="52"/>
      <c r="AH142" s="51"/>
      <c r="AI142" s="123"/>
      <c r="AJ142" s="52"/>
      <c r="AK142" s="51" t="s">
        <v>70</v>
      </c>
      <c r="AL142" s="123"/>
      <c r="AM142" s="99"/>
      <c r="AN142" s="51" t="s">
        <v>251</v>
      </c>
      <c r="AO142" s="124"/>
      <c r="AP142" s="124"/>
      <c r="AQ142" s="125"/>
      <c r="AR142" s="51" t="s">
        <v>72</v>
      </c>
      <c r="AS142" s="123"/>
      <c r="AT142" s="52"/>
    </row>
    <row r="143" spans="1:46" s="147" customFormat="1" ht="32.25" customHeight="1">
      <c r="A143" s="311" t="s">
        <v>113</v>
      </c>
      <c r="B143" s="34" t="s">
        <v>114</v>
      </c>
      <c r="C143" s="182" t="s">
        <v>282</v>
      </c>
      <c r="D143" s="182" t="s">
        <v>269</v>
      </c>
      <c r="E143" s="182" t="s">
        <v>282</v>
      </c>
      <c r="F143" s="182" t="s">
        <v>269</v>
      </c>
      <c r="G143" s="182" t="s">
        <v>282</v>
      </c>
      <c r="H143" s="182" t="s">
        <v>269</v>
      </c>
      <c r="I143" s="182" t="s">
        <v>282</v>
      </c>
      <c r="J143" s="182" t="s">
        <v>269</v>
      </c>
      <c r="K143" s="182" t="s">
        <v>282</v>
      </c>
      <c r="L143" s="182" t="s">
        <v>269</v>
      </c>
      <c r="M143" s="182" t="s">
        <v>282</v>
      </c>
      <c r="N143" s="182" t="s">
        <v>269</v>
      </c>
      <c r="O143" s="311" t="s">
        <v>113</v>
      </c>
      <c r="P143" s="34" t="s">
        <v>114</v>
      </c>
      <c r="Q143" s="182" t="s">
        <v>282</v>
      </c>
      <c r="R143" s="182" t="s">
        <v>269</v>
      </c>
      <c r="S143" s="182" t="s">
        <v>282</v>
      </c>
      <c r="T143" s="182" t="s">
        <v>269</v>
      </c>
      <c r="U143" s="182" t="s">
        <v>282</v>
      </c>
      <c r="V143" s="182" t="s">
        <v>269</v>
      </c>
      <c r="W143" s="182" t="s">
        <v>282</v>
      </c>
      <c r="X143" s="182" t="s">
        <v>269</v>
      </c>
      <c r="Y143" s="182" t="s">
        <v>282</v>
      </c>
      <c r="Z143" s="182" t="s">
        <v>269</v>
      </c>
      <c r="AA143" s="182" t="s">
        <v>282</v>
      </c>
      <c r="AB143" s="182" t="s">
        <v>269</v>
      </c>
      <c r="AC143" s="104" t="s">
        <v>113</v>
      </c>
      <c r="AD143" s="60" t="s">
        <v>114</v>
      </c>
      <c r="AE143" s="127" t="s">
        <v>272</v>
      </c>
      <c r="AF143" s="127" t="s">
        <v>273</v>
      </c>
      <c r="AG143" s="127" t="s">
        <v>274</v>
      </c>
      <c r="AH143" s="127" t="s">
        <v>275</v>
      </c>
      <c r="AI143" s="127" t="s">
        <v>276</v>
      </c>
      <c r="AJ143" s="161" t="s">
        <v>57</v>
      </c>
      <c r="AK143" s="162" t="s">
        <v>73</v>
      </c>
      <c r="AL143" s="162" t="s">
        <v>74</v>
      </c>
      <c r="AM143" s="163" t="s">
        <v>75</v>
      </c>
      <c r="AN143" s="130" t="s">
        <v>277</v>
      </c>
      <c r="AO143" s="130" t="s">
        <v>278</v>
      </c>
      <c r="AP143" s="130" t="s">
        <v>279</v>
      </c>
      <c r="AQ143" s="128" t="s">
        <v>80</v>
      </c>
      <c r="AR143" s="60" t="s">
        <v>81</v>
      </c>
      <c r="AS143" s="163" t="s">
        <v>82</v>
      </c>
      <c r="AT143" s="60" t="s">
        <v>83</v>
      </c>
    </row>
    <row r="144" spans="1:46" ht="15" customHeight="1">
      <c r="A144" s="165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419"/>
      <c r="N144" s="419"/>
      <c r="O144" s="166"/>
      <c r="P144" s="69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166"/>
      <c r="AB144" s="166"/>
      <c r="AC144" s="166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412"/>
      <c r="AO144" s="412"/>
      <c r="AP144" s="412"/>
      <c r="AQ144" s="69"/>
      <c r="AR144" s="69"/>
      <c r="AS144" s="412"/>
      <c r="AT144" s="412"/>
    </row>
    <row r="145" spans="1:46" ht="15" customHeight="1">
      <c r="A145" s="155"/>
      <c r="B145" s="401" t="s">
        <v>58</v>
      </c>
      <c r="C145" s="401">
        <f t="shared" ref="C145:N145" si="105">SUM(C147:C167)</f>
        <v>13978</v>
      </c>
      <c r="D145" s="401">
        <f t="shared" si="105"/>
        <v>6914</v>
      </c>
      <c r="E145" s="401">
        <f t="shared" si="105"/>
        <v>11493</v>
      </c>
      <c r="F145" s="401">
        <f t="shared" si="105"/>
        <v>5691</v>
      </c>
      <c r="G145" s="401">
        <f t="shared" si="105"/>
        <v>10849</v>
      </c>
      <c r="H145" s="401">
        <f t="shared" si="105"/>
        <v>5385</v>
      </c>
      <c r="I145" s="401">
        <f t="shared" si="105"/>
        <v>8593</v>
      </c>
      <c r="J145" s="401">
        <f t="shared" si="105"/>
        <v>4235</v>
      </c>
      <c r="K145" s="401">
        <f t="shared" si="105"/>
        <v>7239</v>
      </c>
      <c r="L145" s="401">
        <f t="shared" si="105"/>
        <v>3702</v>
      </c>
      <c r="M145" s="401">
        <f t="shared" si="105"/>
        <v>52152</v>
      </c>
      <c r="N145" s="401">
        <f t="shared" si="105"/>
        <v>25927</v>
      </c>
      <c r="O145" s="113"/>
      <c r="P145" s="401" t="s">
        <v>58</v>
      </c>
      <c r="Q145" s="113">
        <f t="shared" ref="Q145:AB145" si="106">SUM(Q147:Q167)</f>
        <v>1045</v>
      </c>
      <c r="R145" s="113">
        <f t="shared" si="106"/>
        <v>499</v>
      </c>
      <c r="S145" s="113">
        <f t="shared" si="106"/>
        <v>1194</v>
      </c>
      <c r="T145" s="113">
        <f t="shared" si="106"/>
        <v>518</v>
      </c>
      <c r="U145" s="113">
        <f t="shared" si="106"/>
        <v>1414</v>
      </c>
      <c r="V145" s="113">
        <f t="shared" si="106"/>
        <v>631</v>
      </c>
      <c r="W145" s="113">
        <f t="shared" si="106"/>
        <v>762</v>
      </c>
      <c r="X145" s="113">
        <f t="shared" si="106"/>
        <v>366</v>
      </c>
      <c r="Y145" s="113">
        <f t="shared" si="106"/>
        <v>427</v>
      </c>
      <c r="Z145" s="113">
        <f t="shared" si="106"/>
        <v>214</v>
      </c>
      <c r="AA145" s="113">
        <f t="shared" si="106"/>
        <v>4842</v>
      </c>
      <c r="AB145" s="113">
        <f t="shared" si="106"/>
        <v>2228</v>
      </c>
      <c r="AC145" s="113"/>
      <c r="AD145" s="401" t="s">
        <v>58</v>
      </c>
      <c r="AE145" s="401">
        <f t="shared" ref="AE145:AT145" si="107">SUM(AE147:AE167)</f>
        <v>352</v>
      </c>
      <c r="AF145" s="401">
        <f t="shared" si="107"/>
        <v>340</v>
      </c>
      <c r="AG145" s="401">
        <f t="shared" si="107"/>
        <v>324</v>
      </c>
      <c r="AH145" s="401">
        <f t="shared" si="107"/>
        <v>290</v>
      </c>
      <c r="AI145" s="401">
        <f t="shared" si="107"/>
        <v>265</v>
      </c>
      <c r="AJ145" s="401">
        <f t="shared" si="107"/>
        <v>1571</v>
      </c>
      <c r="AK145" s="401">
        <f t="shared" si="107"/>
        <v>1204</v>
      </c>
      <c r="AL145" s="401">
        <f t="shared" si="107"/>
        <v>130</v>
      </c>
      <c r="AM145" s="401">
        <f t="shared" si="107"/>
        <v>1334</v>
      </c>
      <c r="AN145" s="401">
        <f t="shared" si="107"/>
        <v>58</v>
      </c>
      <c r="AO145" s="401">
        <f t="shared" si="107"/>
        <v>1245</v>
      </c>
      <c r="AP145" s="401">
        <f t="shared" si="107"/>
        <v>1303</v>
      </c>
      <c r="AQ145" s="401">
        <f t="shared" si="107"/>
        <v>115</v>
      </c>
      <c r="AR145" s="401">
        <f t="shared" si="107"/>
        <v>301</v>
      </c>
      <c r="AS145" s="401">
        <f t="shared" si="107"/>
        <v>285</v>
      </c>
      <c r="AT145" s="401">
        <f t="shared" si="107"/>
        <v>16</v>
      </c>
    </row>
    <row r="146" spans="1:46" ht="15" customHeight="1">
      <c r="A146" s="155"/>
      <c r="B146" s="401"/>
      <c r="C146" s="401"/>
      <c r="D146" s="401"/>
      <c r="E146" s="401"/>
      <c r="F146" s="401"/>
      <c r="G146" s="401"/>
      <c r="H146" s="401"/>
      <c r="I146" s="401"/>
      <c r="J146" s="401"/>
      <c r="K146" s="401"/>
      <c r="L146" s="401"/>
      <c r="M146" s="401"/>
      <c r="N146" s="401"/>
      <c r="O146" s="113"/>
      <c r="P146" s="401"/>
      <c r="Q146" s="401"/>
      <c r="R146" s="401"/>
      <c r="S146" s="401"/>
      <c r="T146" s="401"/>
      <c r="U146" s="401"/>
      <c r="V146" s="401"/>
      <c r="W146" s="401"/>
      <c r="X146" s="401"/>
      <c r="Y146" s="401"/>
      <c r="Z146" s="401"/>
      <c r="AA146" s="401"/>
      <c r="AB146" s="401"/>
      <c r="AC146" s="113"/>
      <c r="AD146" s="401"/>
      <c r="AE146" s="401"/>
      <c r="AF146" s="401"/>
      <c r="AG146" s="401"/>
      <c r="AH146" s="401"/>
      <c r="AI146" s="401"/>
      <c r="AJ146" s="401"/>
      <c r="AK146" s="401"/>
      <c r="AL146" s="401"/>
      <c r="AM146" s="401"/>
      <c r="AN146" s="401"/>
      <c r="AO146" s="401"/>
      <c r="AP146" s="401"/>
      <c r="AQ146" s="401"/>
      <c r="AR146" s="401"/>
      <c r="AS146" s="401"/>
      <c r="AT146" s="401"/>
    </row>
    <row r="147" spans="1:46" s="433" customFormat="1" ht="15" customHeight="1">
      <c r="A147" s="569" t="s">
        <v>177</v>
      </c>
      <c r="B147" s="569" t="s">
        <v>178</v>
      </c>
      <c r="C147" s="438">
        <v>0</v>
      </c>
      <c r="D147" s="438">
        <v>0</v>
      </c>
      <c r="E147" s="438">
        <v>0</v>
      </c>
      <c r="F147" s="438">
        <v>0</v>
      </c>
      <c r="G147" s="438">
        <v>0</v>
      </c>
      <c r="H147" s="438">
        <v>0</v>
      </c>
      <c r="I147" s="438">
        <v>0</v>
      </c>
      <c r="J147" s="438">
        <v>0</v>
      </c>
      <c r="K147" s="438">
        <v>0</v>
      </c>
      <c r="L147" s="438">
        <v>0</v>
      </c>
      <c r="M147" s="438">
        <v>0</v>
      </c>
      <c r="N147" s="438">
        <v>0</v>
      </c>
      <c r="O147" s="569" t="s">
        <v>177</v>
      </c>
      <c r="P147" s="569" t="s">
        <v>178</v>
      </c>
      <c r="Q147" s="438">
        <v>0</v>
      </c>
      <c r="R147" s="438">
        <v>0</v>
      </c>
      <c r="S147" s="438">
        <v>0</v>
      </c>
      <c r="T147" s="438">
        <v>0</v>
      </c>
      <c r="U147" s="438">
        <v>0</v>
      </c>
      <c r="V147" s="438">
        <v>0</v>
      </c>
      <c r="W147" s="438">
        <v>0</v>
      </c>
      <c r="X147" s="438">
        <v>0</v>
      </c>
      <c r="Y147" s="438">
        <v>0</v>
      </c>
      <c r="Z147" s="438">
        <v>0</v>
      </c>
      <c r="AA147" s="438">
        <v>0</v>
      </c>
      <c r="AB147" s="438">
        <v>0</v>
      </c>
      <c r="AC147" s="569" t="s">
        <v>177</v>
      </c>
      <c r="AD147" s="569" t="s">
        <v>178</v>
      </c>
      <c r="AE147" s="438">
        <v>0</v>
      </c>
      <c r="AF147" s="438">
        <v>0</v>
      </c>
      <c r="AG147" s="438">
        <v>0</v>
      </c>
      <c r="AH147" s="438">
        <v>0</v>
      </c>
      <c r="AI147" s="438">
        <v>0</v>
      </c>
      <c r="AJ147" s="438">
        <v>0</v>
      </c>
      <c r="AK147" s="438">
        <v>0</v>
      </c>
      <c r="AL147" s="438">
        <v>0</v>
      </c>
      <c r="AM147" s="438">
        <v>0</v>
      </c>
      <c r="AN147" s="438">
        <v>0</v>
      </c>
      <c r="AO147" s="438">
        <v>0</v>
      </c>
      <c r="AP147" s="438">
        <v>0</v>
      </c>
      <c r="AQ147" s="438">
        <v>0</v>
      </c>
      <c r="AR147" s="438">
        <v>0</v>
      </c>
      <c r="AS147" s="438">
        <v>0</v>
      </c>
      <c r="AT147" s="438">
        <v>0</v>
      </c>
    </row>
    <row r="148" spans="1:46" s="433" customFormat="1" ht="15" customHeight="1">
      <c r="A148" s="569" t="s">
        <v>177</v>
      </c>
      <c r="B148" s="569" t="s">
        <v>179</v>
      </c>
      <c r="C148" s="438">
        <v>676</v>
      </c>
      <c r="D148" s="438">
        <v>350</v>
      </c>
      <c r="E148" s="438">
        <v>547</v>
      </c>
      <c r="F148" s="438">
        <v>278</v>
      </c>
      <c r="G148" s="438">
        <v>514</v>
      </c>
      <c r="H148" s="438">
        <v>261</v>
      </c>
      <c r="I148" s="438">
        <v>431</v>
      </c>
      <c r="J148" s="438">
        <v>204</v>
      </c>
      <c r="K148" s="438">
        <v>315</v>
      </c>
      <c r="L148" s="438">
        <v>175</v>
      </c>
      <c r="M148" s="438">
        <v>2483</v>
      </c>
      <c r="N148" s="438">
        <v>1268</v>
      </c>
      <c r="O148" s="569" t="s">
        <v>177</v>
      </c>
      <c r="P148" s="569" t="s">
        <v>179</v>
      </c>
      <c r="Q148" s="438">
        <v>57</v>
      </c>
      <c r="R148" s="438">
        <v>26</v>
      </c>
      <c r="S148" s="438">
        <v>52</v>
      </c>
      <c r="T148" s="438">
        <v>28</v>
      </c>
      <c r="U148" s="438">
        <v>68</v>
      </c>
      <c r="V148" s="438">
        <v>41</v>
      </c>
      <c r="W148" s="438">
        <v>34</v>
      </c>
      <c r="X148" s="438">
        <v>20</v>
      </c>
      <c r="Y148" s="438">
        <v>25</v>
      </c>
      <c r="Z148" s="438">
        <v>13</v>
      </c>
      <c r="AA148" s="438">
        <v>236</v>
      </c>
      <c r="AB148" s="438">
        <v>128</v>
      </c>
      <c r="AC148" s="569" t="s">
        <v>177</v>
      </c>
      <c r="AD148" s="569" t="s">
        <v>179</v>
      </c>
      <c r="AE148" s="438">
        <v>17</v>
      </c>
      <c r="AF148" s="438">
        <v>16</v>
      </c>
      <c r="AG148" s="438">
        <v>14</v>
      </c>
      <c r="AH148" s="438">
        <v>14</v>
      </c>
      <c r="AI148" s="438">
        <v>11</v>
      </c>
      <c r="AJ148" s="438">
        <v>72</v>
      </c>
      <c r="AK148" s="438">
        <v>56</v>
      </c>
      <c r="AL148" s="438">
        <v>3</v>
      </c>
      <c r="AM148" s="438">
        <v>59</v>
      </c>
      <c r="AN148" s="438">
        <v>0</v>
      </c>
      <c r="AO148" s="438">
        <v>62</v>
      </c>
      <c r="AP148" s="438">
        <v>62</v>
      </c>
      <c r="AQ148" s="438">
        <v>4</v>
      </c>
      <c r="AR148" s="438">
        <v>14</v>
      </c>
      <c r="AS148" s="438">
        <v>13</v>
      </c>
      <c r="AT148" s="438">
        <v>1</v>
      </c>
    </row>
    <row r="149" spans="1:46" s="433" customFormat="1" ht="15" customHeight="1">
      <c r="A149" s="569" t="s">
        <v>177</v>
      </c>
      <c r="B149" s="569" t="s">
        <v>180</v>
      </c>
      <c r="C149" s="438">
        <v>255</v>
      </c>
      <c r="D149" s="438">
        <v>124</v>
      </c>
      <c r="E149" s="438">
        <v>251</v>
      </c>
      <c r="F149" s="438">
        <v>105</v>
      </c>
      <c r="G149" s="438">
        <v>277</v>
      </c>
      <c r="H149" s="438">
        <v>133</v>
      </c>
      <c r="I149" s="438">
        <v>230</v>
      </c>
      <c r="J149" s="438">
        <v>103</v>
      </c>
      <c r="K149" s="438">
        <v>191</v>
      </c>
      <c r="L149" s="438">
        <v>99</v>
      </c>
      <c r="M149" s="438">
        <v>1204</v>
      </c>
      <c r="N149" s="438">
        <v>564</v>
      </c>
      <c r="O149" s="569" t="s">
        <v>177</v>
      </c>
      <c r="P149" s="569" t="s">
        <v>180</v>
      </c>
      <c r="Q149" s="438">
        <v>9</v>
      </c>
      <c r="R149" s="438">
        <v>3</v>
      </c>
      <c r="S149" s="438">
        <v>46</v>
      </c>
      <c r="T149" s="438">
        <v>22</v>
      </c>
      <c r="U149" s="438">
        <v>61</v>
      </c>
      <c r="V149" s="438">
        <v>20</v>
      </c>
      <c r="W149" s="438">
        <v>32</v>
      </c>
      <c r="X149" s="438">
        <v>15</v>
      </c>
      <c r="Y149" s="438">
        <v>5</v>
      </c>
      <c r="Z149" s="438">
        <v>1</v>
      </c>
      <c r="AA149" s="438">
        <v>153</v>
      </c>
      <c r="AB149" s="438">
        <v>61</v>
      </c>
      <c r="AC149" s="569" t="s">
        <v>177</v>
      </c>
      <c r="AD149" s="569" t="s">
        <v>180</v>
      </c>
      <c r="AE149" s="438">
        <v>5</v>
      </c>
      <c r="AF149" s="438">
        <v>6</v>
      </c>
      <c r="AG149" s="438">
        <v>7</v>
      </c>
      <c r="AH149" s="438">
        <v>7</v>
      </c>
      <c r="AI149" s="438">
        <v>5</v>
      </c>
      <c r="AJ149" s="438">
        <v>30</v>
      </c>
      <c r="AK149" s="438">
        <v>28</v>
      </c>
      <c r="AL149" s="438">
        <v>2</v>
      </c>
      <c r="AM149" s="438">
        <v>30</v>
      </c>
      <c r="AN149" s="438">
        <v>0</v>
      </c>
      <c r="AO149" s="438">
        <v>30</v>
      </c>
      <c r="AP149" s="438">
        <v>30</v>
      </c>
      <c r="AQ149" s="438">
        <v>1</v>
      </c>
      <c r="AR149" s="438">
        <v>5</v>
      </c>
      <c r="AS149" s="438">
        <v>5</v>
      </c>
      <c r="AT149" s="438">
        <v>0</v>
      </c>
    </row>
    <row r="150" spans="1:46" s="433" customFormat="1" ht="15" customHeight="1">
      <c r="A150" s="569" t="s">
        <v>248</v>
      </c>
      <c r="B150" s="569" t="s">
        <v>181</v>
      </c>
      <c r="C150" s="438">
        <v>658</v>
      </c>
      <c r="D150" s="438">
        <v>343</v>
      </c>
      <c r="E150" s="438">
        <v>496</v>
      </c>
      <c r="F150" s="438">
        <v>254</v>
      </c>
      <c r="G150" s="438">
        <v>416</v>
      </c>
      <c r="H150" s="438">
        <v>193</v>
      </c>
      <c r="I150" s="438">
        <v>349</v>
      </c>
      <c r="J150" s="438">
        <v>165</v>
      </c>
      <c r="K150" s="438">
        <v>239</v>
      </c>
      <c r="L150" s="438">
        <v>115</v>
      </c>
      <c r="M150" s="438">
        <v>2158</v>
      </c>
      <c r="N150" s="438">
        <v>1070</v>
      </c>
      <c r="O150" s="569" t="s">
        <v>248</v>
      </c>
      <c r="P150" s="569" t="s">
        <v>181</v>
      </c>
      <c r="Q150" s="438">
        <v>36</v>
      </c>
      <c r="R150" s="438">
        <v>19</v>
      </c>
      <c r="S150" s="438">
        <v>39</v>
      </c>
      <c r="T150" s="438">
        <v>18</v>
      </c>
      <c r="U150" s="438">
        <v>27</v>
      </c>
      <c r="V150" s="438">
        <v>11</v>
      </c>
      <c r="W150" s="438">
        <v>23</v>
      </c>
      <c r="X150" s="438">
        <v>13</v>
      </c>
      <c r="Y150" s="438">
        <v>24</v>
      </c>
      <c r="Z150" s="438">
        <v>12</v>
      </c>
      <c r="AA150" s="438">
        <v>149</v>
      </c>
      <c r="AB150" s="438">
        <v>73</v>
      </c>
      <c r="AC150" s="569" t="s">
        <v>248</v>
      </c>
      <c r="AD150" s="569" t="s">
        <v>181</v>
      </c>
      <c r="AE150" s="438">
        <v>22</v>
      </c>
      <c r="AF150" s="438">
        <v>21</v>
      </c>
      <c r="AG150" s="438">
        <v>19</v>
      </c>
      <c r="AH150" s="438">
        <v>14</v>
      </c>
      <c r="AI150" s="438">
        <v>11</v>
      </c>
      <c r="AJ150" s="438">
        <v>87</v>
      </c>
      <c r="AK150" s="438">
        <v>54</v>
      </c>
      <c r="AL150" s="438">
        <v>11</v>
      </c>
      <c r="AM150" s="438">
        <v>65</v>
      </c>
      <c r="AN150" s="438">
        <v>0</v>
      </c>
      <c r="AO150" s="438">
        <v>59</v>
      </c>
      <c r="AP150" s="438">
        <v>59</v>
      </c>
      <c r="AQ150" s="438">
        <v>1</v>
      </c>
      <c r="AR150" s="438">
        <v>21</v>
      </c>
      <c r="AS150" s="438">
        <v>19</v>
      </c>
      <c r="AT150" s="438">
        <v>2</v>
      </c>
    </row>
    <row r="151" spans="1:46" s="433" customFormat="1" ht="15" customHeight="1">
      <c r="A151" s="569" t="s">
        <v>248</v>
      </c>
      <c r="B151" s="569" t="s">
        <v>182</v>
      </c>
      <c r="C151" s="438">
        <v>4479</v>
      </c>
      <c r="D151" s="438">
        <v>2233</v>
      </c>
      <c r="E151" s="438">
        <v>3666</v>
      </c>
      <c r="F151" s="438">
        <v>1848</v>
      </c>
      <c r="G151" s="438">
        <v>3915</v>
      </c>
      <c r="H151" s="438">
        <v>1943</v>
      </c>
      <c r="I151" s="438">
        <v>3063</v>
      </c>
      <c r="J151" s="438">
        <v>1551</v>
      </c>
      <c r="K151" s="438">
        <v>2722</v>
      </c>
      <c r="L151" s="438">
        <v>1393</v>
      </c>
      <c r="M151" s="438">
        <v>17845</v>
      </c>
      <c r="N151" s="438">
        <v>8968</v>
      </c>
      <c r="O151" s="569" t="s">
        <v>248</v>
      </c>
      <c r="P151" s="569" t="s">
        <v>182</v>
      </c>
      <c r="Q151" s="438">
        <v>235</v>
      </c>
      <c r="R151" s="438">
        <v>112</v>
      </c>
      <c r="S151" s="438">
        <v>259</v>
      </c>
      <c r="T151" s="438">
        <v>102</v>
      </c>
      <c r="U151" s="438">
        <v>386</v>
      </c>
      <c r="V151" s="438">
        <v>174</v>
      </c>
      <c r="W151" s="438">
        <v>226</v>
      </c>
      <c r="X151" s="438">
        <v>107</v>
      </c>
      <c r="Y151" s="438">
        <v>120</v>
      </c>
      <c r="Z151" s="438">
        <v>60</v>
      </c>
      <c r="AA151" s="438">
        <v>1226</v>
      </c>
      <c r="AB151" s="438">
        <v>555</v>
      </c>
      <c r="AC151" s="569" t="s">
        <v>248</v>
      </c>
      <c r="AD151" s="569" t="s">
        <v>182</v>
      </c>
      <c r="AE151" s="438">
        <v>112</v>
      </c>
      <c r="AF151" s="438">
        <v>109</v>
      </c>
      <c r="AG151" s="438">
        <v>112</v>
      </c>
      <c r="AH151" s="438">
        <v>97</v>
      </c>
      <c r="AI151" s="438">
        <v>98</v>
      </c>
      <c r="AJ151" s="438">
        <v>528</v>
      </c>
      <c r="AK151" s="438">
        <v>474</v>
      </c>
      <c r="AL151" s="438">
        <v>21</v>
      </c>
      <c r="AM151" s="438">
        <v>495</v>
      </c>
      <c r="AN151" s="438">
        <v>11</v>
      </c>
      <c r="AO151" s="438">
        <v>473</v>
      </c>
      <c r="AP151" s="438">
        <v>484</v>
      </c>
      <c r="AQ151" s="438">
        <v>54</v>
      </c>
      <c r="AR151" s="438">
        <v>86</v>
      </c>
      <c r="AS151" s="438">
        <v>84</v>
      </c>
      <c r="AT151" s="438">
        <v>2</v>
      </c>
    </row>
    <row r="152" spans="1:46" s="433" customFormat="1" ht="15" customHeight="1">
      <c r="A152" s="569" t="s">
        <v>248</v>
      </c>
      <c r="B152" s="569" t="s">
        <v>183</v>
      </c>
      <c r="C152" s="438">
        <v>436</v>
      </c>
      <c r="D152" s="438">
        <v>245</v>
      </c>
      <c r="E152" s="438">
        <v>357</v>
      </c>
      <c r="F152" s="438">
        <v>171</v>
      </c>
      <c r="G152" s="438">
        <v>295</v>
      </c>
      <c r="H152" s="438">
        <v>164</v>
      </c>
      <c r="I152" s="438">
        <v>175</v>
      </c>
      <c r="J152" s="438">
        <v>86</v>
      </c>
      <c r="K152" s="438">
        <v>204</v>
      </c>
      <c r="L152" s="438">
        <v>94</v>
      </c>
      <c r="M152" s="438">
        <v>1467</v>
      </c>
      <c r="N152" s="438">
        <v>760</v>
      </c>
      <c r="O152" s="569" t="s">
        <v>248</v>
      </c>
      <c r="P152" s="569" t="s">
        <v>183</v>
      </c>
      <c r="Q152" s="438">
        <v>29</v>
      </c>
      <c r="R152" s="438">
        <v>18</v>
      </c>
      <c r="S152" s="438">
        <v>43</v>
      </c>
      <c r="T152" s="438">
        <v>17</v>
      </c>
      <c r="U152" s="438">
        <v>34</v>
      </c>
      <c r="V152" s="438">
        <v>16</v>
      </c>
      <c r="W152" s="438">
        <v>17</v>
      </c>
      <c r="X152" s="438">
        <v>7</v>
      </c>
      <c r="Y152" s="438">
        <v>25</v>
      </c>
      <c r="Z152" s="438">
        <v>7</v>
      </c>
      <c r="AA152" s="438">
        <v>148</v>
      </c>
      <c r="AB152" s="438">
        <v>65</v>
      </c>
      <c r="AC152" s="569" t="s">
        <v>248</v>
      </c>
      <c r="AD152" s="569" t="s">
        <v>183</v>
      </c>
      <c r="AE152" s="438">
        <v>14</v>
      </c>
      <c r="AF152" s="438">
        <v>14</v>
      </c>
      <c r="AG152" s="438">
        <v>12</v>
      </c>
      <c r="AH152" s="438">
        <v>10</v>
      </c>
      <c r="AI152" s="438">
        <v>11</v>
      </c>
      <c r="AJ152" s="438">
        <v>61</v>
      </c>
      <c r="AK152" s="438">
        <v>43</v>
      </c>
      <c r="AL152" s="438">
        <v>0</v>
      </c>
      <c r="AM152" s="438">
        <v>43</v>
      </c>
      <c r="AN152" s="438">
        <v>2</v>
      </c>
      <c r="AO152" s="438">
        <v>41</v>
      </c>
      <c r="AP152" s="438">
        <v>43</v>
      </c>
      <c r="AQ152" s="438">
        <v>0</v>
      </c>
      <c r="AR152" s="438">
        <v>17</v>
      </c>
      <c r="AS152" s="438">
        <v>13</v>
      </c>
      <c r="AT152" s="438">
        <v>4</v>
      </c>
    </row>
    <row r="153" spans="1:46" s="433" customFormat="1" ht="15" customHeight="1">
      <c r="A153" s="569" t="s">
        <v>248</v>
      </c>
      <c r="B153" s="569" t="s">
        <v>184</v>
      </c>
      <c r="C153" s="438">
        <v>708</v>
      </c>
      <c r="D153" s="438">
        <v>306</v>
      </c>
      <c r="E153" s="438">
        <v>601</v>
      </c>
      <c r="F153" s="438">
        <v>292</v>
      </c>
      <c r="G153" s="438">
        <v>559</v>
      </c>
      <c r="H153" s="438">
        <v>288</v>
      </c>
      <c r="I153" s="438">
        <v>409</v>
      </c>
      <c r="J153" s="438">
        <v>182</v>
      </c>
      <c r="K153" s="438">
        <v>358</v>
      </c>
      <c r="L153" s="438">
        <v>179</v>
      </c>
      <c r="M153" s="438">
        <v>2635</v>
      </c>
      <c r="N153" s="438">
        <v>1247</v>
      </c>
      <c r="O153" s="569" t="s">
        <v>248</v>
      </c>
      <c r="P153" s="569" t="s">
        <v>184</v>
      </c>
      <c r="Q153" s="438">
        <v>10</v>
      </c>
      <c r="R153" s="438">
        <v>5</v>
      </c>
      <c r="S153" s="438">
        <v>78</v>
      </c>
      <c r="T153" s="438">
        <v>30</v>
      </c>
      <c r="U153" s="438">
        <v>82</v>
      </c>
      <c r="V153" s="438">
        <v>38</v>
      </c>
      <c r="W153" s="438">
        <v>4</v>
      </c>
      <c r="X153" s="438">
        <v>1</v>
      </c>
      <c r="Y153" s="438">
        <v>24</v>
      </c>
      <c r="Z153" s="438">
        <v>12</v>
      </c>
      <c r="AA153" s="438">
        <v>198</v>
      </c>
      <c r="AB153" s="438">
        <v>86</v>
      </c>
      <c r="AC153" s="569" t="s">
        <v>248</v>
      </c>
      <c r="AD153" s="569" t="s">
        <v>184</v>
      </c>
      <c r="AE153" s="438">
        <v>20</v>
      </c>
      <c r="AF153" s="438">
        <v>19</v>
      </c>
      <c r="AG153" s="438">
        <v>18</v>
      </c>
      <c r="AH153" s="438">
        <v>15</v>
      </c>
      <c r="AI153" s="438">
        <v>17</v>
      </c>
      <c r="AJ153" s="438">
        <v>89</v>
      </c>
      <c r="AK153" s="438">
        <v>70</v>
      </c>
      <c r="AL153" s="438">
        <v>10</v>
      </c>
      <c r="AM153" s="438">
        <v>80</v>
      </c>
      <c r="AN153" s="438">
        <v>9</v>
      </c>
      <c r="AO153" s="438">
        <v>67</v>
      </c>
      <c r="AP153" s="438">
        <v>76</v>
      </c>
      <c r="AQ153" s="438">
        <v>5</v>
      </c>
      <c r="AR153" s="438">
        <v>17</v>
      </c>
      <c r="AS153" s="438">
        <v>15</v>
      </c>
      <c r="AT153" s="438">
        <v>2</v>
      </c>
    </row>
    <row r="154" spans="1:46" s="433" customFormat="1" ht="15" customHeight="1">
      <c r="A154" s="569" t="s">
        <v>248</v>
      </c>
      <c r="B154" s="569" t="s">
        <v>185</v>
      </c>
      <c r="C154" s="438">
        <v>281</v>
      </c>
      <c r="D154" s="438">
        <v>135</v>
      </c>
      <c r="E154" s="438">
        <v>273</v>
      </c>
      <c r="F154" s="438">
        <v>129</v>
      </c>
      <c r="G154" s="438">
        <v>242</v>
      </c>
      <c r="H154" s="438">
        <v>126</v>
      </c>
      <c r="I154" s="438">
        <v>254</v>
      </c>
      <c r="J154" s="438">
        <v>121</v>
      </c>
      <c r="K154" s="438">
        <v>168</v>
      </c>
      <c r="L154" s="438">
        <v>84</v>
      </c>
      <c r="M154" s="438">
        <v>1218</v>
      </c>
      <c r="N154" s="438">
        <v>595</v>
      </c>
      <c r="O154" s="569" t="s">
        <v>248</v>
      </c>
      <c r="P154" s="569" t="s">
        <v>185</v>
      </c>
      <c r="Q154" s="438">
        <v>32</v>
      </c>
      <c r="R154" s="438">
        <v>11</v>
      </c>
      <c r="S154" s="438">
        <v>42</v>
      </c>
      <c r="T154" s="438">
        <v>14</v>
      </c>
      <c r="U154" s="438">
        <v>53</v>
      </c>
      <c r="V154" s="438">
        <v>28</v>
      </c>
      <c r="W154" s="438">
        <v>36</v>
      </c>
      <c r="X154" s="438">
        <v>16</v>
      </c>
      <c r="Y154" s="438">
        <v>3</v>
      </c>
      <c r="Z154" s="438">
        <v>1</v>
      </c>
      <c r="AA154" s="438">
        <v>166</v>
      </c>
      <c r="AB154" s="438">
        <v>70</v>
      </c>
      <c r="AC154" s="569" t="s">
        <v>248</v>
      </c>
      <c r="AD154" s="569" t="s">
        <v>185</v>
      </c>
      <c r="AE154" s="438">
        <v>8</v>
      </c>
      <c r="AF154" s="438">
        <v>8</v>
      </c>
      <c r="AG154" s="438">
        <v>8</v>
      </c>
      <c r="AH154" s="438">
        <v>8</v>
      </c>
      <c r="AI154" s="438">
        <v>6</v>
      </c>
      <c r="AJ154" s="438">
        <v>38</v>
      </c>
      <c r="AK154" s="438">
        <v>26</v>
      </c>
      <c r="AL154" s="438">
        <v>4</v>
      </c>
      <c r="AM154" s="438">
        <v>30</v>
      </c>
      <c r="AN154" s="438">
        <v>0</v>
      </c>
      <c r="AO154" s="438">
        <v>28</v>
      </c>
      <c r="AP154" s="438">
        <v>28</v>
      </c>
      <c r="AQ154" s="438">
        <v>6</v>
      </c>
      <c r="AR154" s="438">
        <v>9</v>
      </c>
      <c r="AS154" s="438">
        <v>7</v>
      </c>
      <c r="AT154" s="438">
        <v>2</v>
      </c>
    </row>
    <row r="155" spans="1:46" s="433" customFormat="1" ht="15" customHeight="1">
      <c r="A155" s="569" t="s">
        <v>248</v>
      </c>
      <c r="B155" s="569" t="s">
        <v>186</v>
      </c>
      <c r="C155" s="438">
        <v>100</v>
      </c>
      <c r="D155" s="438">
        <v>46</v>
      </c>
      <c r="E155" s="438">
        <v>98</v>
      </c>
      <c r="F155" s="438">
        <v>49</v>
      </c>
      <c r="G155" s="438">
        <v>57</v>
      </c>
      <c r="H155" s="438">
        <v>30</v>
      </c>
      <c r="I155" s="438">
        <v>45</v>
      </c>
      <c r="J155" s="438">
        <v>20</v>
      </c>
      <c r="K155" s="438">
        <v>39</v>
      </c>
      <c r="L155" s="438">
        <v>26</v>
      </c>
      <c r="M155" s="438">
        <v>339</v>
      </c>
      <c r="N155" s="438">
        <v>171</v>
      </c>
      <c r="O155" s="569" t="s">
        <v>248</v>
      </c>
      <c r="P155" s="569" t="s">
        <v>186</v>
      </c>
      <c r="Q155" s="438">
        <v>2</v>
      </c>
      <c r="R155" s="438">
        <v>0</v>
      </c>
      <c r="S155" s="438">
        <v>15</v>
      </c>
      <c r="T155" s="438">
        <v>7</v>
      </c>
      <c r="U155" s="438">
        <v>2</v>
      </c>
      <c r="V155" s="438">
        <v>0</v>
      </c>
      <c r="W155" s="438">
        <v>0</v>
      </c>
      <c r="X155" s="438">
        <v>0</v>
      </c>
      <c r="Y155" s="438">
        <v>1</v>
      </c>
      <c r="Z155" s="438">
        <v>0</v>
      </c>
      <c r="AA155" s="438">
        <v>20</v>
      </c>
      <c r="AB155" s="438">
        <v>7</v>
      </c>
      <c r="AC155" s="569" t="s">
        <v>248</v>
      </c>
      <c r="AD155" s="569" t="s">
        <v>186</v>
      </c>
      <c r="AE155" s="438">
        <v>4</v>
      </c>
      <c r="AF155" s="438">
        <v>4</v>
      </c>
      <c r="AG155" s="438">
        <v>4</v>
      </c>
      <c r="AH155" s="438">
        <v>3</v>
      </c>
      <c r="AI155" s="438">
        <v>3</v>
      </c>
      <c r="AJ155" s="438">
        <v>18</v>
      </c>
      <c r="AK155" s="438">
        <v>8</v>
      </c>
      <c r="AL155" s="438">
        <v>3</v>
      </c>
      <c r="AM155" s="438">
        <v>11</v>
      </c>
      <c r="AN155" s="438">
        <v>0</v>
      </c>
      <c r="AO155" s="438">
        <v>9</v>
      </c>
      <c r="AP155" s="438">
        <v>9</v>
      </c>
      <c r="AQ155" s="438">
        <v>0</v>
      </c>
      <c r="AR155" s="438">
        <v>4</v>
      </c>
      <c r="AS155" s="438">
        <v>4</v>
      </c>
      <c r="AT155" s="438">
        <v>0</v>
      </c>
    </row>
    <row r="156" spans="1:46" s="433" customFormat="1" ht="15" customHeight="1">
      <c r="A156" s="569" t="s">
        <v>187</v>
      </c>
      <c r="B156" s="569" t="s">
        <v>188</v>
      </c>
      <c r="C156" s="438">
        <v>68</v>
      </c>
      <c r="D156" s="438">
        <v>39</v>
      </c>
      <c r="E156" s="438">
        <v>41</v>
      </c>
      <c r="F156" s="438">
        <v>21</v>
      </c>
      <c r="G156" s="438">
        <v>48</v>
      </c>
      <c r="H156" s="438">
        <v>20</v>
      </c>
      <c r="I156" s="438">
        <v>28</v>
      </c>
      <c r="J156" s="438">
        <v>9</v>
      </c>
      <c r="K156" s="438">
        <v>38</v>
      </c>
      <c r="L156" s="438">
        <v>18</v>
      </c>
      <c r="M156" s="438">
        <v>223</v>
      </c>
      <c r="N156" s="438">
        <v>107</v>
      </c>
      <c r="O156" s="569" t="s">
        <v>187</v>
      </c>
      <c r="P156" s="569" t="s">
        <v>188</v>
      </c>
      <c r="Q156" s="438">
        <v>22</v>
      </c>
      <c r="R156" s="438">
        <v>12</v>
      </c>
      <c r="S156" s="438">
        <v>16</v>
      </c>
      <c r="T156" s="438">
        <v>8</v>
      </c>
      <c r="U156" s="438">
        <v>5</v>
      </c>
      <c r="V156" s="438">
        <v>0</v>
      </c>
      <c r="W156" s="438">
        <v>2</v>
      </c>
      <c r="X156" s="438">
        <v>1</v>
      </c>
      <c r="Y156" s="438">
        <v>11</v>
      </c>
      <c r="Z156" s="438">
        <v>4</v>
      </c>
      <c r="AA156" s="438">
        <v>56</v>
      </c>
      <c r="AB156" s="438">
        <v>25</v>
      </c>
      <c r="AC156" s="569" t="s">
        <v>187</v>
      </c>
      <c r="AD156" s="569" t="s">
        <v>188</v>
      </c>
      <c r="AE156" s="438">
        <v>1</v>
      </c>
      <c r="AF156" s="438">
        <v>1</v>
      </c>
      <c r="AG156" s="438">
        <v>1</v>
      </c>
      <c r="AH156" s="438">
        <v>1</v>
      </c>
      <c r="AI156" s="438">
        <v>1</v>
      </c>
      <c r="AJ156" s="438">
        <v>5</v>
      </c>
      <c r="AK156" s="438">
        <v>5</v>
      </c>
      <c r="AL156" s="438">
        <v>0</v>
      </c>
      <c r="AM156" s="438">
        <v>5</v>
      </c>
      <c r="AN156" s="438">
        <v>0</v>
      </c>
      <c r="AO156" s="438">
        <v>5</v>
      </c>
      <c r="AP156" s="438">
        <v>5</v>
      </c>
      <c r="AQ156" s="438">
        <v>0</v>
      </c>
      <c r="AR156" s="438">
        <v>1</v>
      </c>
      <c r="AS156" s="438">
        <v>1</v>
      </c>
      <c r="AT156" s="438">
        <v>0</v>
      </c>
    </row>
    <row r="157" spans="1:46" s="433" customFormat="1" ht="15" customHeight="1">
      <c r="A157" s="569" t="s">
        <v>187</v>
      </c>
      <c r="B157" s="569" t="s">
        <v>189</v>
      </c>
      <c r="C157" s="438">
        <v>87</v>
      </c>
      <c r="D157" s="438">
        <v>50</v>
      </c>
      <c r="E157" s="438">
        <v>87</v>
      </c>
      <c r="F157" s="438">
        <v>59</v>
      </c>
      <c r="G157" s="438">
        <v>79</v>
      </c>
      <c r="H157" s="438">
        <v>45</v>
      </c>
      <c r="I157" s="438">
        <v>79</v>
      </c>
      <c r="J157" s="438">
        <v>44</v>
      </c>
      <c r="K157" s="438">
        <v>81</v>
      </c>
      <c r="L157" s="438">
        <v>41</v>
      </c>
      <c r="M157" s="438">
        <v>413</v>
      </c>
      <c r="N157" s="438">
        <v>239</v>
      </c>
      <c r="O157" s="569" t="s">
        <v>187</v>
      </c>
      <c r="P157" s="569" t="s">
        <v>189</v>
      </c>
      <c r="Q157" s="438">
        <v>4</v>
      </c>
      <c r="R157" s="438">
        <v>2</v>
      </c>
      <c r="S157" s="438">
        <v>6</v>
      </c>
      <c r="T157" s="438">
        <v>4</v>
      </c>
      <c r="U157" s="438">
        <v>12</v>
      </c>
      <c r="V157" s="438">
        <v>8</v>
      </c>
      <c r="W157" s="438">
        <v>12</v>
      </c>
      <c r="X157" s="438">
        <v>7</v>
      </c>
      <c r="Y157" s="438">
        <v>5</v>
      </c>
      <c r="Z157" s="438">
        <v>2</v>
      </c>
      <c r="AA157" s="438">
        <v>39</v>
      </c>
      <c r="AB157" s="438">
        <v>23</v>
      </c>
      <c r="AC157" s="569" t="s">
        <v>187</v>
      </c>
      <c r="AD157" s="569" t="s">
        <v>189</v>
      </c>
      <c r="AE157" s="438">
        <v>2</v>
      </c>
      <c r="AF157" s="438">
        <v>2</v>
      </c>
      <c r="AG157" s="438">
        <v>2</v>
      </c>
      <c r="AH157" s="438">
        <v>2</v>
      </c>
      <c r="AI157" s="438">
        <v>2</v>
      </c>
      <c r="AJ157" s="438">
        <v>10</v>
      </c>
      <c r="AK157" s="438">
        <v>8</v>
      </c>
      <c r="AL157" s="438">
        <v>0</v>
      </c>
      <c r="AM157" s="438">
        <v>8</v>
      </c>
      <c r="AN157" s="438">
        <v>0</v>
      </c>
      <c r="AO157" s="438">
        <v>7</v>
      </c>
      <c r="AP157" s="438">
        <v>7</v>
      </c>
      <c r="AQ157" s="438">
        <v>0</v>
      </c>
      <c r="AR157" s="438">
        <v>2</v>
      </c>
      <c r="AS157" s="438">
        <v>2</v>
      </c>
      <c r="AT157" s="438">
        <v>0</v>
      </c>
    </row>
    <row r="158" spans="1:46" s="433" customFormat="1" ht="15" customHeight="1">
      <c r="A158" s="569" t="s">
        <v>187</v>
      </c>
      <c r="B158" s="569" t="s">
        <v>190</v>
      </c>
      <c r="C158" s="438">
        <v>115</v>
      </c>
      <c r="D158" s="438">
        <v>54</v>
      </c>
      <c r="E158" s="438">
        <v>98</v>
      </c>
      <c r="F158" s="438">
        <v>41</v>
      </c>
      <c r="G158" s="438">
        <v>100</v>
      </c>
      <c r="H158" s="438">
        <v>42</v>
      </c>
      <c r="I158" s="438">
        <v>79</v>
      </c>
      <c r="J158" s="438">
        <v>47</v>
      </c>
      <c r="K158" s="438">
        <v>58</v>
      </c>
      <c r="L158" s="438">
        <v>36</v>
      </c>
      <c r="M158" s="438">
        <v>450</v>
      </c>
      <c r="N158" s="438">
        <v>220</v>
      </c>
      <c r="O158" s="569" t="s">
        <v>187</v>
      </c>
      <c r="P158" s="569" t="s">
        <v>190</v>
      </c>
      <c r="Q158" s="438">
        <v>15</v>
      </c>
      <c r="R158" s="438">
        <v>7</v>
      </c>
      <c r="S158" s="438">
        <v>3</v>
      </c>
      <c r="T158" s="438">
        <v>1</v>
      </c>
      <c r="U158" s="438">
        <v>14</v>
      </c>
      <c r="V158" s="438">
        <v>6</v>
      </c>
      <c r="W158" s="438">
        <v>13</v>
      </c>
      <c r="X158" s="438">
        <v>9</v>
      </c>
      <c r="Y158" s="438">
        <v>0</v>
      </c>
      <c r="Z158" s="438">
        <v>0</v>
      </c>
      <c r="AA158" s="438">
        <v>45</v>
      </c>
      <c r="AB158" s="438">
        <v>23</v>
      </c>
      <c r="AC158" s="569" t="s">
        <v>187</v>
      </c>
      <c r="AD158" s="569" t="s">
        <v>190</v>
      </c>
      <c r="AE158" s="438">
        <v>3</v>
      </c>
      <c r="AF158" s="438">
        <v>3</v>
      </c>
      <c r="AG158" s="438">
        <v>3</v>
      </c>
      <c r="AH158" s="438">
        <v>3</v>
      </c>
      <c r="AI158" s="438">
        <v>1</v>
      </c>
      <c r="AJ158" s="438">
        <v>13</v>
      </c>
      <c r="AK158" s="438">
        <v>10</v>
      </c>
      <c r="AL158" s="438">
        <v>0</v>
      </c>
      <c r="AM158" s="438">
        <v>10</v>
      </c>
      <c r="AN158" s="438">
        <v>0</v>
      </c>
      <c r="AO158" s="438">
        <v>11</v>
      </c>
      <c r="AP158" s="438">
        <v>11</v>
      </c>
      <c r="AQ158" s="438">
        <v>2</v>
      </c>
      <c r="AR158" s="438">
        <v>2</v>
      </c>
      <c r="AS158" s="438">
        <v>2</v>
      </c>
      <c r="AT158" s="438">
        <v>0</v>
      </c>
    </row>
    <row r="159" spans="1:46" s="433" customFormat="1" ht="15" customHeight="1">
      <c r="A159" s="569" t="s">
        <v>187</v>
      </c>
      <c r="B159" s="569" t="s">
        <v>191</v>
      </c>
      <c r="C159" s="438">
        <v>477</v>
      </c>
      <c r="D159" s="438">
        <v>241</v>
      </c>
      <c r="E159" s="438">
        <v>290</v>
      </c>
      <c r="F159" s="438">
        <v>131</v>
      </c>
      <c r="G159" s="438">
        <v>194</v>
      </c>
      <c r="H159" s="438">
        <v>105</v>
      </c>
      <c r="I159" s="438">
        <v>166</v>
      </c>
      <c r="J159" s="438">
        <v>79</v>
      </c>
      <c r="K159" s="438">
        <v>121</v>
      </c>
      <c r="L159" s="438">
        <v>61</v>
      </c>
      <c r="M159" s="438">
        <v>1248</v>
      </c>
      <c r="N159" s="438">
        <v>617</v>
      </c>
      <c r="O159" s="569" t="s">
        <v>187</v>
      </c>
      <c r="P159" s="569" t="s">
        <v>191</v>
      </c>
      <c r="Q159" s="438">
        <v>148</v>
      </c>
      <c r="R159" s="438">
        <v>74</v>
      </c>
      <c r="S159" s="438">
        <v>44</v>
      </c>
      <c r="T159" s="438">
        <v>16</v>
      </c>
      <c r="U159" s="438">
        <v>34</v>
      </c>
      <c r="V159" s="438">
        <v>13</v>
      </c>
      <c r="W159" s="438">
        <v>21</v>
      </c>
      <c r="X159" s="438">
        <v>8</v>
      </c>
      <c r="Y159" s="438">
        <v>11</v>
      </c>
      <c r="Z159" s="438">
        <v>5</v>
      </c>
      <c r="AA159" s="438">
        <v>258</v>
      </c>
      <c r="AB159" s="438">
        <v>116</v>
      </c>
      <c r="AC159" s="569" t="s">
        <v>187</v>
      </c>
      <c r="AD159" s="569" t="s">
        <v>191</v>
      </c>
      <c r="AE159" s="438">
        <v>12</v>
      </c>
      <c r="AF159" s="438">
        <v>12</v>
      </c>
      <c r="AG159" s="438">
        <v>8</v>
      </c>
      <c r="AH159" s="438">
        <v>7</v>
      </c>
      <c r="AI159" s="438">
        <v>5</v>
      </c>
      <c r="AJ159" s="438">
        <v>44</v>
      </c>
      <c r="AK159" s="438">
        <v>23</v>
      </c>
      <c r="AL159" s="438">
        <v>5</v>
      </c>
      <c r="AM159" s="438">
        <v>28</v>
      </c>
      <c r="AN159" s="438">
        <v>9</v>
      </c>
      <c r="AO159" s="438">
        <v>21</v>
      </c>
      <c r="AP159" s="438">
        <v>30</v>
      </c>
      <c r="AQ159" s="438">
        <v>3</v>
      </c>
      <c r="AR159" s="438">
        <v>11</v>
      </c>
      <c r="AS159" s="438">
        <v>11</v>
      </c>
      <c r="AT159" s="438">
        <v>0</v>
      </c>
    </row>
    <row r="160" spans="1:46" s="433" customFormat="1" ht="15" customHeight="1">
      <c r="A160" s="569" t="s">
        <v>187</v>
      </c>
      <c r="B160" s="569" t="s">
        <v>192</v>
      </c>
      <c r="C160" s="438">
        <v>46</v>
      </c>
      <c r="D160" s="438">
        <v>22</v>
      </c>
      <c r="E160" s="438">
        <v>45</v>
      </c>
      <c r="F160" s="438">
        <v>19</v>
      </c>
      <c r="G160" s="438">
        <v>40</v>
      </c>
      <c r="H160" s="438">
        <v>18</v>
      </c>
      <c r="I160" s="438">
        <v>31</v>
      </c>
      <c r="J160" s="438">
        <v>16</v>
      </c>
      <c r="K160" s="438">
        <v>28</v>
      </c>
      <c r="L160" s="438">
        <v>18</v>
      </c>
      <c r="M160" s="438">
        <v>190</v>
      </c>
      <c r="N160" s="438">
        <v>93</v>
      </c>
      <c r="O160" s="569" t="s">
        <v>187</v>
      </c>
      <c r="P160" s="569" t="s">
        <v>192</v>
      </c>
      <c r="Q160" s="438">
        <v>13</v>
      </c>
      <c r="R160" s="438">
        <v>5</v>
      </c>
      <c r="S160" s="438">
        <v>6</v>
      </c>
      <c r="T160" s="438">
        <v>0</v>
      </c>
      <c r="U160" s="438">
        <v>13</v>
      </c>
      <c r="V160" s="438">
        <v>4</v>
      </c>
      <c r="W160" s="438">
        <v>2</v>
      </c>
      <c r="X160" s="438">
        <v>1</v>
      </c>
      <c r="Y160" s="438">
        <v>0</v>
      </c>
      <c r="Z160" s="438">
        <v>0</v>
      </c>
      <c r="AA160" s="438">
        <v>34</v>
      </c>
      <c r="AB160" s="438">
        <v>10</v>
      </c>
      <c r="AC160" s="569" t="s">
        <v>187</v>
      </c>
      <c r="AD160" s="569" t="s">
        <v>192</v>
      </c>
      <c r="AE160" s="438">
        <v>1</v>
      </c>
      <c r="AF160" s="438">
        <v>1</v>
      </c>
      <c r="AG160" s="438">
        <v>1</v>
      </c>
      <c r="AH160" s="438">
        <v>1</v>
      </c>
      <c r="AI160" s="438">
        <v>1</v>
      </c>
      <c r="AJ160" s="438">
        <v>5</v>
      </c>
      <c r="AK160" s="438">
        <v>5</v>
      </c>
      <c r="AL160" s="438">
        <v>0</v>
      </c>
      <c r="AM160" s="438">
        <v>5</v>
      </c>
      <c r="AN160" s="438">
        <v>5</v>
      </c>
      <c r="AO160" s="438">
        <v>0</v>
      </c>
      <c r="AP160" s="438">
        <v>5</v>
      </c>
      <c r="AQ160" s="438">
        <v>1</v>
      </c>
      <c r="AR160" s="438">
        <v>2</v>
      </c>
      <c r="AS160" s="438">
        <v>1</v>
      </c>
      <c r="AT160" s="438">
        <v>1</v>
      </c>
    </row>
    <row r="161" spans="1:46" s="433" customFormat="1" ht="15" customHeight="1">
      <c r="A161" s="569" t="s">
        <v>193</v>
      </c>
      <c r="B161" s="569" t="s">
        <v>194</v>
      </c>
      <c r="C161" s="438">
        <v>735</v>
      </c>
      <c r="D161" s="438">
        <v>372</v>
      </c>
      <c r="E161" s="438">
        <v>661</v>
      </c>
      <c r="F161" s="438">
        <v>339</v>
      </c>
      <c r="G161" s="438">
        <v>592</v>
      </c>
      <c r="H161" s="438">
        <v>287</v>
      </c>
      <c r="I161" s="438">
        <v>398</v>
      </c>
      <c r="J161" s="438">
        <v>202</v>
      </c>
      <c r="K161" s="438">
        <v>356</v>
      </c>
      <c r="L161" s="438">
        <v>190</v>
      </c>
      <c r="M161" s="438">
        <v>2742</v>
      </c>
      <c r="N161" s="438">
        <v>1390</v>
      </c>
      <c r="O161" s="569" t="s">
        <v>193</v>
      </c>
      <c r="P161" s="569" t="s">
        <v>194</v>
      </c>
      <c r="Q161" s="438">
        <v>76</v>
      </c>
      <c r="R161" s="438">
        <v>36</v>
      </c>
      <c r="S161" s="438">
        <v>111</v>
      </c>
      <c r="T161" s="438">
        <v>57</v>
      </c>
      <c r="U161" s="438">
        <v>121</v>
      </c>
      <c r="V161" s="438">
        <v>53</v>
      </c>
      <c r="W161" s="438">
        <v>52</v>
      </c>
      <c r="X161" s="438">
        <v>25</v>
      </c>
      <c r="Y161" s="438">
        <v>38</v>
      </c>
      <c r="Z161" s="438">
        <v>27</v>
      </c>
      <c r="AA161" s="438">
        <v>398</v>
      </c>
      <c r="AB161" s="438">
        <v>198</v>
      </c>
      <c r="AC161" s="569" t="s">
        <v>193</v>
      </c>
      <c r="AD161" s="569" t="s">
        <v>194</v>
      </c>
      <c r="AE161" s="438">
        <v>19</v>
      </c>
      <c r="AF161" s="438">
        <v>19</v>
      </c>
      <c r="AG161" s="438">
        <v>19</v>
      </c>
      <c r="AH161" s="438">
        <v>19</v>
      </c>
      <c r="AI161" s="438">
        <v>16</v>
      </c>
      <c r="AJ161" s="438">
        <v>92</v>
      </c>
      <c r="AK161" s="438">
        <v>51</v>
      </c>
      <c r="AL161" s="438">
        <v>5</v>
      </c>
      <c r="AM161" s="438">
        <v>56</v>
      </c>
      <c r="AN161" s="438">
        <v>10</v>
      </c>
      <c r="AO161" s="438">
        <v>49</v>
      </c>
      <c r="AP161" s="438">
        <v>59</v>
      </c>
      <c r="AQ161" s="438">
        <v>2</v>
      </c>
      <c r="AR161" s="438">
        <v>20</v>
      </c>
      <c r="AS161" s="438">
        <v>19</v>
      </c>
      <c r="AT161" s="438">
        <v>1</v>
      </c>
    </row>
    <row r="162" spans="1:46" s="433" customFormat="1" ht="15" customHeight="1">
      <c r="A162" s="569" t="s">
        <v>193</v>
      </c>
      <c r="B162" s="569" t="s">
        <v>195</v>
      </c>
      <c r="C162" s="438">
        <v>710</v>
      </c>
      <c r="D162" s="438">
        <v>360</v>
      </c>
      <c r="E162" s="438">
        <v>634</v>
      </c>
      <c r="F162" s="438">
        <v>327</v>
      </c>
      <c r="G162" s="438">
        <v>536</v>
      </c>
      <c r="H162" s="438">
        <v>270</v>
      </c>
      <c r="I162" s="438">
        <v>433</v>
      </c>
      <c r="J162" s="438">
        <v>179</v>
      </c>
      <c r="K162" s="438">
        <v>413</v>
      </c>
      <c r="L162" s="438">
        <v>213</v>
      </c>
      <c r="M162" s="438">
        <v>2726</v>
      </c>
      <c r="N162" s="438">
        <v>1349</v>
      </c>
      <c r="O162" s="569" t="s">
        <v>193</v>
      </c>
      <c r="P162" s="569" t="s">
        <v>195</v>
      </c>
      <c r="Q162" s="438">
        <v>21</v>
      </c>
      <c r="R162" s="438">
        <v>11</v>
      </c>
      <c r="S162" s="438">
        <v>90</v>
      </c>
      <c r="T162" s="438">
        <v>44</v>
      </c>
      <c r="U162" s="438">
        <v>73</v>
      </c>
      <c r="V162" s="438">
        <v>32</v>
      </c>
      <c r="W162" s="438">
        <v>27</v>
      </c>
      <c r="X162" s="438">
        <v>8</v>
      </c>
      <c r="Y162" s="438">
        <v>3</v>
      </c>
      <c r="Z162" s="438">
        <v>2</v>
      </c>
      <c r="AA162" s="438">
        <v>214</v>
      </c>
      <c r="AB162" s="438">
        <v>97</v>
      </c>
      <c r="AC162" s="569" t="s">
        <v>193</v>
      </c>
      <c r="AD162" s="569" t="s">
        <v>195</v>
      </c>
      <c r="AE162" s="438">
        <v>16</v>
      </c>
      <c r="AF162" s="438">
        <v>18</v>
      </c>
      <c r="AG162" s="438">
        <v>13</v>
      </c>
      <c r="AH162" s="438">
        <v>12</v>
      </c>
      <c r="AI162" s="438">
        <v>13</v>
      </c>
      <c r="AJ162" s="438">
        <v>72</v>
      </c>
      <c r="AK162" s="438">
        <v>64</v>
      </c>
      <c r="AL162" s="438">
        <v>3</v>
      </c>
      <c r="AM162" s="438">
        <v>67</v>
      </c>
      <c r="AN162" s="438">
        <v>4</v>
      </c>
      <c r="AO162" s="438">
        <v>62</v>
      </c>
      <c r="AP162" s="438">
        <v>66</v>
      </c>
      <c r="AQ162" s="438">
        <v>13</v>
      </c>
      <c r="AR162" s="438">
        <v>12</v>
      </c>
      <c r="AS162" s="438">
        <v>12</v>
      </c>
      <c r="AT162" s="438">
        <v>0</v>
      </c>
    </row>
    <row r="163" spans="1:46" s="433" customFormat="1" ht="15" customHeight="1">
      <c r="A163" s="569" t="s">
        <v>193</v>
      </c>
      <c r="B163" s="569" t="s">
        <v>196</v>
      </c>
      <c r="C163" s="438">
        <v>1424</v>
      </c>
      <c r="D163" s="438">
        <v>678</v>
      </c>
      <c r="E163" s="438">
        <v>1013</v>
      </c>
      <c r="F163" s="438">
        <v>499</v>
      </c>
      <c r="G163" s="438">
        <v>952</v>
      </c>
      <c r="H163" s="438">
        <v>466</v>
      </c>
      <c r="I163" s="438">
        <v>752</v>
      </c>
      <c r="J163" s="438">
        <v>363</v>
      </c>
      <c r="K163" s="438">
        <v>621</v>
      </c>
      <c r="L163" s="438">
        <v>345</v>
      </c>
      <c r="M163" s="438">
        <v>4762</v>
      </c>
      <c r="N163" s="438">
        <v>2351</v>
      </c>
      <c r="O163" s="569" t="s">
        <v>193</v>
      </c>
      <c r="P163" s="569" t="s">
        <v>196</v>
      </c>
      <c r="Q163" s="438">
        <v>156</v>
      </c>
      <c r="R163" s="438">
        <v>77</v>
      </c>
      <c r="S163" s="438">
        <v>108</v>
      </c>
      <c r="T163" s="438">
        <v>44</v>
      </c>
      <c r="U163" s="438">
        <v>105</v>
      </c>
      <c r="V163" s="438">
        <v>40</v>
      </c>
      <c r="W163" s="438">
        <v>69</v>
      </c>
      <c r="X163" s="438">
        <v>38</v>
      </c>
      <c r="Y163" s="438">
        <v>48</v>
      </c>
      <c r="Z163" s="438">
        <v>26</v>
      </c>
      <c r="AA163" s="438">
        <v>486</v>
      </c>
      <c r="AB163" s="438">
        <v>225</v>
      </c>
      <c r="AC163" s="569" t="s">
        <v>193</v>
      </c>
      <c r="AD163" s="569" t="s">
        <v>196</v>
      </c>
      <c r="AE163" s="438">
        <v>31</v>
      </c>
      <c r="AF163" s="438">
        <v>27</v>
      </c>
      <c r="AG163" s="438">
        <v>26</v>
      </c>
      <c r="AH163" s="438">
        <v>25</v>
      </c>
      <c r="AI163" s="438">
        <v>17</v>
      </c>
      <c r="AJ163" s="438">
        <v>126</v>
      </c>
      <c r="AK163" s="438">
        <v>76</v>
      </c>
      <c r="AL163" s="438">
        <v>22</v>
      </c>
      <c r="AM163" s="438">
        <v>98</v>
      </c>
      <c r="AN163" s="438">
        <v>5</v>
      </c>
      <c r="AO163" s="438">
        <v>85</v>
      </c>
      <c r="AP163" s="438">
        <v>90</v>
      </c>
      <c r="AQ163" s="438">
        <v>4</v>
      </c>
      <c r="AR163" s="438">
        <v>27</v>
      </c>
      <c r="AS163" s="438">
        <v>27</v>
      </c>
      <c r="AT163" s="438">
        <v>0</v>
      </c>
    </row>
    <row r="164" spans="1:46" s="433" customFormat="1" ht="15" customHeight="1">
      <c r="A164" s="569" t="s">
        <v>193</v>
      </c>
      <c r="B164" s="569" t="s">
        <v>197</v>
      </c>
      <c r="C164" s="438">
        <v>670</v>
      </c>
      <c r="D164" s="438">
        <v>316</v>
      </c>
      <c r="E164" s="438">
        <v>706</v>
      </c>
      <c r="F164" s="438">
        <v>343</v>
      </c>
      <c r="G164" s="438">
        <v>679</v>
      </c>
      <c r="H164" s="438">
        <v>303</v>
      </c>
      <c r="I164" s="438">
        <v>645</v>
      </c>
      <c r="J164" s="438">
        <v>335</v>
      </c>
      <c r="K164" s="438">
        <v>448</v>
      </c>
      <c r="L164" s="438">
        <v>209</v>
      </c>
      <c r="M164" s="438">
        <v>3148</v>
      </c>
      <c r="N164" s="438">
        <v>1506</v>
      </c>
      <c r="O164" s="569" t="s">
        <v>193</v>
      </c>
      <c r="P164" s="569" t="s">
        <v>197</v>
      </c>
      <c r="Q164" s="438">
        <v>82</v>
      </c>
      <c r="R164" s="438">
        <v>38</v>
      </c>
      <c r="S164" s="438">
        <v>86</v>
      </c>
      <c r="T164" s="438">
        <v>35</v>
      </c>
      <c r="U164" s="438">
        <v>105</v>
      </c>
      <c r="V164" s="438">
        <v>40</v>
      </c>
      <c r="W164" s="438">
        <v>53</v>
      </c>
      <c r="X164" s="438">
        <v>26</v>
      </c>
      <c r="Y164" s="438">
        <v>13</v>
      </c>
      <c r="Z164" s="438">
        <v>7</v>
      </c>
      <c r="AA164" s="438">
        <v>339</v>
      </c>
      <c r="AB164" s="438">
        <v>146</v>
      </c>
      <c r="AC164" s="569" t="s">
        <v>193</v>
      </c>
      <c r="AD164" s="569" t="s">
        <v>197</v>
      </c>
      <c r="AE164" s="438">
        <v>17</v>
      </c>
      <c r="AF164" s="438">
        <v>16</v>
      </c>
      <c r="AG164" s="438">
        <v>17</v>
      </c>
      <c r="AH164" s="438">
        <v>16</v>
      </c>
      <c r="AI164" s="438">
        <v>14</v>
      </c>
      <c r="AJ164" s="438">
        <v>80</v>
      </c>
      <c r="AK164" s="438">
        <v>65</v>
      </c>
      <c r="AL164" s="438">
        <v>9</v>
      </c>
      <c r="AM164" s="438">
        <v>74</v>
      </c>
      <c r="AN164" s="438">
        <v>0</v>
      </c>
      <c r="AO164" s="438">
        <v>74</v>
      </c>
      <c r="AP164" s="438">
        <v>74</v>
      </c>
      <c r="AQ164" s="438">
        <v>8</v>
      </c>
      <c r="AR164" s="438">
        <v>12</v>
      </c>
      <c r="AS164" s="438">
        <v>11</v>
      </c>
      <c r="AT164" s="438">
        <v>1</v>
      </c>
    </row>
    <row r="165" spans="1:46" s="433" customFormat="1" ht="15" customHeight="1">
      <c r="A165" s="569" t="s">
        <v>193</v>
      </c>
      <c r="B165" s="569" t="s">
        <v>198</v>
      </c>
      <c r="C165" s="438">
        <v>530</v>
      </c>
      <c r="D165" s="438">
        <v>260</v>
      </c>
      <c r="E165" s="438">
        <v>427</v>
      </c>
      <c r="F165" s="438">
        <v>191</v>
      </c>
      <c r="G165" s="438">
        <v>354</v>
      </c>
      <c r="H165" s="438">
        <v>186</v>
      </c>
      <c r="I165" s="438">
        <v>255</v>
      </c>
      <c r="J165" s="438">
        <v>133</v>
      </c>
      <c r="K165" s="438">
        <v>208</v>
      </c>
      <c r="L165" s="438">
        <v>107</v>
      </c>
      <c r="M165" s="438">
        <v>1774</v>
      </c>
      <c r="N165" s="438">
        <v>877</v>
      </c>
      <c r="O165" s="569" t="s">
        <v>193</v>
      </c>
      <c r="P165" s="569" t="s">
        <v>198</v>
      </c>
      <c r="Q165" s="438">
        <v>46</v>
      </c>
      <c r="R165" s="438">
        <v>18</v>
      </c>
      <c r="S165" s="438">
        <v>52</v>
      </c>
      <c r="T165" s="438">
        <v>23</v>
      </c>
      <c r="U165" s="438">
        <v>64</v>
      </c>
      <c r="V165" s="438">
        <v>40</v>
      </c>
      <c r="W165" s="438">
        <v>25</v>
      </c>
      <c r="X165" s="438">
        <v>8</v>
      </c>
      <c r="Y165" s="438">
        <v>24</v>
      </c>
      <c r="Z165" s="438">
        <v>13</v>
      </c>
      <c r="AA165" s="438">
        <v>211</v>
      </c>
      <c r="AB165" s="438">
        <v>102</v>
      </c>
      <c r="AC165" s="569" t="s">
        <v>193</v>
      </c>
      <c r="AD165" s="569" t="s">
        <v>198</v>
      </c>
      <c r="AE165" s="438">
        <v>14</v>
      </c>
      <c r="AF165" s="438">
        <v>14</v>
      </c>
      <c r="AG165" s="438">
        <v>12</v>
      </c>
      <c r="AH165" s="438">
        <v>10</v>
      </c>
      <c r="AI165" s="438">
        <v>10</v>
      </c>
      <c r="AJ165" s="438">
        <v>60</v>
      </c>
      <c r="AK165" s="438">
        <v>45</v>
      </c>
      <c r="AL165" s="438">
        <v>6</v>
      </c>
      <c r="AM165" s="438">
        <v>51</v>
      </c>
      <c r="AN165" s="438">
        <v>3</v>
      </c>
      <c r="AO165" s="438">
        <v>46</v>
      </c>
      <c r="AP165" s="438">
        <v>49</v>
      </c>
      <c r="AQ165" s="438">
        <v>0</v>
      </c>
      <c r="AR165" s="438">
        <v>11</v>
      </c>
      <c r="AS165" s="438">
        <v>11</v>
      </c>
      <c r="AT165" s="438">
        <v>0</v>
      </c>
    </row>
    <row r="166" spans="1:46" s="433" customFormat="1" ht="15" customHeight="1">
      <c r="A166" s="569" t="s">
        <v>193</v>
      </c>
      <c r="B166" s="569" t="s">
        <v>199</v>
      </c>
      <c r="C166" s="438">
        <v>1124</v>
      </c>
      <c r="D166" s="438">
        <v>547</v>
      </c>
      <c r="E166" s="438">
        <v>776</v>
      </c>
      <c r="F166" s="438">
        <v>389</v>
      </c>
      <c r="G166" s="438">
        <v>601</v>
      </c>
      <c r="H166" s="438">
        <v>311</v>
      </c>
      <c r="I166" s="438">
        <v>516</v>
      </c>
      <c r="J166" s="438">
        <v>268</v>
      </c>
      <c r="K166" s="438">
        <v>352</v>
      </c>
      <c r="L166" s="438">
        <v>171</v>
      </c>
      <c r="M166" s="438">
        <v>3369</v>
      </c>
      <c r="N166" s="438">
        <v>1686</v>
      </c>
      <c r="O166" s="569" t="s">
        <v>193</v>
      </c>
      <c r="P166" s="569" t="s">
        <v>199</v>
      </c>
      <c r="Q166" s="438">
        <v>25</v>
      </c>
      <c r="R166" s="438">
        <v>10</v>
      </c>
      <c r="S166" s="438">
        <v>69</v>
      </c>
      <c r="T166" s="438">
        <v>33</v>
      </c>
      <c r="U166" s="438">
        <v>111</v>
      </c>
      <c r="V166" s="438">
        <v>43</v>
      </c>
      <c r="W166" s="438">
        <v>103</v>
      </c>
      <c r="X166" s="438">
        <v>51</v>
      </c>
      <c r="Y166" s="438">
        <v>21</v>
      </c>
      <c r="Z166" s="438">
        <v>9</v>
      </c>
      <c r="AA166" s="438">
        <v>329</v>
      </c>
      <c r="AB166" s="438">
        <v>146</v>
      </c>
      <c r="AC166" s="569" t="s">
        <v>193</v>
      </c>
      <c r="AD166" s="569" t="s">
        <v>199</v>
      </c>
      <c r="AE166" s="438">
        <v>24</v>
      </c>
      <c r="AF166" s="438">
        <v>21</v>
      </c>
      <c r="AG166" s="438">
        <v>19</v>
      </c>
      <c r="AH166" s="438">
        <v>19</v>
      </c>
      <c r="AI166" s="438">
        <v>16</v>
      </c>
      <c r="AJ166" s="438">
        <v>99</v>
      </c>
      <c r="AK166" s="438">
        <v>58</v>
      </c>
      <c r="AL166" s="438">
        <v>26</v>
      </c>
      <c r="AM166" s="438">
        <v>84</v>
      </c>
      <c r="AN166" s="438">
        <v>0</v>
      </c>
      <c r="AO166" s="438">
        <v>81</v>
      </c>
      <c r="AP166" s="438">
        <v>81</v>
      </c>
      <c r="AQ166" s="438">
        <v>9</v>
      </c>
      <c r="AR166" s="438">
        <v>20</v>
      </c>
      <c r="AS166" s="438">
        <v>20</v>
      </c>
      <c r="AT166" s="438">
        <v>0</v>
      </c>
    </row>
    <row r="167" spans="1:46" s="433" customFormat="1" ht="15" customHeight="1">
      <c r="A167" s="569" t="s">
        <v>193</v>
      </c>
      <c r="B167" s="569" t="s">
        <v>262</v>
      </c>
      <c r="C167" s="438">
        <v>399</v>
      </c>
      <c r="D167" s="438">
        <v>193</v>
      </c>
      <c r="E167" s="438">
        <v>426</v>
      </c>
      <c r="F167" s="438">
        <v>206</v>
      </c>
      <c r="G167" s="438">
        <v>399</v>
      </c>
      <c r="H167" s="438">
        <v>194</v>
      </c>
      <c r="I167" s="438">
        <v>255</v>
      </c>
      <c r="J167" s="438">
        <v>128</v>
      </c>
      <c r="K167" s="438">
        <v>279</v>
      </c>
      <c r="L167" s="438">
        <v>128</v>
      </c>
      <c r="M167" s="438">
        <v>1758</v>
      </c>
      <c r="N167" s="438">
        <v>849</v>
      </c>
      <c r="O167" s="569" t="s">
        <v>193</v>
      </c>
      <c r="P167" s="569" t="s">
        <v>262</v>
      </c>
      <c r="Q167" s="438">
        <v>27</v>
      </c>
      <c r="R167" s="438">
        <v>15</v>
      </c>
      <c r="S167" s="438">
        <v>29</v>
      </c>
      <c r="T167" s="438">
        <v>15</v>
      </c>
      <c r="U167" s="438">
        <v>44</v>
      </c>
      <c r="V167" s="438">
        <v>24</v>
      </c>
      <c r="W167" s="438">
        <v>11</v>
      </c>
      <c r="X167" s="438">
        <v>5</v>
      </c>
      <c r="Y167" s="438">
        <v>26</v>
      </c>
      <c r="Z167" s="438">
        <v>13</v>
      </c>
      <c r="AA167" s="438">
        <v>137</v>
      </c>
      <c r="AB167" s="438">
        <v>72</v>
      </c>
      <c r="AC167" s="569" t="s">
        <v>193</v>
      </c>
      <c r="AD167" s="569" t="s">
        <v>262</v>
      </c>
      <c r="AE167" s="438">
        <v>10</v>
      </c>
      <c r="AF167" s="438">
        <v>9</v>
      </c>
      <c r="AG167" s="438">
        <v>9</v>
      </c>
      <c r="AH167" s="438">
        <v>7</v>
      </c>
      <c r="AI167" s="438">
        <v>7</v>
      </c>
      <c r="AJ167" s="438">
        <v>42</v>
      </c>
      <c r="AK167" s="438">
        <v>35</v>
      </c>
      <c r="AL167" s="438">
        <v>0</v>
      </c>
      <c r="AM167" s="438">
        <v>35</v>
      </c>
      <c r="AN167" s="438">
        <v>0</v>
      </c>
      <c r="AO167" s="438">
        <v>35</v>
      </c>
      <c r="AP167" s="438">
        <v>35</v>
      </c>
      <c r="AQ167" s="438">
        <v>2</v>
      </c>
      <c r="AR167" s="438">
        <v>8</v>
      </c>
      <c r="AS167" s="438">
        <v>8</v>
      </c>
      <c r="AT167" s="438">
        <v>0</v>
      </c>
    </row>
    <row r="168" spans="1:46" ht="11.25" customHeight="1">
      <c r="A168" s="158"/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21"/>
      <c r="N168" s="121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21"/>
      <c r="AB168" s="121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58"/>
      <c r="AT168" s="158"/>
    </row>
    <row r="169" spans="1:46" ht="10.5" customHeight="1">
      <c r="B169" s="117"/>
      <c r="C169" s="117"/>
      <c r="D169" s="117"/>
      <c r="E169" s="117"/>
      <c r="F169" s="117"/>
      <c r="G169" s="117"/>
      <c r="H169" s="117"/>
      <c r="I169" s="117"/>
      <c r="J169" s="117"/>
      <c r="K169" s="117"/>
      <c r="L169" s="117"/>
      <c r="M169" s="168"/>
      <c r="N169" s="168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  <c r="AA169" s="168"/>
      <c r="AB169" s="168"/>
      <c r="AC169" s="117"/>
      <c r="AD169" s="117"/>
      <c r="AE169" s="117"/>
      <c r="AF169" s="117"/>
      <c r="AG169" s="117"/>
      <c r="AH169" s="117"/>
      <c r="AI169" s="117"/>
      <c r="AJ169" s="117"/>
      <c r="AK169" s="117"/>
      <c r="AL169" s="117"/>
      <c r="AM169" s="117"/>
      <c r="AN169" s="117"/>
      <c r="AO169" s="117"/>
      <c r="AP169" s="117"/>
      <c r="AQ169" s="117"/>
      <c r="AR169" s="117"/>
      <c r="AS169" s="140"/>
      <c r="AT169" s="140"/>
    </row>
    <row r="170" spans="1:46" ht="10.5" customHeight="1">
      <c r="A170" s="43" t="s">
        <v>504</v>
      </c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P170" s="43" t="s">
        <v>508</v>
      </c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D170" s="43" t="s">
        <v>510</v>
      </c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86"/>
      <c r="AR170" s="86"/>
      <c r="AS170" s="86"/>
      <c r="AT170" s="86"/>
    </row>
    <row r="171" spans="1:46" ht="10.5" customHeight="1">
      <c r="A171" s="43" t="s">
        <v>111</v>
      </c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P171" s="43" t="s">
        <v>111</v>
      </c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D171" s="43" t="s">
        <v>434</v>
      </c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  <c r="AQ171" s="86"/>
      <c r="AR171" s="86"/>
      <c r="AS171" s="86"/>
      <c r="AT171" s="86"/>
    </row>
    <row r="172" spans="1:46" ht="10.5" customHeight="1">
      <c r="A172" s="43" t="s">
        <v>281</v>
      </c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P172" s="43" t="s">
        <v>281</v>
      </c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D172" s="43" t="s">
        <v>281</v>
      </c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  <c r="AQ172" s="86"/>
      <c r="AR172" s="86"/>
      <c r="AS172" s="86"/>
      <c r="AT172" s="86"/>
    </row>
    <row r="173" spans="1:46" ht="10.5" customHeight="1">
      <c r="B173" s="43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200"/>
      <c r="N173" s="200"/>
      <c r="P173" s="43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200"/>
      <c r="AB173" s="200"/>
      <c r="AD173" s="43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200"/>
      <c r="AP173" s="200"/>
      <c r="AQ173" s="86"/>
      <c r="AR173" s="86"/>
      <c r="AS173" s="86"/>
      <c r="AT173" s="86"/>
    </row>
    <row r="174" spans="1:46" ht="10.5" customHeight="1">
      <c r="A174" s="418" t="s">
        <v>200</v>
      </c>
      <c r="C174" s="90"/>
      <c r="D174" s="90"/>
      <c r="E174" s="90"/>
      <c r="F174" s="90"/>
      <c r="G174" s="90"/>
      <c r="H174" s="90"/>
      <c r="I174" s="90"/>
      <c r="J174" s="90"/>
      <c r="L174" s="90"/>
      <c r="M174" s="90"/>
      <c r="N174" s="160"/>
      <c r="O174" s="418" t="s">
        <v>200</v>
      </c>
      <c r="Q174" s="90"/>
      <c r="R174" s="90"/>
      <c r="S174" s="90"/>
      <c r="T174" s="90"/>
      <c r="U174" s="90"/>
      <c r="V174" s="90"/>
      <c r="W174" s="90"/>
      <c r="X174" s="90"/>
      <c r="Y174" s="140"/>
      <c r="Z174" s="90"/>
      <c r="AA174" s="90"/>
      <c r="AB174" s="160"/>
      <c r="AC174" s="418" t="s">
        <v>200</v>
      </c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0"/>
      <c r="AP174" s="90"/>
      <c r="AQ174" s="90"/>
      <c r="AR174" s="90"/>
      <c r="AS174" s="90"/>
    </row>
    <row r="175" spans="1:46" ht="10.5" customHeight="1">
      <c r="C175" s="117"/>
      <c r="D175" s="117"/>
      <c r="E175" s="90"/>
      <c r="F175" s="90"/>
      <c r="G175" s="90"/>
      <c r="H175" s="90"/>
      <c r="I175" s="90"/>
      <c r="J175" s="90"/>
      <c r="K175" s="90"/>
      <c r="L175" s="90"/>
      <c r="M175" s="168"/>
      <c r="N175" s="168"/>
      <c r="O175" s="117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168"/>
      <c r="AB175" s="168"/>
      <c r="AC175" s="117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0"/>
      <c r="AP175" s="90"/>
      <c r="AQ175" s="90"/>
      <c r="AR175" s="90"/>
    </row>
    <row r="176" spans="1:46" s="147" customFormat="1" ht="21" customHeight="1">
      <c r="A176" s="142"/>
      <c r="B176" s="143"/>
      <c r="C176" s="51" t="s">
        <v>272</v>
      </c>
      <c r="D176" s="52"/>
      <c r="E176" s="51" t="s">
        <v>273</v>
      </c>
      <c r="F176" s="52"/>
      <c r="G176" s="51" t="s">
        <v>274</v>
      </c>
      <c r="H176" s="52"/>
      <c r="I176" s="51" t="s">
        <v>275</v>
      </c>
      <c r="J176" s="52"/>
      <c r="K176" s="51" t="s">
        <v>276</v>
      </c>
      <c r="L176" s="52"/>
      <c r="M176" s="144" t="s">
        <v>57</v>
      </c>
      <c r="N176" s="146"/>
      <c r="O176" s="143"/>
      <c r="P176" s="143"/>
      <c r="Q176" s="51" t="s">
        <v>272</v>
      </c>
      <c r="R176" s="52"/>
      <c r="S176" s="51" t="s">
        <v>273</v>
      </c>
      <c r="T176" s="52"/>
      <c r="U176" s="51" t="s">
        <v>274</v>
      </c>
      <c r="V176" s="52"/>
      <c r="W176" s="51" t="s">
        <v>275</v>
      </c>
      <c r="X176" s="52"/>
      <c r="Y176" s="51" t="s">
        <v>276</v>
      </c>
      <c r="Z176" s="52"/>
      <c r="AA176" s="144" t="s">
        <v>57</v>
      </c>
      <c r="AB176" s="146"/>
      <c r="AC176" s="143"/>
      <c r="AD176" s="143"/>
      <c r="AE176" s="51" t="s">
        <v>253</v>
      </c>
      <c r="AF176" s="123"/>
      <c r="AG176" s="52"/>
      <c r="AH176" s="51"/>
      <c r="AI176" s="123"/>
      <c r="AJ176" s="52"/>
      <c r="AK176" s="51" t="s">
        <v>70</v>
      </c>
      <c r="AL176" s="123"/>
      <c r="AM176" s="99"/>
      <c r="AN176" s="51" t="s">
        <v>251</v>
      </c>
      <c r="AO176" s="124"/>
      <c r="AP176" s="124"/>
      <c r="AQ176" s="125"/>
      <c r="AR176" s="51" t="s">
        <v>72</v>
      </c>
      <c r="AS176" s="123"/>
      <c r="AT176" s="52"/>
    </row>
    <row r="177" spans="1:46" s="147" customFormat="1" ht="32.25" customHeight="1">
      <c r="A177" s="311" t="s">
        <v>113</v>
      </c>
      <c r="B177" s="34" t="s">
        <v>114</v>
      </c>
      <c r="C177" s="182" t="s">
        <v>282</v>
      </c>
      <c r="D177" s="182" t="s">
        <v>269</v>
      </c>
      <c r="E177" s="182" t="s">
        <v>282</v>
      </c>
      <c r="F177" s="182" t="s">
        <v>269</v>
      </c>
      <c r="G177" s="182" t="s">
        <v>282</v>
      </c>
      <c r="H177" s="182" t="s">
        <v>269</v>
      </c>
      <c r="I177" s="182" t="s">
        <v>282</v>
      </c>
      <c r="J177" s="182" t="s">
        <v>269</v>
      </c>
      <c r="K177" s="182" t="s">
        <v>282</v>
      </c>
      <c r="L177" s="182" t="s">
        <v>269</v>
      </c>
      <c r="M177" s="182" t="s">
        <v>282</v>
      </c>
      <c r="N177" s="182" t="s">
        <v>269</v>
      </c>
      <c r="O177" s="311" t="s">
        <v>113</v>
      </c>
      <c r="P177" s="34" t="s">
        <v>114</v>
      </c>
      <c r="Q177" s="182" t="s">
        <v>282</v>
      </c>
      <c r="R177" s="182" t="s">
        <v>269</v>
      </c>
      <c r="S177" s="182" t="s">
        <v>282</v>
      </c>
      <c r="T177" s="182" t="s">
        <v>269</v>
      </c>
      <c r="U177" s="182" t="s">
        <v>282</v>
      </c>
      <c r="V177" s="182" t="s">
        <v>269</v>
      </c>
      <c r="W177" s="182" t="s">
        <v>282</v>
      </c>
      <c r="X177" s="182" t="s">
        <v>269</v>
      </c>
      <c r="Y177" s="182" t="s">
        <v>282</v>
      </c>
      <c r="Z177" s="182" t="s">
        <v>269</v>
      </c>
      <c r="AA177" s="182" t="s">
        <v>282</v>
      </c>
      <c r="AB177" s="182" t="s">
        <v>269</v>
      </c>
      <c r="AC177" s="104" t="s">
        <v>113</v>
      </c>
      <c r="AD177" s="60" t="s">
        <v>114</v>
      </c>
      <c r="AE177" s="127" t="s">
        <v>272</v>
      </c>
      <c r="AF177" s="127" t="s">
        <v>273</v>
      </c>
      <c r="AG177" s="127" t="s">
        <v>274</v>
      </c>
      <c r="AH177" s="127" t="s">
        <v>275</v>
      </c>
      <c r="AI177" s="127" t="s">
        <v>276</v>
      </c>
      <c r="AJ177" s="161" t="s">
        <v>57</v>
      </c>
      <c r="AK177" s="162" t="s">
        <v>73</v>
      </c>
      <c r="AL177" s="162" t="s">
        <v>74</v>
      </c>
      <c r="AM177" s="163" t="s">
        <v>75</v>
      </c>
      <c r="AN177" s="130" t="s">
        <v>277</v>
      </c>
      <c r="AO177" s="130" t="s">
        <v>278</v>
      </c>
      <c r="AP177" s="130" t="s">
        <v>279</v>
      </c>
      <c r="AQ177" s="128" t="s">
        <v>80</v>
      </c>
      <c r="AR177" s="60" t="s">
        <v>81</v>
      </c>
      <c r="AS177" s="163" t="s">
        <v>82</v>
      </c>
      <c r="AT177" s="60" t="s">
        <v>83</v>
      </c>
    </row>
    <row r="178" spans="1:46" ht="15" customHeight="1">
      <c r="A178" s="165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419"/>
      <c r="N178" s="419"/>
      <c r="O178" s="166"/>
      <c r="P178" s="69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166"/>
      <c r="AB178" s="166"/>
      <c r="AC178" s="166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  <c r="AP178" s="69"/>
      <c r="AQ178" s="69"/>
      <c r="AR178" s="69">
        <f>AS178+AT178</f>
        <v>0</v>
      </c>
      <c r="AS178" s="412"/>
      <c r="AT178" s="412"/>
    </row>
    <row r="179" spans="1:46" ht="15" customHeight="1">
      <c r="A179" s="155"/>
      <c r="B179" s="401" t="s">
        <v>58</v>
      </c>
      <c r="C179" s="401">
        <f t="shared" ref="C179:N179" si="108">SUM(C181:C198)</f>
        <v>12799</v>
      </c>
      <c r="D179" s="401">
        <f t="shared" si="108"/>
        <v>6350</v>
      </c>
      <c r="E179" s="401">
        <f t="shared" si="108"/>
        <v>11265</v>
      </c>
      <c r="F179" s="401">
        <f t="shared" si="108"/>
        <v>5541</v>
      </c>
      <c r="G179" s="401">
        <f t="shared" si="108"/>
        <v>10831</v>
      </c>
      <c r="H179" s="401">
        <f t="shared" si="108"/>
        <v>5456</v>
      </c>
      <c r="I179" s="401">
        <f t="shared" si="108"/>
        <v>9308</v>
      </c>
      <c r="J179" s="401">
        <f t="shared" si="108"/>
        <v>4616</v>
      </c>
      <c r="K179" s="401">
        <f t="shared" si="108"/>
        <v>8724</v>
      </c>
      <c r="L179" s="401">
        <f t="shared" si="108"/>
        <v>4410</v>
      </c>
      <c r="M179" s="401">
        <f t="shared" si="108"/>
        <v>52927</v>
      </c>
      <c r="N179" s="401">
        <f t="shared" si="108"/>
        <v>26373</v>
      </c>
      <c r="O179" s="113"/>
      <c r="P179" s="401" t="s">
        <v>58</v>
      </c>
      <c r="Q179" s="113">
        <f t="shared" ref="Q179:AB179" si="109">SUM(Q181:Q198)</f>
        <v>845</v>
      </c>
      <c r="R179" s="113">
        <f t="shared" si="109"/>
        <v>360</v>
      </c>
      <c r="S179" s="113">
        <f t="shared" si="109"/>
        <v>1027</v>
      </c>
      <c r="T179" s="113">
        <f t="shared" si="109"/>
        <v>419</v>
      </c>
      <c r="U179" s="113">
        <f t="shared" si="109"/>
        <v>1224</v>
      </c>
      <c r="V179" s="113">
        <f t="shared" si="109"/>
        <v>565</v>
      </c>
      <c r="W179" s="113">
        <f t="shared" si="109"/>
        <v>729</v>
      </c>
      <c r="X179" s="113">
        <f t="shared" si="109"/>
        <v>355</v>
      </c>
      <c r="Y179" s="113">
        <f t="shared" si="109"/>
        <v>1011</v>
      </c>
      <c r="Z179" s="113">
        <f t="shared" si="109"/>
        <v>487</v>
      </c>
      <c r="AA179" s="113">
        <f t="shared" si="109"/>
        <v>4836</v>
      </c>
      <c r="AB179" s="113">
        <f t="shared" si="109"/>
        <v>2186</v>
      </c>
      <c r="AC179" s="113"/>
      <c r="AD179" s="401" t="s">
        <v>58</v>
      </c>
      <c r="AE179" s="401">
        <f t="shared" ref="AE179:AT179" si="110">SUM(AE181:AE198)</f>
        <v>366</v>
      </c>
      <c r="AF179" s="401">
        <f t="shared" si="110"/>
        <v>345</v>
      </c>
      <c r="AG179" s="401">
        <f t="shared" si="110"/>
        <v>332</v>
      </c>
      <c r="AH179" s="401">
        <f t="shared" si="110"/>
        <v>309</v>
      </c>
      <c r="AI179" s="401">
        <f t="shared" si="110"/>
        <v>301</v>
      </c>
      <c r="AJ179" s="401">
        <f t="shared" si="110"/>
        <v>1653</v>
      </c>
      <c r="AK179" s="401">
        <f t="shared" si="110"/>
        <v>1282</v>
      </c>
      <c r="AL179" s="401">
        <f t="shared" si="110"/>
        <v>151</v>
      </c>
      <c r="AM179" s="401">
        <f t="shared" si="110"/>
        <v>1433</v>
      </c>
      <c r="AN179" s="401">
        <f t="shared" si="110"/>
        <v>88</v>
      </c>
      <c r="AO179" s="401">
        <f t="shared" si="110"/>
        <v>1350</v>
      </c>
      <c r="AP179" s="401">
        <f t="shared" si="110"/>
        <v>1438</v>
      </c>
      <c r="AQ179" s="401">
        <f t="shared" si="110"/>
        <v>133</v>
      </c>
      <c r="AR179" s="401">
        <f t="shared" si="110"/>
        <v>318</v>
      </c>
      <c r="AS179" s="401">
        <f t="shared" si="110"/>
        <v>305</v>
      </c>
      <c r="AT179" s="401">
        <f t="shared" si="110"/>
        <v>13</v>
      </c>
    </row>
    <row r="180" spans="1:46" ht="15" customHeight="1">
      <c r="A180" s="155"/>
      <c r="B180" s="401"/>
      <c r="C180" s="401"/>
      <c r="D180" s="401"/>
      <c r="E180" s="401"/>
      <c r="F180" s="401"/>
      <c r="G180" s="401"/>
      <c r="H180" s="401"/>
      <c r="I180" s="401"/>
      <c r="J180" s="401"/>
      <c r="K180" s="401"/>
      <c r="L180" s="401"/>
      <c r="M180" s="401"/>
      <c r="N180" s="401"/>
      <c r="O180" s="113"/>
      <c r="P180" s="401"/>
      <c r="Q180" s="401"/>
      <c r="R180" s="401"/>
      <c r="S180" s="401"/>
      <c r="T180" s="401"/>
      <c r="U180" s="401"/>
      <c r="V180" s="401"/>
      <c r="W180" s="401"/>
      <c r="X180" s="401"/>
      <c r="Y180" s="401"/>
      <c r="Z180" s="401"/>
      <c r="AA180" s="401"/>
      <c r="AB180" s="401"/>
      <c r="AC180" s="113"/>
      <c r="AD180" s="401"/>
      <c r="AE180" s="401"/>
      <c r="AF180" s="401"/>
      <c r="AG180" s="401"/>
      <c r="AH180" s="401"/>
      <c r="AI180" s="401"/>
      <c r="AJ180" s="401"/>
      <c r="AK180" s="401"/>
      <c r="AL180" s="401"/>
      <c r="AM180" s="401"/>
      <c r="AN180" s="401"/>
      <c r="AO180" s="401"/>
      <c r="AP180" s="401"/>
      <c r="AQ180" s="401"/>
      <c r="AR180" s="401"/>
      <c r="AS180" s="401"/>
      <c r="AT180" s="401"/>
    </row>
    <row r="181" spans="1:46" s="433" customFormat="1" ht="15" customHeight="1">
      <c r="A181" s="569" t="s">
        <v>201</v>
      </c>
      <c r="B181" s="569" t="s">
        <v>202</v>
      </c>
      <c r="C181" s="438">
        <v>1847</v>
      </c>
      <c r="D181" s="438">
        <v>934</v>
      </c>
      <c r="E181" s="438">
        <v>1746</v>
      </c>
      <c r="F181" s="438">
        <v>827</v>
      </c>
      <c r="G181" s="438">
        <v>1628</v>
      </c>
      <c r="H181" s="438">
        <v>793</v>
      </c>
      <c r="I181" s="438">
        <v>1508</v>
      </c>
      <c r="J181" s="438">
        <v>734</v>
      </c>
      <c r="K181" s="438">
        <v>1382</v>
      </c>
      <c r="L181" s="438">
        <v>691</v>
      </c>
      <c r="M181" s="438">
        <v>8111</v>
      </c>
      <c r="N181" s="438">
        <v>3979</v>
      </c>
      <c r="O181" s="569" t="s">
        <v>201</v>
      </c>
      <c r="P181" s="569" t="s">
        <v>202</v>
      </c>
      <c r="Q181" s="438">
        <v>157</v>
      </c>
      <c r="R181" s="438">
        <v>64</v>
      </c>
      <c r="S181" s="438">
        <v>138</v>
      </c>
      <c r="T181" s="438">
        <v>49</v>
      </c>
      <c r="U181" s="438">
        <v>227</v>
      </c>
      <c r="V181" s="438">
        <v>100</v>
      </c>
      <c r="W181" s="438">
        <v>154</v>
      </c>
      <c r="X181" s="438">
        <v>70</v>
      </c>
      <c r="Y181" s="438">
        <v>195</v>
      </c>
      <c r="Z181" s="438">
        <v>94</v>
      </c>
      <c r="AA181" s="438">
        <v>871</v>
      </c>
      <c r="AB181" s="438">
        <v>377</v>
      </c>
      <c r="AC181" s="569" t="s">
        <v>201</v>
      </c>
      <c r="AD181" s="569" t="s">
        <v>202</v>
      </c>
      <c r="AE181" s="438">
        <v>59</v>
      </c>
      <c r="AF181" s="438">
        <v>59</v>
      </c>
      <c r="AG181" s="438">
        <v>57</v>
      </c>
      <c r="AH181" s="438">
        <v>54</v>
      </c>
      <c r="AI181" s="438">
        <v>51</v>
      </c>
      <c r="AJ181" s="438">
        <v>280</v>
      </c>
      <c r="AK181" s="438">
        <v>186</v>
      </c>
      <c r="AL181" s="438">
        <v>48</v>
      </c>
      <c r="AM181" s="438">
        <v>234</v>
      </c>
      <c r="AN181" s="438">
        <v>2</v>
      </c>
      <c r="AO181" s="438">
        <v>227</v>
      </c>
      <c r="AP181" s="438">
        <v>229</v>
      </c>
      <c r="AQ181" s="438">
        <v>14</v>
      </c>
      <c r="AR181" s="438">
        <v>57</v>
      </c>
      <c r="AS181" s="438">
        <v>53</v>
      </c>
      <c r="AT181" s="438">
        <v>4</v>
      </c>
    </row>
    <row r="182" spans="1:46" s="433" customFormat="1" ht="15" customHeight="1">
      <c r="A182" s="569" t="s">
        <v>201</v>
      </c>
      <c r="B182" s="569" t="s">
        <v>203</v>
      </c>
      <c r="C182" s="438">
        <v>1678</v>
      </c>
      <c r="D182" s="438">
        <v>797</v>
      </c>
      <c r="E182" s="438">
        <v>1510</v>
      </c>
      <c r="F182" s="438">
        <v>731</v>
      </c>
      <c r="G182" s="438">
        <v>1532</v>
      </c>
      <c r="H182" s="438">
        <v>769</v>
      </c>
      <c r="I182" s="438">
        <v>1277</v>
      </c>
      <c r="J182" s="438">
        <v>611</v>
      </c>
      <c r="K182" s="438">
        <v>1096</v>
      </c>
      <c r="L182" s="438">
        <v>543</v>
      </c>
      <c r="M182" s="438">
        <v>7093</v>
      </c>
      <c r="N182" s="438">
        <v>3451</v>
      </c>
      <c r="O182" s="569" t="s">
        <v>201</v>
      </c>
      <c r="P182" s="569" t="s">
        <v>203</v>
      </c>
      <c r="Q182" s="438">
        <v>93</v>
      </c>
      <c r="R182" s="438">
        <v>35</v>
      </c>
      <c r="S182" s="438">
        <v>98</v>
      </c>
      <c r="T182" s="438">
        <v>45</v>
      </c>
      <c r="U182" s="438">
        <v>150</v>
      </c>
      <c r="V182" s="438">
        <v>72</v>
      </c>
      <c r="W182" s="438">
        <v>88</v>
      </c>
      <c r="X182" s="438">
        <v>48</v>
      </c>
      <c r="Y182" s="438">
        <v>109</v>
      </c>
      <c r="Z182" s="438">
        <v>60</v>
      </c>
      <c r="AA182" s="438">
        <v>538</v>
      </c>
      <c r="AB182" s="438">
        <v>260</v>
      </c>
      <c r="AC182" s="569" t="s">
        <v>201</v>
      </c>
      <c r="AD182" s="569" t="s">
        <v>203</v>
      </c>
      <c r="AE182" s="438">
        <v>55</v>
      </c>
      <c r="AF182" s="438">
        <v>55</v>
      </c>
      <c r="AG182" s="438">
        <v>53</v>
      </c>
      <c r="AH182" s="438">
        <v>51</v>
      </c>
      <c r="AI182" s="438">
        <v>50</v>
      </c>
      <c r="AJ182" s="438">
        <v>264</v>
      </c>
      <c r="AK182" s="438">
        <v>164</v>
      </c>
      <c r="AL182" s="438">
        <v>36</v>
      </c>
      <c r="AM182" s="438">
        <v>200</v>
      </c>
      <c r="AN182" s="438">
        <v>30</v>
      </c>
      <c r="AO182" s="438">
        <v>187</v>
      </c>
      <c r="AP182" s="438">
        <v>217</v>
      </c>
      <c r="AQ182" s="438">
        <v>13</v>
      </c>
      <c r="AR182" s="438">
        <v>56</v>
      </c>
      <c r="AS182" s="438">
        <v>56</v>
      </c>
      <c r="AT182" s="438">
        <v>0</v>
      </c>
    </row>
    <row r="183" spans="1:46" s="433" customFormat="1" ht="15" customHeight="1">
      <c r="A183" s="569" t="s">
        <v>201</v>
      </c>
      <c r="B183" s="569" t="s">
        <v>204</v>
      </c>
      <c r="C183" s="438">
        <v>317</v>
      </c>
      <c r="D183" s="438">
        <v>148</v>
      </c>
      <c r="E183" s="438">
        <v>229</v>
      </c>
      <c r="F183" s="438">
        <v>113</v>
      </c>
      <c r="G183" s="438">
        <v>196</v>
      </c>
      <c r="H183" s="438">
        <v>103</v>
      </c>
      <c r="I183" s="438">
        <v>206</v>
      </c>
      <c r="J183" s="438">
        <v>98</v>
      </c>
      <c r="K183" s="438">
        <v>120</v>
      </c>
      <c r="L183" s="438">
        <v>55</v>
      </c>
      <c r="M183" s="438">
        <v>1068</v>
      </c>
      <c r="N183" s="438">
        <v>517</v>
      </c>
      <c r="O183" s="569" t="s">
        <v>201</v>
      </c>
      <c r="P183" s="569" t="s">
        <v>204</v>
      </c>
      <c r="Q183" s="438">
        <v>32</v>
      </c>
      <c r="R183" s="438">
        <v>13</v>
      </c>
      <c r="S183" s="438">
        <v>22</v>
      </c>
      <c r="T183" s="438">
        <v>9</v>
      </c>
      <c r="U183" s="438">
        <v>22</v>
      </c>
      <c r="V183" s="438">
        <v>11</v>
      </c>
      <c r="W183" s="438">
        <v>18</v>
      </c>
      <c r="X183" s="438">
        <v>8</v>
      </c>
      <c r="Y183" s="438">
        <v>0</v>
      </c>
      <c r="Z183" s="438">
        <v>0</v>
      </c>
      <c r="AA183" s="438">
        <v>94</v>
      </c>
      <c r="AB183" s="438">
        <v>41</v>
      </c>
      <c r="AC183" s="569" t="s">
        <v>201</v>
      </c>
      <c r="AD183" s="569" t="s">
        <v>204</v>
      </c>
      <c r="AE183" s="438">
        <v>8</v>
      </c>
      <c r="AF183" s="438">
        <v>7</v>
      </c>
      <c r="AG183" s="438">
        <v>6</v>
      </c>
      <c r="AH183" s="438">
        <v>6</v>
      </c>
      <c r="AI183" s="438">
        <v>5</v>
      </c>
      <c r="AJ183" s="438">
        <v>32</v>
      </c>
      <c r="AK183" s="438">
        <v>25</v>
      </c>
      <c r="AL183" s="438">
        <v>3</v>
      </c>
      <c r="AM183" s="438">
        <v>28</v>
      </c>
      <c r="AN183" s="438">
        <v>0</v>
      </c>
      <c r="AO183" s="438">
        <v>28</v>
      </c>
      <c r="AP183" s="438">
        <v>28</v>
      </c>
      <c r="AQ183" s="438">
        <v>3</v>
      </c>
      <c r="AR183" s="438">
        <v>7</v>
      </c>
      <c r="AS183" s="438">
        <v>5</v>
      </c>
      <c r="AT183" s="438">
        <v>2</v>
      </c>
    </row>
    <row r="184" spans="1:46" s="433" customFormat="1" ht="15" customHeight="1">
      <c r="A184" s="569" t="s">
        <v>201</v>
      </c>
      <c r="B184" s="569" t="s">
        <v>205</v>
      </c>
      <c r="C184" s="438">
        <v>61</v>
      </c>
      <c r="D184" s="438">
        <v>28</v>
      </c>
      <c r="E184" s="438">
        <v>63</v>
      </c>
      <c r="F184" s="438">
        <v>24</v>
      </c>
      <c r="G184" s="438">
        <v>53</v>
      </c>
      <c r="H184" s="438">
        <v>27</v>
      </c>
      <c r="I184" s="438">
        <v>46</v>
      </c>
      <c r="J184" s="438">
        <v>21</v>
      </c>
      <c r="K184" s="438">
        <v>31</v>
      </c>
      <c r="L184" s="438">
        <v>17</v>
      </c>
      <c r="M184" s="438">
        <v>254</v>
      </c>
      <c r="N184" s="438">
        <v>117</v>
      </c>
      <c r="O184" s="569" t="s">
        <v>201</v>
      </c>
      <c r="P184" s="569" t="s">
        <v>205</v>
      </c>
      <c r="Q184" s="438">
        <v>5</v>
      </c>
      <c r="R184" s="438">
        <v>1</v>
      </c>
      <c r="S184" s="438">
        <v>11</v>
      </c>
      <c r="T184" s="438">
        <v>4</v>
      </c>
      <c r="U184" s="438">
        <v>8</v>
      </c>
      <c r="V184" s="438">
        <v>3</v>
      </c>
      <c r="W184" s="438">
        <v>4</v>
      </c>
      <c r="X184" s="438">
        <v>2</v>
      </c>
      <c r="Y184" s="438">
        <v>1</v>
      </c>
      <c r="Z184" s="438">
        <v>1</v>
      </c>
      <c r="AA184" s="438">
        <v>29</v>
      </c>
      <c r="AB184" s="438">
        <v>11</v>
      </c>
      <c r="AC184" s="569" t="s">
        <v>201</v>
      </c>
      <c r="AD184" s="569" t="s">
        <v>205</v>
      </c>
      <c r="AE184" s="438">
        <v>2</v>
      </c>
      <c r="AF184" s="438">
        <v>2</v>
      </c>
      <c r="AG184" s="438">
        <v>2</v>
      </c>
      <c r="AH184" s="438">
        <v>2</v>
      </c>
      <c r="AI184" s="438">
        <v>2</v>
      </c>
      <c r="AJ184" s="438">
        <v>10</v>
      </c>
      <c r="AK184" s="438">
        <v>6</v>
      </c>
      <c r="AL184" s="438">
        <v>0</v>
      </c>
      <c r="AM184" s="438">
        <v>6</v>
      </c>
      <c r="AN184" s="438">
        <v>0</v>
      </c>
      <c r="AO184" s="438">
        <v>7</v>
      </c>
      <c r="AP184" s="438">
        <v>7</v>
      </c>
      <c r="AQ184" s="438">
        <v>1</v>
      </c>
      <c r="AR184" s="438">
        <v>2</v>
      </c>
      <c r="AS184" s="438">
        <v>2</v>
      </c>
      <c r="AT184" s="438">
        <v>0</v>
      </c>
    </row>
    <row r="185" spans="1:46" s="433" customFormat="1" ht="15" customHeight="1">
      <c r="A185" s="569" t="s">
        <v>201</v>
      </c>
      <c r="B185" s="569" t="s">
        <v>206</v>
      </c>
      <c r="C185" s="438">
        <v>1513</v>
      </c>
      <c r="D185" s="438">
        <v>766</v>
      </c>
      <c r="E185" s="438">
        <v>1326</v>
      </c>
      <c r="F185" s="438">
        <v>679</v>
      </c>
      <c r="G185" s="438">
        <v>1144</v>
      </c>
      <c r="H185" s="438">
        <v>570</v>
      </c>
      <c r="I185" s="438">
        <v>953</v>
      </c>
      <c r="J185" s="438">
        <v>468</v>
      </c>
      <c r="K185" s="438">
        <v>873</v>
      </c>
      <c r="L185" s="438">
        <v>453</v>
      </c>
      <c r="M185" s="438">
        <v>5809</v>
      </c>
      <c r="N185" s="438">
        <v>2936</v>
      </c>
      <c r="O185" s="569" t="s">
        <v>201</v>
      </c>
      <c r="P185" s="569" t="s">
        <v>206</v>
      </c>
      <c r="Q185" s="438">
        <v>60</v>
      </c>
      <c r="R185" s="438">
        <v>34</v>
      </c>
      <c r="S185" s="438">
        <v>138</v>
      </c>
      <c r="T185" s="438">
        <v>57</v>
      </c>
      <c r="U185" s="438">
        <v>120</v>
      </c>
      <c r="V185" s="438">
        <v>64</v>
      </c>
      <c r="W185" s="438">
        <v>45</v>
      </c>
      <c r="X185" s="438">
        <v>19</v>
      </c>
      <c r="Y185" s="438">
        <v>108</v>
      </c>
      <c r="Z185" s="438">
        <v>59</v>
      </c>
      <c r="AA185" s="438">
        <v>471</v>
      </c>
      <c r="AB185" s="438">
        <v>233</v>
      </c>
      <c r="AC185" s="569" t="s">
        <v>201</v>
      </c>
      <c r="AD185" s="569" t="s">
        <v>206</v>
      </c>
      <c r="AE185" s="438">
        <v>53</v>
      </c>
      <c r="AF185" s="438">
        <v>51</v>
      </c>
      <c r="AG185" s="438">
        <v>47</v>
      </c>
      <c r="AH185" s="438">
        <v>42</v>
      </c>
      <c r="AI185" s="438">
        <v>36</v>
      </c>
      <c r="AJ185" s="438">
        <v>229</v>
      </c>
      <c r="AK185" s="438">
        <v>166</v>
      </c>
      <c r="AL185" s="438">
        <v>10</v>
      </c>
      <c r="AM185" s="438">
        <v>176</v>
      </c>
      <c r="AN185" s="438">
        <v>8</v>
      </c>
      <c r="AO185" s="438">
        <v>160</v>
      </c>
      <c r="AP185" s="438">
        <v>168</v>
      </c>
      <c r="AQ185" s="438">
        <v>7</v>
      </c>
      <c r="AR185" s="438">
        <v>47</v>
      </c>
      <c r="AS185" s="438">
        <v>44</v>
      </c>
      <c r="AT185" s="438">
        <v>3</v>
      </c>
    </row>
    <row r="186" spans="1:46" s="433" customFormat="1" ht="15" customHeight="1">
      <c r="A186" s="569" t="s">
        <v>207</v>
      </c>
      <c r="B186" s="569" t="s">
        <v>208</v>
      </c>
      <c r="C186" s="438">
        <v>1133</v>
      </c>
      <c r="D186" s="438">
        <v>553</v>
      </c>
      <c r="E186" s="438">
        <v>875</v>
      </c>
      <c r="F186" s="438">
        <v>447</v>
      </c>
      <c r="G186" s="438">
        <v>1028</v>
      </c>
      <c r="H186" s="438">
        <v>516</v>
      </c>
      <c r="I186" s="438">
        <v>691</v>
      </c>
      <c r="J186" s="438">
        <v>348</v>
      </c>
      <c r="K186" s="438">
        <v>740</v>
      </c>
      <c r="L186" s="438">
        <v>386</v>
      </c>
      <c r="M186" s="438">
        <v>4467</v>
      </c>
      <c r="N186" s="438">
        <v>2250</v>
      </c>
      <c r="O186" s="569" t="s">
        <v>207</v>
      </c>
      <c r="P186" s="569" t="s">
        <v>208</v>
      </c>
      <c r="Q186" s="438">
        <v>184</v>
      </c>
      <c r="R186" s="438">
        <v>82</v>
      </c>
      <c r="S186" s="438">
        <v>150</v>
      </c>
      <c r="T186" s="438">
        <v>60</v>
      </c>
      <c r="U186" s="438">
        <v>168</v>
      </c>
      <c r="V186" s="438">
        <v>73</v>
      </c>
      <c r="W186" s="438">
        <v>87</v>
      </c>
      <c r="X186" s="438">
        <v>40</v>
      </c>
      <c r="Y186" s="438">
        <v>198</v>
      </c>
      <c r="Z186" s="438">
        <v>97</v>
      </c>
      <c r="AA186" s="438">
        <v>787</v>
      </c>
      <c r="AB186" s="438">
        <v>352</v>
      </c>
      <c r="AC186" s="569" t="s">
        <v>207</v>
      </c>
      <c r="AD186" s="569" t="s">
        <v>208</v>
      </c>
      <c r="AE186" s="438">
        <v>20</v>
      </c>
      <c r="AF186" s="438">
        <v>17</v>
      </c>
      <c r="AG186" s="438">
        <v>20</v>
      </c>
      <c r="AH186" s="438">
        <v>16</v>
      </c>
      <c r="AI186" s="438">
        <v>19</v>
      </c>
      <c r="AJ186" s="438">
        <v>92</v>
      </c>
      <c r="AK186" s="438">
        <v>75</v>
      </c>
      <c r="AL186" s="438">
        <v>19</v>
      </c>
      <c r="AM186" s="438">
        <v>94</v>
      </c>
      <c r="AN186" s="438">
        <v>21</v>
      </c>
      <c r="AO186" s="438">
        <v>67</v>
      </c>
      <c r="AP186" s="438">
        <v>88</v>
      </c>
      <c r="AQ186" s="438">
        <v>7</v>
      </c>
      <c r="AR186" s="438">
        <v>17</v>
      </c>
      <c r="AS186" s="438">
        <v>17</v>
      </c>
      <c r="AT186" s="438">
        <v>0</v>
      </c>
    </row>
    <row r="187" spans="1:46" s="433" customFormat="1" ht="15" customHeight="1">
      <c r="A187" s="569" t="s">
        <v>207</v>
      </c>
      <c r="B187" s="569" t="s">
        <v>209</v>
      </c>
      <c r="C187" s="438">
        <v>353</v>
      </c>
      <c r="D187" s="438">
        <v>175</v>
      </c>
      <c r="E187" s="438">
        <v>279</v>
      </c>
      <c r="F187" s="438">
        <v>135</v>
      </c>
      <c r="G187" s="438">
        <v>329</v>
      </c>
      <c r="H187" s="438">
        <v>172</v>
      </c>
      <c r="I187" s="438">
        <v>324</v>
      </c>
      <c r="J187" s="438">
        <v>161</v>
      </c>
      <c r="K187" s="438">
        <v>363</v>
      </c>
      <c r="L187" s="438">
        <v>181</v>
      </c>
      <c r="M187" s="438">
        <v>1648</v>
      </c>
      <c r="N187" s="438">
        <v>824</v>
      </c>
      <c r="O187" s="569" t="s">
        <v>207</v>
      </c>
      <c r="P187" s="569" t="s">
        <v>209</v>
      </c>
      <c r="Q187" s="438">
        <v>25</v>
      </c>
      <c r="R187" s="438">
        <v>10</v>
      </c>
      <c r="S187" s="438">
        <v>42</v>
      </c>
      <c r="T187" s="438">
        <v>14</v>
      </c>
      <c r="U187" s="438">
        <v>69</v>
      </c>
      <c r="V187" s="438">
        <v>34</v>
      </c>
      <c r="W187" s="438">
        <v>43</v>
      </c>
      <c r="X187" s="438">
        <v>20</v>
      </c>
      <c r="Y187" s="438">
        <v>60</v>
      </c>
      <c r="Z187" s="438">
        <v>30</v>
      </c>
      <c r="AA187" s="438">
        <v>239</v>
      </c>
      <c r="AB187" s="438">
        <v>108</v>
      </c>
      <c r="AC187" s="569" t="s">
        <v>207</v>
      </c>
      <c r="AD187" s="569" t="s">
        <v>209</v>
      </c>
      <c r="AE187" s="438">
        <v>9</v>
      </c>
      <c r="AF187" s="438">
        <v>9</v>
      </c>
      <c r="AG187" s="438">
        <v>10</v>
      </c>
      <c r="AH187" s="438">
        <v>9</v>
      </c>
      <c r="AI187" s="438">
        <v>8</v>
      </c>
      <c r="AJ187" s="438">
        <v>45</v>
      </c>
      <c r="AK187" s="438">
        <v>37</v>
      </c>
      <c r="AL187" s="438">
        <v>2</v>
      </c>
      <c r="AM187" s="438">
        <v>39</v>
      </c>
      <c r="AN187" s="438">
        <v>0</v>
      </c>
      <c r="AO187" s="438">
        <v>37</v>
      </c>
      <c r="AP187" s="438">
        <v>37</v>
      </c>
      <c r="AQ187" s="438">
        <v>8</v>
      </c>
      <c r="AR187" s="438">
        <v>8</v>
      </c>
      <c r="AS187" s="438">
        <v>8</v>
      </c>
      <c r="AT187" s="438">
        <v>0</v>
      </c>
    </row>
    <row r="188" spans="1:46" s="433" customFormat="1" ht="15" customHeight="1">
      <c r="A188" s="569" t="s">
        <v>207</v>
      </c>
      <c r="B188" s="569" t="s">
        <v>210</v>
      </c>
      <c r="C188" s="438">
        <v>389</v>
      </c>
      <c r="D188" s="438">
        <v>198</v>
      </c>
      <c r="E188" s="438">
        <v>361</v>
      </c>
      <c r="F188" s="438">
        <v>189</v>
      </c>
      <c r="G188" s="438">
        <v>387</v>
      </c>
      <c r="H188" s="438">
        <v>199</v>
      </c>
      <c r="I188" s="438">
        <v>393</v>
      </c>
      <c r="J188" s="438">
        <v>202</v>
      </c>
      <c r="K188" s="438">
        <v>531</v>
      </c>
      <c r="L188" s="438">
        <v>258</v>
      </c>
      <c r="M188" s="438">
        <v>2061</v>
      </c>
      <c r="N188" s="438">
        <v>1046</v>
      </c>
      <c r="O188" s="569" t="s">
        <v>207</v>
      </c>
      <c r="P188" s="569" t="s">
        <v>210</v>
      </c>
      <c r="Q188" s="438">
        <v>23</v>
      </c>
      <c r="R188" s="438">
        <v>10</v>
      </c>
      <c r="S188" s="438">
        <v>54</v>
      </c>
      <c r="T188" s="438">
        <v>16</v>
      </c>
      <c r="U188" s="438">
        <v>43</v>
      </c>
      <c r="V188" s="438">
        <v>22</v>
      </c>
      <c r="W188" s="438">
        <v>30</v>
      </c>
      <c r="X188" s="438">
        <v>19</v>
      </c>
      <c r="Y188" s="438">
        <v>53</v>
      </c>
      <c r="Z188" s="438">
        <v>19</v>
      </c>
      <c r="AA188" s="438">
        <v>203</v>
      </c>
      <c r="AB188" s="438">
        <v>86</v>
      </c>
      <c r="AC188" s="569" t="s">
        <v>207</v>
      </c>
      <c r="AD188" s="569" t="s">
        <v>210</v>
      </c>
      <c r="AE188" s="438">
        <v>11</v>
      </c>
      <c r="AF188" s="438">
        <v>11</v>
      </c>
      <c r="AG188" s="438">
        <v>10</v>
      </c>
      <c r="AH188" s="438">
        <v>10</v>
      </c>
      <c r="AI188" s="438">
        <v>12</v>
      </c>
      <c r="AJ188" s="438">
        <v>54</v>
      </c>
      <c r="AK188" s="438">
        <v>44</v>
      </c>
      <c r="AL188" s="438">
        <v>1</v>
      </c>
      <c r="AM188" s="438">
        <v>45</v>
      </c>
      <c r="AN188" s="438">
        <v>0</v>
      </c>
      <c r="AO188" s="438">
        <v>46</v>
      </c>
      <c r="AP188" s="438">
        <v>46</v>
      </c>
      <c r="AQ188" s="438">
        <v>6</v>
      </c>
      <c r="AR188" s="438">
        <v>9</v>
      </c>
      <c r="AS188" s="438">
        <v>9</v>
      </c>
      <c r="AT188" s="438">
        <v>0</v>
      </c>
    </row>
    <row r="189" spans="1:46" s="433" customFormat="1" ht="15" customHeight="1">
      <c r="A189" s="569" t="s">
        <v>207</v>
      </c>
      <c r="B189" s="569" t="s">
        <v>263</v>
      </c>
      <c r="C189" s="438">
        <v>85</v>
      </c>
      <c r="D189" s="438">
        <v>49</v>
      </c>
      <c r="E189" s="438">
        <v>74</v>
      </c>
      <c r="F189" s="438">
        <v>36</v>
      </c>
      <c r="G189" s="438">
        <v>64</v>
      </c>
      <c r="H189" s="438">
        <v>31</v>
      </c>
      <c r="I189" s="438">
        <v>47</v>
      </c>
      <c r="J189" s="438">
        <v>23</v>
      </c>
      <c r="K189" s="438">
        <v>33</v>
      </c>
      <c r="L189" s="438">
        <v>20</v>
      </c>
      <c r="M189" s="438">
        <v>303</v>
      </c>
      <c r="N189" s="438">
        <v>159</v>
      </c>
      <c r="O189" s="569" t="s">
        <v>207</v>
      </c>
      <c r="P189" s="569" t="s">
        <v>263</v>
      </c>
      <c r="Q189" s="438">
        <v>4</v>
      </c>
      <c r="R189" s="438">
        <v>2</v>
      </c>
      <c r="S189" s="438">
        <v>15</v>
      </c>
      <c r="T189" s="438">
        <v>7</v>
      </c>
      <c r="U189" s="438">
        <v>13</v>
      </c>
      <c r="V189" s="438">
        <v>7</v>
      </c>
      <c r="W189" s="438">
        <v>12</v>
      </c>
      <c r="X189" s="438">
        <v>6</v>
      </c>
      <c r="Y189" s="438">
        <v>1</v>
      </c>
      <c r="Z189" s="438">
        <v>1</v>
      </c>
      <c r="AA189" s="438">
        <v>45</v>
      </c>
      <c r="AB189" s="438">
        <v>23</v>
      </c>
      <c r="AC189" s="569" t="s">
        <v>207</v>
      </c>
      <c r="AD189" s="569" t="s">
        <v>263</v>
      </c>
      <c r="AE189" s="438">
        <v>3</v>
      </c>
      <c r="AF189" s="438">
        <v>3</v>
      </c>
      <c r="AG189" s="438">
        <v>3</v>
      </c>
      <c r="AH189" s="438">
        <v>3</v>
      </c>
      <c r="AI189" s="438">
        <v>2</v>
      </c>
      <c r="AJ189" s="438">
        <v>14</v>
      </c>
      <c r="AK189" s="438">
        <v>11</v>
      </c>
      <c r="AL189" s="438">
        <v>1</v>
      </c>
      <c r="AM189" s="438">
        <v>12</v>
      </c>
      <c r="AN189" s="438">
        <v>0</v>
      </c>
      <c r="AO189" s="438">
        <v>12</v>
      </c>
      <c r="AP189" s="438">
        <v>12</v>
      </c>
      <c r="AQ189" s="438">
        <v>2</v>
      </c>
      <c r="AR189" s="438">
        <v>3</v>
      </c>
      <c r="AS189" s="438">
        <v>3</v>
      </c>
      <c r="AT189" s="438">
        <v>0</v>
      </c>
    </row>
    <row r="190" spans="1:46" s="434" customFormat="1" ht="15" customHeight="1">
      <c r="A190" s="569" t="s">
        <v>207</v>
      </c>
      <c r="B190" s="569" t="s">
        <v>211</v>
      </c>
      <c r="C190" s="438">
        <v>293</v>
      </c>
      <c r="D190" s="438">
        <v>140</v>
      </c>
      <c r="E190" s="438">
        <v>214</v>
      </c>
      <c r="F190" s="438">
        <v>114</v>
      </c>
      <c r="G190" s="438">
        <v>199</v>
      </c>
      <c r="H190" s="438">
        <v>103</v>
      </c>
      <c r="I190" s="438">
        <v>196</v>
      </c>
      <c r="J190" s="438">
        <v>104</v>
      </c>
      <c r="K190" s="438">
        <v>195</v>
      </c>
      <c r="L190" s="438">
        <v>101</v>
      </c>
      <c r="M190" s="438">
        <v>1097</v>
      </c>
      <c r="N190" s="438">
        <v>562</v>
      </c>
      <c r="O190" s="569" t="s">
        <v>207</v>
      </c>
      <c r="P190" s="569" t="s">
        <v>211</v>
      </c>
      <c r="Q190" s="438">
        <v>37</v>
      </c>
      <c r="R190" s="438">
        <v>18</v>
      </c>
      <c r="S190" s="438">
        <v>40</v>
      </c>
      <c r="T190" s="438">
        <v>21</v>
      </c>
      <c r="U190" s="438">
        <v>29</v>
      </c>
      <c r="V190" s="438">
        <v>17</v>
      </c>
      <c r="W190" s="438">
        <v>33</v>
      </c>
      <c r="X190" s="438">
        <v>19</v>
      </c>
      <c r="Y190" s="438">
        <v>21</v>
      </c>
      <c r="Z190" s="438">
        <v>6</v>
      </c>
      <c r="AA190" s="438">
        <v>160</v>
      </c>
      <c r="AB190" s="438">
        <v>81</v>
      </c>
      <c r="AC190" s="569" t="s">
        <v>207</v>
      </c>
      <c r="AD190" s="569" t="s">
        <v>211</v>
      </c>
      <c r="AE190" s="438">
        <v>8</v>
      </c>
      <c r="AF190" s="438">
        <v>7</v>
      </c>
      <c r="AG190" s="438">
        <v>6</v>
      </c>
      <c r="AH190" s="438">
        <v>7</v>
      </c>
      <c r="AI190" s="438">
        <v>7</v>
      </c>
      <c r="AJ190" s="438">
        <v>35</v>
      </c>
      <c r="AK190" s="438">
        <v>26</v>
      </c>
      <c r="AL190" s="438">
        <v>1</v>
      </c>
      <c r="AM190" s="438">
        <v>27</v>
      </c>
      <c r="AN190" s="438">
        <v>0</v>
      </c>
      <c r="AO190" s="438">
        <v>28</v>
      </c>
      <c r="AP190" s="438">
        <v>28</v>
      </c>
      <c r="AQ190" s="438">
        <v>3</v>
      </c>
      <c r="AR190" s="438">
        <v>8</v>
      </c>
      <c r="AS190" s="438">
        <v>7</v>
      </c>
      <c r="AT190" s="438">
        <v>1</v>
      </c>
    </row>
    <row r="191" spans="1:46" s="433" customFormat="1" ht="15" customHeight="1">
      <c r="A191" s="569" t="s">
        <v>207</v>
      </c>
      <c r="B191" s="569" t="s">
        <v>212</v>
      </c>
      <c r="C191" s="438">
        <v>327</v>
      </c>
      <c r="D191" s="438">
        <v>169</v>
      </c>
      <c r="E191" s="438">
        <v>314</v>
      </c>
      <c r="F191" s="438">
        <v>157</v>
      </c>
      <c r="G191" s="438">
        <v>162</v>
      </c>
      <c r="H191" s="438">
        <v>91</v>
      </c>
      <c r="I191" s="438">
        <v>161</v>
      </c>
      <c r="J191" s="438">
        <v>76</v>
      </c>
      <c r="K191" s="438">
        <v>229</v>
      </c>
      <c r="L191" s="438">
        <v>123</v>
      </c>
      <c r="M191" s="438">
        <v>1193</v>
      </c>
      <c r="N191" s="438">
        <v>616</v>
      </c>
      <c r="O191" s="569" t="s">
        <v>207</v>
      </c>
      <c r="P191" s="569" t="s">
        <v>212</v>
      </c>
      <c r="Q191" s="438">
        <v>12</v>
      </c>
      <c r="R191" s="438">
        <v>7</v>
      </c>
      <c r="S191" s="438">
        <v>27</v>
      </c>
      <c r="T191" s="438">
        <v>13</v>
      </c>
      <c r="U191" s="438">
        <v>16</v>
      </c>
      <c r="V191" s="438">
        <v>10</v>
      </c>
      <c r="W191" s="438">
        <v>6</v>
      </c>
      <c r="X191" s="438">
        <v>3</v>
      </c>
      <c r="Y191" s="438">
        <v>28</v>
      </c>
      <c r="Z191" s="438">
        <v>18</v>
      </c>
      <c r="AA191" s="438">
        <v>89</v>
      </c>
      <c r="AB191" s="438">
        <v>51</v>
      </c>
      <c r="AC191" s="569" t="s">
        <v>207</v>
      </c>
      <c r="AD191" s="569" t="s">
        <v>212</v>
      </c>
      <c r="AE191" s="438">
        <v>7</v>
      </c>
      <c r="AF191" s="438">
        <v>7</v>
      </c>
      <c r="AG191" s="438">
        <v>5</v>
      </c>
      <c r="AH191" s="438">
        <v>6</v>
      </c>
      <c r="AI191" s="438">
        <v>6</v>
      </c>
      <c r="AJ191" s="438">
        <v>31</v>
      </c>
      <c r="AK191" s="438">
        <v>23</v>
      </c>
      <c r="AL191" s="438">
        <v>6</v>
      </c>
      <c r="AM191" s="438">
        <v>29</v>
      </c>
      <c r="AN191" s="438">
        <v>2</v>
      </c>
      <c r="AO191" s="438">
        <v>24</v>
      </c>
      <c r="AP191" s="438">
        <v>26</v>
      </c>
      <c r="AQ191" s="438">
        <v>3</v>
      </c>
      <c r="AR191" s="438">
        <v>8</v>
      </c>
      <c r="AS191" s="438">
        <v>6</v>
      </c>
      <c r="AT191" s="438">
        <v>2</v>
      </c>
    </row>
    <row r="192" spans="1:46" s="433" customFormat="1" ht="15" customHeight="1">
      <c r="A192" s="569" t="s">
        <v>213</v>
      </c>
      <c r="B192" s="569" t="s">
        <v>249</v>
      </c>
      <c r="C192" s="438">
        <v>0</v>
      </c>
      <c r="D192" s="438">
        <v>0</v>
      </c>
      <c r="E192" s="438">
        <v>0</v>
      </c>
      <c r="F192" s="438">
        <v>0</v>
      </c>
      <c r="G192" s="438">
        <v>0</v>
      </c>
      <c r="H192" s="438">
        <v>0</v>
      </c>
      <c r="I192" s="438">
        <v>0</v>
      </c>
      <c r="J192" s="438">
        <v>0</v>
      </c>
      <c r="K192" s="438">
        <v>0</v>
      </c>
      <c r="L192" s="438">
        <v>0</v>
      </c>
      <c r="M192" s="438">
        <v>0</v>
      </c>
      <c r="N192" s="438">
        <v>0</v>
      </c>
      <c r="O192" s="569" t="s">
        <v>213</v>
      </c>
      <c r="P192" s="569" t="s">
        <v>249</v>
      </c>
      <c r="Q192" s="438">
        <v>0</v>
      </c>
      <c r="R192" s="438">
        <v>0</v>
      </c>
      <c r="S192" s="438">
        <v>0</v>
      </c>
      <c r="T192" s="438">
        <v>0</v>
      </c>
      <c r="U192" s="438">
        <v>0</v>
      </c>
      <c r="V192" s="438">
        <v>0</v>
      </c>
      <c r="W192" s="438">
        <v>0</v>
      </c>
      <c r="X192" s="438">
        <v>0</v>
      </c>
      <c r="Y192" s="438">
        <v>0</v>
      </c>
      <c r="Z192" s="438">
        <v>0</v>
      </c>
      <c r="AA192" s="438">
        <v>0</v>
      </c>
      <c r="AB192" s="438">
        <v>0</v>
      </c>
      <c r="AC192" s="569" t="s">
        <v>213</v>
      </c>
      <c r="AD192" s="569" t="s">
        <v>249</v>
      </c>
      <c r="AE192" s="438">
        <v>0</v>
      </c>
      <c r="AF192" s="438">
        <v>0</v>
      </c>
      <c r="AG192" s="438">
        <v>0</v>
      </c>
      <c r="AH192" s="438">
        <v>0</v>
      </c>
      <c r="AI192" s="438">
        <v>0</v>
      </c>
      <c r="AJ192" s="438">
        <v>0</v>
      </c>
      <c r="AK192" s="438">
        <v>0</v>
      </c>
      <c r="AL192" s="438">
        <v>0</v>
      </c>
      <c r="AM192" s="438">
        <v>0</v>
      </c>
      <c r="AN192" s="438">
        <v>0</v>
      </c>
      <c r="AO192" s="438">
        <v>0</v>
      </c>
      <c r="AP192" s="438">
        <v>0</v>
      </c>
      <c r="AQ192" s="438">
        <v>0</v>
      </c>
      <c r="AR192" s="438">
        <v>0</v>
      </c>
      <c r="AS192" s="438">
        <v>0</v>
      </c>
      <c r="AT192" s="438">
        <v>0</v>
      </c>
    </row>
    <row r="193" spans="1:46" s="433" customFormat="1" ht="15" customHeight="1">
      <c r="A193" s="569" t="s">
        <v>213</v>
      </c>
      <c r="B193" s="569" t="s">
        <v>264</v>
      </c>
      <c r="C193" s="438">
        <v>260</v>
      </c>
      <c r="D193" s="438">
        <v>118</v>
      </c>
      <c r="E193" s="438">
        <v>239</v>
      </c>
      <c r="F193" s="438">
        <v>118</v>
      </c>
      <c r="G193" s="438">
        <v>277</v>
      </c>
      <c r="H193" s="438">
        <v>142</v>
      </c>
      <c r="I193" s="438">
        <v>214</v>
      </c>
      <c r="J193" s="438">
        <v>115</v>
      </c>
      <c r="K193" s="438">
        <v>157</v>
      </c>
      <c r="L193" s="438">
        <v>73</v>
      </c>
      <c r="M193" s="438">
        <v>1147</v>
      </c>
      <c r="N193" s="438">
        <v>566</v>
      </c>
      <c r="O193" s="569" t="s">
        <v>213</v>
      </c>
      <c r="P193" s="569" t="s">
        <v>264</v>
      </c>
      <c r="Q193" s="438">
        <v>21</v>
      </c>
      <c r="R193" s="438">
        <v>9</v>
      </c>
      <c r="S193" s="438">
        <v>24</v>
      </c>
      <c r="T193" s="438">
        <v>13</v>
      </c>
      <c r="U193" s="438">
        <v>32</v>
      </c>
      <c r="V193" s="438">
        <v>20</v>
      </c>
      <c r="W193" s="438">
        <v>11</v>
      </c>
      <c r="X193" s="438">
        <v>7</v>
      </c>
      <c r="Y193" s="438">
        <v>12</v>
      </c>
      <c r="Z193" s="438">
        <v>5</v>
      </c>
      <c r="AA193" s="438">
        <v>100</v>
      </c>
      <c r="AB193" s="438">
        <v>54</v>
      </c>
      <c r="AC193" s="569" t="s">
        <v>213</v>
      </c>
      <c r="AD193" s="569" t="s">
        <v>264</v>
      </c>
      <c r="AE193" s="438">
        <v>7</v>
      </c>
      <c r="AF193" s="438">
        <v>7</v>
      </c>
      <c r="AG193" s="438">
        <v>9</v>
      </c>
      <c r="AH193" s="438">
        <v>6</v>
      </c>
      <c r="AI193" s="438">
        <v>5</v>
      </c>
      <c r="AJ193" s="438">
        <v>34</v>
      </c>
      <c r="AK193" s="438">
        <v>31</v>
      </c>
      <c r="AL193" s="438">
        <v>3</v>
      </c>
      <c r="AM193" s="438">
        <v>34</v>
      </c>
      <c r="AN193" s="438">
        <v>5</v>
      </c>
      <c r="AO193" s="438">
        <v>29</v>
      </c>
      <c r="AP193" s="438">
        <v>34</v>
      </c>
      <c r="AQ193" s="438">
        <v>7</v>
      </c>
      <c r="AR193" s="438">
        <v>7</v>
      </c>
      <c r="AS193" s="438">
        <v>7</v>
      </c>
      <c r="AT193" s="438">
        <v>0</v>
      </c>
    </row>
    <row r="194" spans="1:46" s="433" customFormat="1" ht="15" customHeight="1">
      <c r="A194" s="569" t="s">
        <v>213</v>
      </c>
      <c r="B194" s="569" t="s">
        <v>215</v>
      </c>
      <c r="C194" s="438">
        <v>312</v>
      </c>
      <c r="D194" s="438">
        <v>163</v>
      </c>
      <c r="E194" s="438">
        <v>208</v>
      </c>
      <c r="F194" s="438">
        <v>83</v>
      </c>
      <c r="G194" s="438">
        <v>207</v>
      </c>
      <c r="H194" s="438">
        <v>96</v>
      </c>
      <c r="I194" s="438">
        <v>216</v>
      </c>
      <c r="J194" s="438">
        <v>100</v>
      </c>
      <c r="K194" s="438">
        <v>175</v>
      </c>
      <c r="L194" s="438">
        <v>81</v>
      </c>
      <c r="M194" s="438">
        <v>1118</v>
      </c>
      <c r="N194" s="438">
        <v>523</v>
      </c>
      <c r="O194" s="569" t="s">
        <v>213</v>
      </c>
      <c r="P194" s="569" t="s">
        <v>215</v>
      </c>
      <c r="Q194" s="438">
        <v>20</v>
      </c>
      <c r="R194" s="438">
        <v>7</v>
      </c>
      <c r="S194" s="438">
        <v>53</v>
      </c>
      <c r="T194" s="438">
        <v>21</v>
      </c>
      <c r="U194" s="438">
        <v>28</v>
      </c>
      <c r="V194" s="438">
        <v>6</v>
      </c>
      <c r="W194" s="438">
        <v>19</v>
      </c>
      <c r="X194" s="438">
        <v>7</v>
      </c>
      <c r="Y194" s="438">
        <v>11</v>
      </c>
      <c r="Z194" s="438">
        <v>4</v>
      </c>
      <c r="AA194" s="438">
        <v>131</v>
      </c>
      <c r="AB194" s="438">
        <v>45</v>
      </c>
      <c r="AC194" s="569" t="s">
        <v>213</v>
      </c>
      <c r="AD194" s="569" t="s">
        <v>215</v>
      </c>
      <c r="AE194" s="438">
        <v>7</v>
      </c>
      <c r="AF194" s="438">
        <v>5</v>
      </c>
      <c r="AG194" s="438">
        <v>5</v>
      </c>
      <c r="AH194" s="438">
        <v>4</v>
      </c>
      <c r="AI194" s="438">
        <v>4</v>
      </c>
      <c r="AJ194" s="438">
        <v>25</v>
      </c>
      <c r="AK194" s="438">
        <v>24</v>
      </c>
      <c r="AL194" s="438">
        <v>5</v>
      </c>
      <c r="AM194" s="438">
        <v>29</v>
      </c>
      <c r="AN194" s="438">
        <v>0</v>
      </c>
      <c r="AO194" s="438">
        <v>27</v>
      </c>
      <c r="AP194" s="438">
        <v>27</v>
      </c>
      <c r="AQ194" s="438">
        <v>1</v>
      </c>
      <c r="AR194" s="438">
        <v>4</v>
      </c>
      <c r="AS194" s="438">
        <v>4</v>
      </c>
      <c r="AT194" s="438">
        <v>0</v>
      </c>
    </row>
    <row r="195" spans="1:46" s="433" customFormat="1" ht="15" customHeight="1">
      <c r="A195" s="569" t="s">
        <v>213</v>
      </c>
      <c r="B195" s="569" t="s">
        <v>216</v>
      </c>
      <c r="C195" s="438">
        <v>2</v>
      </c>
      <c r="D195" s="438">
        <v>1</v>
      </c>
      <c r="E195" s="438">
        <v>2</v>
      </c>
      <c r="F195" s="438">
        <v>1</v>
      </c>
      <c r="G195" s="438">
        <v>7</v>
      </c>
      <c r="H195" s="438">
        <v>7</v>
      </c>
      <c r="I195" s="438">
        <v>5</v>
      </c>
      <c r="J195" s="438">
        <v>2</v>
      </c>
      <c r="K195" s="438">
        <v>12</v>
      </c>
      <c r="L195" s="438">
        <v>2</v>
      </c>
      <c r="M195" s="438">
        <v>28</v>
      </c>
      <c r="N195" s="438">
        <v>13</v>
      </c>
      <c r="O195" s="569" t="s">
        <v>213</v>
      </c>
      <c r="P195" s="569" t="s">
        <v>216</v>
      </c>
      <c r="Q195" s="438">
        <v>0</v>
      </c>
      <c r="R195" s="438">
        <v>0</v>
      </c>
      <c r="S195" s="438">
        <v>0</v>
      </c>
      <c r="T195" s="438">
        <v>0</v>
      </c>
      <c r="U195" s="438">
        <v>0</v>
      </c>
      <c r="V195" s="438">
        <v>0</v>
      </c>
      <c r="W195" s="438">
        <v>0</v>
      </c>
      <c r="X195" s="438">
        <v>0</v>
      </c>
      <c r="Y195" s="438">
        <v>2</v>
      </c>
      <c r="Z195" s="438">
        <v>0</v>
      </c>
      <c r="AA195" s="438">
        <v>2</v>
      </c>
      <c r="AB195" s="438">
        <v>0</v>
      </c>
      <c r="AC195" s="569" t="s">
        <v>213</v>
      </c>
      <c r="AD195" s="569" t="s">
        <v>216</v>
      </c>
      <c r="AE195" s="438">
        <v>1</v>
      </c>
      <c r="AF195" s="438">
        <v>1</v>
      </c>
      <c r="AG195" s="438">
        <v>1</v>
      </c>
      <c r="AH195" s="438">
        <v>1</v>
      </c>
      <c r="AI195" s="438">
        <v>1</v>
      </c>
      <c r="AJ195" s="438">
        <v>5</v>
      </c>
      <c r="AK195" s="438">
        <v>3</v>
      </c>
      <c r="AL195" s="438">
        <v>0</v>
      </c>
      <c r="AM195" s="438">
        <v>3</v>
      </c>
      <c r="AN195" s="438">
        <v>0</v>
      </c>
      <c r="AO195" s="438">
        <v>3</v>
      </c>
      <c r="AP195" s="438">
        <v>3</v>
      </c>
      <c r="AQ195" s="438">
        <v>1</v>
      </c>
      <c r="AR195" s="438">
        <v>1</v>
      </c>
      <c r="AS195" s="438">
        <v>1</v>
      </c>
      <c r="AT195" s="438">
        <v>0</v>
      </c>
    </row>
    <row r="196" spans="1:46" s="433" customFormat="1" ht="15" customHeight="1">
      <c r="A196" s="569" t="s">
        <v>213</v>
      </c>
      <c r="B196" s="569" t="s">
        <v>217</v>
      </c>
      <c r="C196" s="438">
        <v>3871</v>
      </c>
      <c r="D196" s="438">
        <v>1912</v>
      </c>
      <c r="E196" s="438">
        <v>3473</v>
      </c>
      <c r="F196" s="438">
        <v>1687</v>
      </c>
      <c r="G196" s="438">
        <v>3324</v>
      </c>
      <c r="H196" s="438">
        <v>1684</v>
      </c>
      <c r="I196" s="438">
        <v>2846</v>
      </c>
      <c r="J196" s="438">
        <v>1446</v>
      </c>
      <c r="K196" s="438">
        <v>2546</v>
      </c>
      <c r="L196" s="438">
        <v>1294</v>
      </c>
      <c r="M196" s="438">
        <v>16060</v>
      </c>
      <c r="N196" s="438">
        <v>8023</v>
      </c>
      <c r="O196" s="569" t="s">
        <v>213</v>
      </c>
      <c r="P196" s="569" t="s">
        <v>217</v>
      </c>
      <c r="Q196" s="438">
        <v>153</v>
      </c>
      <c r="R196" s="438">
        <v>59</v>
      </c>
      <c r="S196" s="438">
        <v>186</v>
      </c>
      <c r="T196" s="438">
        <v>79</v>
      </c>
      <c r="U196" s="438">
        <v>245</v>
      </c>
      <c r="V196" s="438">
        <v>103</v>
      </c>
      <c r="W196" s="438">
        <v>168</v>
      </c>
      <c r="X196" s="438">
        <v>81</v>
      </c>
      <c r="Y196" s="438">
        <v>192</v>
      </c>
      <c r="Z196" s="438">
        <v>83</v>
      </c>
      <c r="AA196" s="438">
        <v>944</v>
      </c>
      <c r="AB196" s="438">
        <v>405</v>
      </c>
      <c r="AC196" s="569" t="s">
        <v>213</v>
      </c>
      <c r="AD196" s="569" t="s">
        <v>217</v>
      </c>
      <c r="AE196" s="438">
        <v>104</v>
      </c>
      <c r="AF196" s="438">
        <v>93</v>
      </c>
      <c r="AG196" s="438">
        <v>89</v>
      </c>
      <c r="AH196" s="438">
        <v>84</v>
      </c>
      <c r="AI196" s="438">
        <v>85</v>
      </c>
      <c r="AJ196" s="438">
        <v>455</v>
      </c>
      <c r="AK196" s="438">
        <v>414</v>
      </c>
      <c r="AL196" s="438">
        <v>12</v>
      </c>
      <c r="AM196" s="438">
        <v>426</v>
      </c>
      <c r="AN196" s="438">
        <v>15</v>
      </c>
      <c r="AO196" s="438">
        <v>426</v>
      </c>
      <c r="AP196" s="438">
        <v>441</v>
      </c>
      <c r="AQ196" s="438">
        <v>52</v>
      </c>
      <c r="AR196" s="438">
        <v>71</v>
      </c>
      <c r="AS196" s="438">
        <v>71</v>
      </c>
      <c r="AT196" s="438">
        <v>0</v>
      </c>
    </row>
    <row r="197" spans="1:46" s="433" customFormat="1" ht="15" customHeight="1">
      <c r="A197" s="569" t="s">
        <v>213</v>
      </c>
      <c r="B197" s="569" t="s">
        <v>218</v>
      </c>
      <c r="C197" s="438">
        <v>218</v>
      </c>
      <c r="D197" s="438">
        <v>128</v>
      </c>
      <c r="E197" s="438">
        <v>212</v>
      </c>
      <c r="F197" s="438">
        <v>133</v>
      </c>
      <c r="G197" s="438">
        <v>156</v>
      </c>
      <c r="H197" s="438">
        <v>79</v>
      </c>
      <c r="I197" s="438">
        <v>113</v>
      </c>
      <c r="J197" s="438">
        <v>59</v>
      </c>
      <c r="K197" s="438">
        <v>122</v>
      </c>
      <c r="L197" s="438">
        <v>66</v>
      </c>
      <c r="M197" s="438">
        <v>821</v>
      </c>
      <c r="N197" s="438">
        <v>465</v>
      </c>
      <c r="O197" s="569" t="s">
        <v>213</v>
      </c>
      <c r="P197" s="569" t="s">
        <v>218</v>
      </c>
      <c r="Q197" s="438">
        <v>0</v>
      </c>
      <c r="R197" s="438">
        <v>0</v>
      </c>
      <c r="S197" s="438">
        <v>14</v>
      </c>
      <c r="T197" s="438">
        <v>6</v>
      </c>
      <c r="U197" s="438">
        <v>46</v>
      </c>
      <c r="V197" s="438">
        <v>20</v>
      </c>
      <c r="W197" s="438">
        <v>0</v>
      </c>
      <c r="X197" s="438">
        <v>0</v>
      </c>
      <c r="Y197" s="438">
        <v>18</v>
      </c>
      <c r="Z197" s="438">
        <v>10</v>
      </c>
      <c r="AA197" s="438">
        <v>78</v>
      </c>
      <c r="AB197" s="438">
        <v>36</v>
      </c>
      <c r="AC197" s="569" t="s">
        <v>213</v>
      </c>
      <c r="AD197" s="569" t="s">
        <v>218</v>
      </c>
      <c r="AE197" s="438">
        <v>7</v>
      </c>
      <c r="AF197" s="438">
        <v>6</v>
      </c>
      <c r="AG197" s="438">
        <v>4</v>
      </c>
      <c r="AH197" s="438">
        <v>4</v>
      </c>
      <c r="AI197" s="438">
        <v>4</v>
      </c>
      <c r="AJ197" s="438">
        <v>25</v>
      </c>
      <c r="AK197" s="438">
        <v>23</v>
      </c>
      <c r="AL197" s="438">
        <v>4</v>
      </c>
      <c r="AM197" s="438">
        <v>27</v>
      </c>
      <c r="AN197" s="438">
        <v>0</v>
      </c>
      <c r="AO197" s="438">
        <v>24</v>
      </c>
      <c r="AP197" s="438">
        <v>24</v>
      </c>
      <c r="AQ197" s="438">
        <v>2</v>
      </c>
      <c r="AR197" s="438">
        <v>9</v>
      </c>
      <c r="AS197" s="438">
        <v>8</v>
      </c>
      <c r="AT197" s="438">
        <v>1</v>
      </c>
    </row>
    <row r="198" spans="1:46" s="433" customFormat="1" ht="15" customHeight="1">
      <c r="A198" s="569" t="s">
        <v>213</v>
      </c>
      <c r="B198" s="569" t="s">
        <v>219</v>
      </c>
      <c r="C198" s="438">
        <v>140</v>
      </c>
      <c r="D198" s="438">
        <v>71</v>
      </c>
      <c r="E198" s="438">
        <v>140</v>
      </c>
      <c r="F198" s="438">
        <v>67</v>
      </c>
      <c r="G198" s="438">
        <v>138</v>
      </c>
      <c r="H198" s="438">
        <v>74</v>
      </c>
      <c r="I198" s="438">
        <v>112</v>
      </c>
      <c r="J198" s="438">
        <v>48</v>
      </c>
      <c r="K198" s="438">
        <v>119</v>
      </c>
      <c r="L198" s="438">
        <v>66</v>
      </c>
      <c r="M198" s="438">
        <v>649</v>
      </c>
      <c r="N198" s="438">
        <v>326</v>
      </c>
      <c r="O198" s="569" t="s">
        <v>213</v>
      </c>
      <c r="P198" s="569" t="s">
        <v>219</v>
      </c>
      <c r="Q198" s="438">
        <v>19</v>
      </c>
      <c r="R198" s="438">
        <v>9</v>
      </c>
      <c r="S198" s="438">
        <v>15</v>
      </c>
      <c r="T198" s="438">
        <v>5</v>
      </c>
      <c r="U198" s="438">
        <v>8</v>
      </c>
      <c r="V198" s="438">
        <v>3</v>
      </c>
      <c r="W198" s="438">
        <v>11</v>
      </c>
      <c r="X198" s="438">
        <v>6</v>
      </c>
      <c r="Y198" s="438">
        <v>2</v>
      </c>
      <c r="Z198" s="438">
        <v>0</v>
      </c>
      <c r="AA198" s="438">
        <v>55</v>
      </c>
      <c r="AB198" s="438">
        <v>23</v>
      </c>
      <c r="AC198" s="569" t="s">
        <v>213</v>
      </c>
      <c r="AD198" s="569" t="s">
        <v>219</v>
      </c>
      <c r="AE198" s="438">
        <v>5</v>
      </c>
      <c r="AF198" s="438">
        <v>5</v>
      </c>
      <c r="AG198" s="438">
        <v>5</v>
      </c>
      <c r="AH198" s="438">
        <v>4</v>
      </c>
      <c r="AI198" s="438">
        <v>4</v>
      </c>
      <c r="AJ198" s="438">
        <v>23</v>
      </c>
      <c r="AK198" s="438">
        <v>24</v>
      </c>
      <c r="AL198" s="438">
        <v>0</v>
      </c>
      <c r="AM198" s="438">
        <v>24</v>
      </c>
      <c r="AN198" s="438">
        <v>5</v>
      </c>
      <c r="AO198" s="438">
        <v>18</v>
      </c>
      <c r="AP198" s="438">
        <v>23</v>
      </c>
      <c r="AQ198" s="438">
        <v>3</v>
      </c>
      <c r="AR198" s="438">
        <v>4</v>
      </c>
      <c r="AS198" s="438">
        <v>4</v>
      </c>
      <c r="AT198" s="438">
        <v>0</v>
      </c>
    </row>
    <row r="199" spans="1:46" ht="15" customHeight="1">
      <c r="A199" s="158"/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21"/>
      <c r="N199" s="121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21"/>
      <c r="AB199" s="121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58"/>
      <c r="AT199" s="158"/>
    </row>
    <row r="200" spans="1:46" ht="10.5" customHeight="1"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160"/>
      <c r="N200" s="160"/>
      <c r="O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160"/>
      <c r="AB200" s="160"/>
      <c r="AC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  <c r="AR200" s="90"/>
    </row>
    <row r="201" spans="1:46" ht="10.5" customHeight="1">
      <c r="A201" s="945" t="s">
        <v>515</v>
      </c>
      <c r="B201" s="945"/>
      <c r="C201" s="945"/>
      <c r="D201" s="945"/>
      <c r="E201" s="945"/>
      <c r="F201" s="945"/>
      <c r="G201" s="945"/>
      <c r="H201" s="945"/>
      <c r="I201" s="945"/>
      <c r="J201" s="945"/>
      <c r="K201" s="945"/>
      <c r="L201" s="945"/>
      <c r="M201" s="945"/>
      <c r="N201" s="945"/>
      <c r="P201" s="43" t="s">
        <v>518</v>
      </c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D201" s="43" t="s">
        <v>522</v>
      </c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86"/>
      <c r="AR201" s="86"/>
      <c r="AS201" s="86"/>
      <c r="AT201" s="86"/>
    </row>
    <row r="202" spans="1:46" ht="10.5" customHeight="1">
      <c r="A202" s="945" t="s">
        <v>111</v>
      </c>
      <c r="B202" s="945"/>
      <c r="C202" s="945"/>
      <c r="D202" s="945"/>
      <c r="E202" s="945"/>
      <c r="F202" s="945"/>
      <c r="G202" s="945"/>
      <c r="H202" s="945"/>
      <c r="I202" s="945"/>
      <c r="J202" s="945"/>
      <c r="K202" s="945"/>
      <c r="L202" s="945"/>
      <c r="M202" s="945"/>
      <c r="N202" s="945"/>
      <c r="P202" s="43" t="s">
        <v>111</v>
      </c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D202" s="43" t="s">
        <v>434</v>
      </c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  <c r="AQ202" s="86"/>
      <c r="AR202" s="86"/>
      <c r="AS202" s="86"/>
      <c r="AT202" s="86"/>
    </row>
    <row r="203" spans="1:46" ht="10.5" customHeight="1">
      <c r="A203" s="945" t="s">
        <v>281</v>
      </c>
      <c r="B203" s="945"/>
      <c r="C203" s="945"/>
      <c r="D203" s="945"/>
      <c r="E203" s="945"/>
      <c r="F203" s="945"/>
      <c r="G203" s="945"/>
      <c r="H203" s="945"/>
      <c r="I203" s="945"/>
      <c r="J203" s="945"/>
      <c r="K203" s="945"/>
      <c r="L203" s="945"/>
      <c r="M203" s="945"/>
      <c r="N203" s="945"/>
      <c r="P203" s="43" t="s">
        <v>281</v>
      </c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D203" s="43" t="s">
        <v>281</v>
      </c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  <c r="AQ203" s="86"/>
      <c r="AR203" s="86"/>
      <c r="AS203" s="86"/>
      <c r="AT203" s="86"/>
    </row>
    <row r="204" spans="1:46" ht="12" customHeight="1">
      <c r="A204" s="43"/>
      <c r="B204" s="43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200"/>
      <c r="N204" s="200"/>
      <c r="P204" s="43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200"/>
      <c r="AB204" s="200"/>
      <c r="AD204" s="43"/>
      <c r="AE204" s="86"/>
      <c r="AF204" s="86"/>
      <c r="AG204" s="86"/>
      <c r="AH204" s="86"/>
      <c r="AI204" s="86"/>
      <c r="AJ204" s="86"/>
      <c r="AK204" s="86"/>
      <c r="AL204" s="86"/>
      <c r="AM204" s="86"/>
      <c r="AN204" s="86"/>
      <c r="AO204" s="200"/>
      <c r="AP204" s="200"/>
      <c r="AQ204" s="86"/>
      <c r="AR204" s="86"/>
      <c r="AS204" s="86"/>
      <c r="AT204" s="86"/>
    </row>
    <row r="205" spans="1:46" ht="12" customHeight="1">
      <c r="A205" s="418" t="s">
        <v>220</v>
      </c>
      <c r="C205" s="90"/>
      <c r="D205" s="90"/>
      <c r="E205" s="90"/>
      <c r="F205" s="90"/>
      <c r="G205" s="90"/>
      <c r="H205" s="90"/>
      <c r="I205" s="90"/>
      <c r="J205" s="90"/>
      <c r="L205" s="90"/>
      <c r="M205" s="90"/>
      <c r="N205" s="160"/>
      <c r="O205" s="418" t="s">
        <v>220</v>
      </c>
      <c r="Q205" s="90"/>
      <c r="R205" s="90"/>
      <c r="S205" s="90"/>
      <c r="T205" s="90"/>
      <c r="U205" s="90"/>
      <c r="V205" s="90"/>
      <c r="W205" s="90"/>
      <c r="X205" s="90"/>
      <c r="Y205" s="140"/>
      <c r="Z205" s="90"/>
      <c r="AA205" s="90"/>
      <c r="AB205" s="160"/>
      <c r="AC205" s="48" t="s">
        <v>65</v>
      </c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86"/>
      <c r="AT205" s="86"/>
    </row>
    <row r="206" spans="1:46" ht="12" customHeight="1"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160"/>
      <c r="N206" s="160"/>
      <c r="O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160"/>
      <c r="AB206" s="160"/>
      <c r="AC206" s="90"/>
      <c r="AE206" s="90"/>
      <c r="AF206" s="90"/>
      <c r="AG206" s="90"/>
      <c r="AH206" s="90"/>
      <c r="AI206" s="90"/>
      <c r="AJ206" s="90"/>
      <c r="AK206" s="90"/>
      <c r="AL206" s="90"/>
      <c r="AM206" s="90"/>
      <c r="AN206" s="90"/>
      <c r="AO206" s="90"/>
      <c r="AP206" s="90"/>
      <c r="AQ206" s="90"/>
      <c r="AR206" s="90"/>
    </row>
    <row r="207" spans="1:46" s="147" customFormat="1" ht="20.25" customHeight="1">
      <c r="A207" s="142"/>
      <c r="B207" s="143"/>
      <c r="C207" s="51" t="s">
        <v>272</v>
      </c>
      <c r="D207" s="52"/>
      <c r="E207" s="51" t="s">
        <v>273</v>
      </c>
      <c r="F207" s="52"/>
      <c r="G207" s="51" t="s">
        <v>274</v>
      </c>
      <c r="H207" s="52"/>
      <c r="I207" s="51" t="s">
        <v>275</v>
      </c>
      <c r="J207" s="52"/>
      <c r="K207" s="51" t="s">
        <v>276</v>
      </c>
      <c r="L207" s="52"/>
      <c r="M207" s="144" t="s">
        <v>57</v>
      </c>
      <c r="N207" s="146"/>
      <c r="O207" s="143"/>
      <c r="P207" s="143"/>
      <c r="Q207" s="51" t="s">
        <v>272</v>
      </c>
      <c r="R207" s="52"/>
      <c r="S207" s="51" t="s">
        <v>273</v>
      </c>
      <c r="T207" s="52"/>
      <c r="U207" s="51" t="s">
        <v>274</v>
      </c>
      <c r="V207" s="52"/>
      <c r="W207" s="51" t="s">
        <v>275</v>
      </c>
      <c r="X207" s="52"/>
      <c r="Y207" s="51" t="s">
        <v>276</v>
      </c>
      <c r="Z207" s="52"/>
      <c r="AA207" s="144" t="s">
        <v>57</v>
      </c>
      <c r="AB207" s="146"/>
      <c r="AC207" s="143"/>
      <c r="AD207" s="143"/>
      <c r="AE207" s="51" t="s">
        <v>253</v>
      </c>
      <c r="AF207" s="123"/>
      <c r="AG207" s="52"/>
      <c r="AH207" s="51"/>
      <c r="AI207" s="123"/>
      <c r="AJ207" s="52"/>
      <c r="AK207" s="51" t="s">
        <v>70</v>
      </c>
      <c r="AL207" s="123"/>
      <c r="AM207" s="99"/>
      <c r="AN207" s="51" t="s">
        <v>251</v>
      </c>
      <c r="AO207" s="124"/>
      <c r="AP207" s="124"/>
      <c r="AQ207" s="125"/>
      <c r="AR207" s="51" t="s">
        <v>72</v>
      </c>
      <c r="AS207" s="123"/>
      <c r="AT207" s="52"/>
    </row>
    <row r="208" spans="1:46" s="147" customFormat="1" ht="30.75" customHeight="1">
      <c r="A208" s="311" t="s">
        <v>113</v>
      </c>
      <c r="B208" s="60" t="s">
        <v>114</v>
      </c>
      <c r="C208" s="128" t="s">
        <v>282</v>
      </c>
      <c r="D208" s="128" t="s">
        <v>269</v>
      </c>
      <c r="E208" s="128" t="s">
        <v>282</v>
      </c>
      <c r="F208" s="128" t="s">
        <v>269</v>
      </c>
      <c r="G208" s="128" t="s">
        <v>282</v>
      </c>
      <c r="H208" s="128" t="s">
        <v>269</v>
      </c>
      <c r="I208" s="128" t="s">
        <v>282</v>
      </c>
      <c r="J208" s="128" t="s">
        <v>269</v>
      </c>
      <c r="K208" s="128" t="s">
        <v>282</v>
      </c>
      <c r="L208" s="128" t="s">
        <v>269</v>
      </c>
      <c r="M208" s="128" t="s">
        <v>282</v>
      </c>
      <c r="N208" s="59" t="s">
        <v>269</v>
      </c>
      <c r="O208" s="311" t="s">
        <v>113</v>
      </c>
      <c r="P208" s="34" t="s">
        <v>114</v>
      </c>
      <c r="Q208" s="182" t="s">
        <v>282</v>
      </c>
      <c r="R208" s="182" t="s">
        <v>269</v>
      </c>
      <c r="S208" s="182" t="s">
        <v>282</v>
      </c>
      <c r="T208" s="182" t="s">
        <v>269</v>
      </c>
      <c r="U208" s="182" t="s">
        <v>282</v>
      </c>
      <c r="V208" s="182" t="s">
        <v>269</v>
      </c>
      <c r="W208" s="182" t="s">
        <v>282</v>
      </c>
      <c r="X208" s="182" t="s">
        <v>269</v>
      </c>
      <c r="Y208" s="182" t="s">
        <v>282</v>
      </c>
      <c r="Z208" s="182" t="s">
        <v>269</v>
      </c>
      <c r="AA208" s="182" t="s">
        <v>282</v>
      </c>
      <c r="AB208" s="182" t="s">
        <v>269</v>
      </c>
      <c r="AC208" s="104" t="s">
        <v>113</v>
      </c>
      <c r="AD208" s="60" t="s">
        <v>114</v>
      </c>
      <c r="AE208" s="127" t="s">
        <v>272</v>
      </c>
      <c r="AF208" s="127" t="s">
        <v>273</v>
      </c>
      <c r="AG208" s="127" t="s">
        <v>274</v>
      </c>
      <c r="AH208" s="127" t="s">
        <v>275</v>
      </c>
      <c r="AI208" s="127" t="s">
        <v>276</v>
      </c>
      <c r="AJ208" s="128" t="s">
        <v>57</v>
      </c>
      <c r="AK208" s="162" t="s">
        <v>73</v>
      </c>
      <c r="AL208" s="162" t="s">
        <v>74</v>
      </c>
      <c r="AM208" s="163" t="s">
        <v>75</v>
      </c>
      <c r="AN208" s="130" t="s">
        <v>277</v>
      </c>
      <c r="AO208" s="130" t="s">
        <v>278</v>
      </c>
      <c r="AP208" s="130" t="s">
        <v>279</v>
      </c>
      <c r="AQ208" s="128" t="s">
        <v>80</v>
      </c>
      <c r="AR208" s="60" t="s">
        <v>81</v>
      </c>
      <c r="AS208" s="163" t="s">
        <v>82</v>
      </c>
      <c r="AT208" s="60" t="s">
        <v>83</v>
      </c>
    </row>
    <row r="209" spans="1:46" s="147" customFormat="1" ht="15" customHeight="1">
      <c r="A209" s="93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419"/>
      <c r="N209" s="419"/>
      <c r="O209" s="143"/>
      <c r="P209" s="143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419"/>
      <c r="AB209" s="419"/>
      <c r="AC209" s="143"/>
      <c r="AD209" s="143"/>
      <c r="AE209" s="69"/>
      <c r="AF209" s="69"/>
      <c r="AG209" s="69"/>
      <c r="AH209" s="69"/>
      <c r="AI209" s="69"/>
      <c r="AJ209" s="428"/>
      <c r="AK209" s="428"/>
      <c r="AL209" s="428"/>
      <c r="AM209" s="428"/>
      <c r="AN209" s="428"/>
      <c r="AO209" s="428"/>
      <c r="AP209" s="428"/>
      <c r="AQ209" s="428"/>
      <c r="AR209" s="69"/>
      <c r="AS209" s="428"/>
      <c r="AT209" s="69"/>
    </row>
    <row r="210" spans="1:46" ht="15" customHeight="1">
      <c r="A210" s="155"/>
      <c r="B210" s="401" t="s">
        <v>58</v>
      </c>
      <c r="C210" s="401">
        <f t="shared" ref="C210:N210" si="111">SUM(C212:C232)</f>
        <v>23451</v>
      </c>
      <c r="D210" s="401">
        <f t="shared" si="111"/>
        <v>12362</v>
      </c>
      <c r="E210" s="401">
        <f t="shared" si="111"/>
        <v>15125</v>
      </c>
      <c r="F210" s="401">
        <f t="shared" si="111"/>
        <v>7958</v>
      </c>
      <c r="G210" s="401">
        <f t="shared" si="111"/>
        <v>12827</v>
      </c>
      <c r="H210" s="401">
        <f t="shared" si="111"/>
        <v>6608</v>
      </c>
      <c r="I210" s="401">
        <f t="shared" si="111"/>
        <v>7833</v>
      </c>
      <c r="J210" s="401">
        <f t="shared" si="111"/>
        <v>4029</v>
      </c>
      <c r="K210" s="401">
        <f t="shared" si="111"/>
        <v>5774</v>
      </c>
      <c r="L210" s="401">
        <f t="shared" si="111"/>
        <v>2977</v>
      </c>
      <c r="M210" s="401">
        <f t="shared" si="111"/>
        <v>65010</v>
      </c>
      <c r="N210" s="401">
        <f t="shared" si="111"/>
        <v>33934</v>
      </c>
      <c r="O210" s="113"/>
      <c r="P210" s="401" t="s">
        <v>58</v>
      </c>
      <c r="Q210" s="401">
        <f t="shared" ref="Q210:AB210" si="112">SUM(Q212:Q232)</f>
        <v>3509</v>
      </c>
      <c r="R210" s="401">
        <f t="shared" si="112"/>
        <v>1805</v>
      </c>
      <c r="S210" s="401">
        <f t="shared" si="112"/>
        <v>2240</v>
      </c>
      <c r="T210" s="401">
        <f t="shared" si="112"/>
        <v>1132</v>
      </c>
      <c r="U210" s="401">
        <f t="shared" si="112"/>
        <v>1786</v>
      </c>
      <c r="V210" s="401">
        <f t="shared" si="112"/>
        <v>892</v>
      </c>
      <c r="W210" s="401">
        <f t="shared" si="112"/>
        <v>607</v>
      </c>
      <c r="X210" s="401">
        <f t="shared" si="112"/>
        <v>302</v>
      </c>
      <c r="Y210" s="401">
        <f t="shared" si="112"/>
        <v>277</v>
      </c>
      <c r="Z210" s="401">
        <f t="shared" si="112"/>
        <v>159</v>
      </c>
      <c r="AA210" s="401">
        <f t="shared" si="112"/>
        <v>8419</v>
      </c>
      <c r="AB210" s="401">
        <f t="shared" si="112"/>
        <v>4290</v>
      </c>
      <c r="AC210" s="113"/>
      <c r="AD210" s="401" t="s">
        <v>58</v>
      </c>
      <c r="AE210" s="401">
        <f t="shared" ref="AE210:AT210" si="113">SUM(AE212:AE232)</f>
        <v>588</v>
      </c>
      <c r="AF210" s="401">
        <f t="shared" si="113"/>
        <v>557</v>
      </c>
      <c r="AG210" s="401">
        <f t="shared" si="113"/>
        <v>523</v>
      </c>
      <c r="AH210" s="401">
        <f t="shared" si="113"/>
        <v>330</v>
      </c>
      <c r="AI210" s="401">
        <f t="shared" si="113"/>
        <v>264</v>
      </c>
      <c r="AJ210" s="401">
        <f t="shared" si="113"/>
        <v>2262</v>
      </c>
      <c r="AK210" s="401">
        <f t="shared" si="113"/>
        <v>1278</v>
      </c>
      <c r="AL210" s="401">
        <f t="shared" si="113"/>
        <v>172</v>
      </c>
      <c r="AM210" s="401">
        <f t="shared" si="113"/>
        <v>1450</v>
      </c>
      <c r="AN210" s="401">
        <f t="shared" si="113"/>
        <v>221</v>
      </c>
      <c r="AO210" s="401">
        <f t="shared" si="113"/>
        <v>1241</v>
      </c>
      <c r="AP210" s="401">
        <f t="shared" si="113"/>
        <v>1462</v>
      </c>
      <c r="AQ210" s="401">
        <f t="shared" si="113"/>
        <v>82</v>
      </c>
      <c r="AR210" s="401">
        <f t="shared" si="113"/>
        <v>667</v>
      </c>
      <c r="AS210" s="401">
        <f t="shared" si="113"/>
        <v>504</v>
      </c>
      <c r="AT210" s="401">
        <f t="shared" si="113"/>
        <v>163</v>
      </c>
    </row>
    <row r="211" spans="1:46" ht="15" customHeight="1">
      <c r="A211" s="155"/>
      <c r="B211" s="401"/>
      <c r="C211" s="401"/>
      <c r="D211" s="401"/>
      <c r="E211" s="401"/>
      <c r="F211" s="401"/>
      <c r="G211" s="401"/>
      <c r="H211" s="401"/>
      <c r="I211" s="401"/>
      <c r="J211" s="401"/>
      <c r="K211" s="401"/>
      <c r="L211" s="401"/>
      <c r="M211" s="401"/>
      <c r="N211" s="401"/>
      <c r="O211" s="113"/>
      <c r="P211" s="401"/>
      <c r="Q211" s="401"/>
      <c r="R211" s="401"/>
      <c r="S211" s="401"/>
      <c r="T211" s="401"/>
      <c r="U211" s="401"/>
      <c r="V211" s="401"/>
      <c r="W211" s="401"/>
      <c r="X211" s="401"/>
      <c r="Y211" s="401"/>
      <c r="Z211" s="401"/>
      <c r="AA211" s="401"/>
      <c r="AB211" s="401"/>
      <c r="AC211" s="113"/>
      <c r="AD211" s="401"/>
      <c r="AE211" s="401"/>
      <c r="AF211" s="401"/>
      <c r="AG211" s="401"/>
      <c r="AH211" s="401"/>
      <c r="AI211" s="401"/>
      <c r="AJ211" s="401"/>
      <c r="AK211" s="401"/>
      <c r="AL211" s="401"/>
      <c r="AM211" s="401"/>
      <c r="AN211" s="401"/>
      <c r="AO211" s="401"/>
      <c r="AP211" s="401"/>
      <c r="AQ211" s="401"/>
      <c r="AR211" s="401"/>
      <c r="AS211" s="401"/>
      <c r="AT211" s="401"/>
    </row>
    <row r="212" spans="1:46" s="433" customFormat="1" ht="15" customHeight="1">
      <c r="A212" s="569" t="s">
        <v>221</v>
      </c>
      <c r="B212" s="569" t="s">
        <v>222</v>
      </c>
      <c r="C212" s="438">
        <v>2549</v>
      </c>
      <c r="D212" s="438">
        <v>1409</v>
      </c>
      <c r="E212" s="438">
        <v>1555</v>
      </c>
      <c r="F212" s="438">
        <v>900</v>
      </c>
      <c r="G212" s="438">
        <v>1123</v>
      </c>
      <c r="H212" s="438">
        <v>589</v>
      </c>
      <c r="I212" s="438">
        <v>345</v>
      </c>
      <c r="J212" s="438">
        <v>180</v>
      </c>
      <c r="K212" s="438">
        <v>260</v>
      </c>
      <c r="L212" s="438">
        <v>125</v>
      </c>
      <c r="M212" s="438">
        <v>5832</v>
      </c>
      <c r="N212" s="438">
        <v>3203</v>
      </c>
      <c r="O212" s="569" t="s">
        <v>221</v>
      </c>
      <c r="P212" s="569" t="s">
        <v>222</v>
      </c>
      <c r="Q212" s="438">
        <v>57</v>
      </c>
      <c r="R212" s="438">
        <v>20</v>
      </c>
      <c r="S212" s="438">
        <v>276</v>
      </c>
      <c r="T212" s="438">
        <v>149</v>
      </c>
      <c r="U212" s="438">
        <v>212</v>
      </c>
      <c r="V212" s="438">
        <v>106</v>
      </c>
      <c r="W212" s="438">
        <v>8</v>
      </c>
      <c r="X212" s="438">
        <v>3</v>
      </c>
      <c r="Y212" s="438">
        <v>12</v>
      </c>
      <c r="Z212" s="438">
        <v>6</v>
      </c>
      <c r="AA212" s="438">
        <v>565</v>
      </c>
      <c r="AB212" s="438">
        <v>284</v>
      </c>
      <c r="AC212" s="569" t="s">
        <v>221</v>
      </c>
      <c r="AD212" s="569" t="s">
        <v>222</v>
      </c>
      <c r="AE212" s="438">
        <v>64</v>
      </c>
      <c r="AF212" s="438">
        <v>63</v>
      </c>
      <c r="AG212" s="438">
        <v>62</v>
      </c>
      <c r="AH212" s="438">
        <v>18</v>
      </c>
      <c r="AI212" s="438">
        <v>13</v>
      </c>
      <c r="AJ212" s="438">
        <v>220</v>
      </c>
      <c r="AK212" s="438">
        <v>99</v>
      </c>
      <c r="AL212" s="438">
        <v>7</v>
      </c>
      <c r="AM212" s="438">
        <v>106</v>
      </c>
      <c r="AN212" s="438">
        <v>13</v>
      </c>
      <c r="AO212" s="438">
        <v>92</v>
      </c>
      <c r="AP212" s="438">
        <v>105</v>
      </c>
      <c r="AQ212" s="438">
        <v>4</v>
      </c>
      <c r="AR212" s="438">
        <v>67</v>
      </c>
      <c r="AS212" s="438">
        <v>62</v>
      </c>
      <c r="AT212" s="438">
        <v>5</v>
      </c>
    </row>
    <row r="213" spans="1:46" s="433" customFormat="1" ht="15" customHeight="1">
      <c r="A213" s="569" t="s">
        <v>221</v>
      </c>
      <c r="B213" s="569" t="s">
        <v>223</v>
      </c>
      <c r="C213" s="438">
        <v>607</v>
      </c>
      <c r="D213" s="438">
        <v>290</v>
      </c>
      <c r="E213" s="438">
        <v>459</v>
      </c>
      <c r="F213" s="438">
        <v>221</v>
      </c>
      <c r="G213" s="438">
        <v>432</v>
      </c>
      <c r="H213" s="438">
        <v>220</v>
      </c>
      <c r="I213" s="438">
        <v>125</v>
      </c>
      <c r="J213" s="438">
        <v>56</v>
      </c>
      <c r="K213" s="438">
        <v>148</v>
      </c>
      <c r="L213" s="438">
        <v>76</v>
      </c>
      <c r="M213" s="438">
        <v>1771</v>
      </c>
      <c r="N213" s="438">
        <v>863</v>
      </c>
      <c r="O213" s="569" t="s">
        <v>221</v>
      </c>
      <c r="P213" s="569" t="s">
        <v>223</v>
      </c>
      <c r="Q213" s="438">
        <v>16</v>
      </c>
      <c r="R213" s="438">
        <v>12</v>
      </c>
      <c r="S213" s="438">
        <v>74</v>
      </c>
      <c r="T213" s="438">
        <v>41</v>
      </c>
      <c r="U213" s="438">
        <v>37</v>
      </c>
      <c r="V213" s="438">
        <v>16</v>
      </c>
      <c r="W213" s="438">
        <v>0</v>
      </c>
      <c r="X213" s="438">
        <v>0</v>
      </c>
      <c r="Y213" s="438">
        <v>2</v>
      </c>
      <c r="Z213" s="438">
        <v>1</v>
      </c>
      <c r="AA213" s="438">
        <v>129</v>
      </c>
      <c r="AB213" s="438">
        <v>70</v>
      </c>
      <c r="AC213" s="569" t="s">
        <v>221</v>
      </c>
      <c r="AD213" s="569" t="s">
        <v>223</v>
      </c>
      <c r="AE213" s="438">
        <v>19</v>
      </c>
      <c r="AF213" s="438">
        <v>19</v>
      </c>
      <c r="AG213" s="438">
        <v>20</v>
      </c>
      <c r="AH213" s="438">
        <v>5</v>
      </c>
      <c r="AI213" s="438">
        <v>5</v>
      </c>
      <c r="AJ213" s="438">
        <v>68</v>
      </c>
      <c r="AK213" s="438">
        <v>33</v>
      </c>
      <c r="AL213" s="438">
        <v>6</v>
      </c>
      <c r="AM213" s="438">
        <v>39</v>
      </c>
      <c r="AN213" s="438">
        <v>4</v>
      </c>
      <c r="AO213" s="438">
        <v>32</v>
      </c>
      <c r="AP213" s="438">
        <v>36</v>
      </c>
      <c r="AQ213" s="438">
        <v>2</v>
      </c>
      <c r="AR213" s="438">
        <v>30</v>
      </c>
      <c r="AS213" s="438">
        <v>18</v>
      </c>
      <c r="AT213" s="438">
        <v>12</v>
      </c>
    </row>
    <row r="214" spans="1:46" s="433" customFormat="1" ht="15" customHeight="1">
      <c r="A214" s="569" t="s">
        <v>221</v>
      </c>
      <c r="B214" s="569" t="s">
        <v>265</v>
      </c>
      <c r="C214" s="438">
        <v>737</v>
      </c>
      <c r="D214" s="438">
        <v>419</v>
      </c>
      <c r="E214" s="438">
        <v>402</v>
      </c>
      <c r="F214" s="438">
        <v>207</v>
      </c>
      <c r="G214" s="438">
        <v>356</v>
      </c>
      <c r="H214" s="438">
        <v>207</v>
      </c>
      <c r="I214" s="438">
        <v>59</v>
      </c>
      <c r="J214" s="438">
        <v>27</v>
      </c>
      <c r="K214" s="438">
        <v>45</v>
      </c>
      <c r="L214" s="438">
        <v>29</v>
      </c>
      <c r="M214" s="438">
        <v>1599</v>
      </c>
      <c r="N214" s="438">
        <v>889</v>
      </c>
      <c r="O214" s="569" t="s">
        <v>221</v>
      </c>
      <c r="P214" s="569" t="s">
        <v>265</v>
      </c>
      <c r="Q214" s="438">
        <v>333</v>
      </c>
      <c r="R214" s="438">
        <v>190</v>
      </c>
      <c r="S214" s="438">
        <v>55</v>
      </c>
      <c r="T214" s="438">
        <v>27</v>
      </c>
      <c r="U214" s="438">
        <v>22</v>
      </c>
      <c r="V214" s="438">
        <v>16</v>
      </c>
      <c r="W214" s="438">
        <v>0</v>
      </c>
      <c r="X214" s="438">
        <v>0</v>
      </c>
      <c r="Y214" s="438">
        <v>0</v>
      </c>
      <c r="Z214" s="438">
        <v>0</v>
      </c>
      <c r="AA214" s="438">
        <v>410</v>
      </c>
      <c r="AB214" s="438">
        <v>233</v>
      </c>
      <c r="AC214" s="569" t="s">
        <v>221</v>
      </c>
      <c r="AD214" s="569" t="s">
        <v>265</v>
      </c>
      <c r="AE214" s="438">
        <v>18</v>
      </c>
      <c r="AF214" s="438">
        <v>18</v>
      </c>
      <c r="AG214" s="438">
        <v>18</v>
      </c>
      <c r="AH214" s="438">
        <v>1</v>
      </c>
      <c r="AI214" s="438">
        <v>1</v>
      </c>
      <c r="AJ214" s="438">
        <v>56</v>
      </c>
      <c r="AK214" s="438">
        <v>23</v>
      </c>
      <c r="AL214" s="438">
        <v>2</v>
      </c>
      <c r="AM214" s="438">
        <v>25</v>
      </c>
      <c r="AN214" s="438">
        <v>15</v>
      </c>
      <c r="AO214" s="438">
        <v>13</v>
      </c>
      <c r="AP214" s="438">
        <v>28</v>
      </c>
      <c r="AQ214" s="438">
        <v>1</v>
      </c>
      <c r="AR214" s="438">
        <v>21</v>
      </c>
      <c r="AS214" s="438">
        <v>19</v>
      </c>
      <c r="AT214" s="438">
        <v>2</v>
      </c>
    </row>
    <row r="215" spans="1:46" s="433" customFormat="1" ht="15" customHeight="1">
      <c r="A215" s="569" t="s">
        <v>221</v>
      </c>
      <c r="B215" s="569" t="s">
        <v>225</v>
      </c>
      <c r="C215" s="438">
        <v>363</v>
      </c>
      <c r="D215" s="438">
        <v>193</v>
      </c>
      <c r="E215" s="438">
        <v>235</v>
      </c>
      <c r="F215" s="438">
        <v>129</v>
      </c>
      <c r="G215" s="438">
        <v>247</v>
      </c>
      <c r="H215" s="438">
        <v>114</v>
      </c>
      <c r="I215" s="438">
        <v>50</v>
      </c>
      <c r="J215" s="438">
        <v>22</v>
      </c>
      <c r="K215" s="438">
        <v>38</v>
      </c>
      <c r="L215" s="438">
        <v>18</v>
      </c>
      <c r="M215" s="438">
        <v>933</v>
      </c>
      <c r="N215" s="438">
        <v>476</v>
      </c>
      <c r="O215" s="569" t="s">
        <v>221</v>
      </c>
      <c r="P215" s="569" t="s">
        <v>225</v>
      </c>
      <c r="Q215" s="438">
        <v>47</v>
      </c>
      <c r="R215" s="438">
        <v>20</v>
      </c>
      <c r="S215" s="438">
        <v>28</v>
      </c>
      <c r="T215" s="438">
        <v>14</v>
      </c>
      <c r="U215" s="438">
        <v>39</v>
      </c>
      <c r="V215" s="438">
        <v>16</v>
      </c>
      <c r="W215" s="438">
        <v>6</v>
      </c>
      <c r="X215" s="438">
        <v>2</v>
      </c>
      <c r="Y215" s="438">
        <v>0</v>
      </c>
      <c r="Z215" s="438">
        <v>0</v>
      </c>
      <c r="AA215" s="438">
        <v>120</v>
      </c>
      <c r="AB215" s="438">
        <v>52</v>
      </c>
      <c r="AC215" s="569" t="s">
        <v>221</v>
      </c>
      <c r="AD215" s="569" t="s">
        <v>225</v>
      </c>
      <c r="AE215" s="438">
        <v>9</v>
      </c>
      <c r="AF215" s="438">
        <v>9</v>
      </c>
      <c r="AG215" s="438">
        <v>9</v>
      </c>
      <c r="AH215" s="438">
        <v>1</v>
      </c>
      <c r="AI215" s="438">
        <v>1</v>
      </c>
      <c r="AJ215" s="438">
        <v>29</v>
      </c>
      <c r="AK215" s="438">
        <v>15</v>
      </c>
      <c r="AL215" s="438">
        <v>0</v>
      </c>
      <c r="AM215" s="438">
        <v>15</v>
      </c>
      <c r="AN215" s="438">
        <v>7</v>
      </c>
      <c r="AO215" s="438">
        <v>11</v>
      </c>
      <c r="AP215" s="438">
        <v>18</v>
      </c>
      <c r="AQ215" s="438">
        <v>1</v>
      </c>
      <c r="AR215" s="438">
        <v>9</v>
      </c>
      <c r="AS215" s="438">
        <v>9</v>
      </c>
      <c r="AT215" s="438">
        <v>0</v>
      </c>
    </row>
    <row r="216" spans="1:46" s="433" customFormat="1" ht="15" customHeight="1">
      <c r="A216" s="569" t="s">
        <v>226</v>
      </c>
      <c r="B216" s="569" t="s">
        <v>227</v>
      </c>
      <c r="C216" s="438">
        <v>1066</v>
      </c>
      <c r="D216" s="438">
        <v>586</v>
      </c>
      <c r="E216" s="438">
        <v>661</v>
      </c>
      <c r="F216" s="438">
        <v>379</v>
      </c>
      <c r="G216" s="438">
        <v>554</v>
      </c>
      <c r="H216" s="438">
        <v>305</v>
      </c>
      <c r="I216" s="438">
        <v>335</v>
      </c>
      <c r="J216" s="438">
        <v>182</v>
      </c>
      <c r="K216" s="438">
        <v>241</v>
      </c>
      <c r="L216" s="438">
        <v>121</v>
      </c>
      <c r="M216" s="438">
        <v>2857</v>
      </c>
      <c r="N216" s="438">
        <v>1573</v>
      </c>
      <c r="O216" s="569" t="s">
        <v>226</v>
      </c>
      <c r="P216" s="569" t="s">
        <v>227</v>
      </c>
      <c r="Q216" s="438">
        <v>303</v>
      </c>
      <c r="R216" s="438">
        <v>165</v>
      </c>
      <c r="S216" s="438">
        <v>164</v>
      </c>
      <c r="T216" s="438">
        <v>94</v>
      </c>
      <c r="U216" s="438">
        <v>127</v>
      </c>
      <c r="V216" s="438">
        <v>79</v>
      </c>
      <c r="W216" s="438">
        <v>26</v>
      </c>
      <c r="X216" s="438">
        <v>9</v>
      </c>
      <c r="Y216" s="438">
        <v>5</v>
      </c>
      <c r="Z216" s="438">
        <v>1</v>
      </c>
      <c r="AA216" s="438">
        <v>625</v>
      </c>
      <c r="AB216" s="438">
        <v>348</v>
      </c>
      <c r="AC216" s="569" t="s">
        <v>226</v>
      </c>
      <c r="AD216" s="569" t="s">
        <v>227</v>
      </c>
      <c r="AE216" s="438">
        <v>22</v>
      </c>
      <c r="AF216" s="438">
        <v>18</v>
      </c>
      <c r="AG216" s="438">
        <v>18</v>
      </c>
      <c r="AH216" s="438">
        <v>15</v>
      </c>
      <c r="AI216" s="438">
        <v>12</v>
      </c>
      <c r="AJ216" s="438">
        <v>85</v>
      </c>
      <c r="AK216" s="438">
        <v>52</v>
      </c>
      <c r="AL216" s="438">
        <v>6</v>
      </c>
      <c r="AM216" s="438">
        <v>58</v>
      </c>
      <c r="AN216" s="438">
        <v>15</v>
      </c>
      <c r="AO216" s="438">
        <v>41</v>
      </c>
      <c r="AP216" s="438">
        <v>56</v>
      </c>
      <c r="AQ216" s="438">
        <v>3</v>
      </c>
      <c r="AR216" s="438">
        <v>66</v>
      </c>
      <c r="AS216" s="438">
        <v>17</v>
      </c>
      <c r="AT216" s="438">
        <v>49</v>
      </c>
    </row>
    <row r="217" spans="1:46" s="433" customFormat="1" ht="15" customHeight="1">
      <c r="A217" s="569" t="s">
        <v>226</v>
      </c>
      <c r="B217" s="569" t="s">
        <v>228</v>
      </c>
      <c r="C217" s="438">
        <v>1201</v>
      </c>
      <c r="D217" s="438">
        <v>610</v>
      </c>
      <c r="E217" s="438">
        <v>764</v>
      </c>
      <c r="F217" s="438">
        <v>379</v>
      </c>
      <c r="G217" s="438">
        <v>757</v>
      </c>
      <c r="H217" s="438">
        <v>374</v>
      </c>
      <c r="I217" s="438">
        <v>362</v>
      </c>
      <c r="J217" s="438">
        <v>186</v>
      </c>
      <c r="K217" s="438">
        <v>330</v>
      </c>
      <c r="L217" s="438">
        <v>154</v>
      </c>
      <c r="M217" s="438">
        <v>3414</v>
      </c>
      <c r="N217" s="438">
        <v>1703</v>
      </c>
      <c r="O217" s="569" t="s">
        <v>226</v>
      </c>
      <c r="P217" s="569" t="s">
        <v>228</v>
      </c>
      <c r="Q217" s="438">
        <v>198</v>
      </c>
      <c r="R217" s="438">
        <v>85</v>
      </c>
      <c r="S217" s="438">
        <v>67</v>
      </c>
      <c r="T217" s="438">
        <v>28</v>
      </c>
      <c r="U217" s="438">
        <v>91</v>
      </c>
      <c r="V217" s="438">
        <v>52</v>
      </c>
      <c r="W217" s="438">
        <v>37</v>
      </c>
      <c r="X217" s="438">
        <v>20</v>
      </c>
      <c r="Y217" s="438">
        <v>16</v>
      </c>
      <c r="Z217" s="438">
        <v>9</v>
      </c>
      <c r="AA217" s="438">
        <v>409</v>
      </c>
      <c r="AB217" s="438">
        <v>194</v>
      </c>
      <c r="AC217" s="569" t="s">
        <v>226</v>
      </c>
      <c r="AD217" s="569" t="s">
        <v>228</v>
      </c>
      <c r="AE217" s="438">
        <v>30</v>
      </c>
      <c r="AF217" s="438">
        <v>25</v>
      </c>
      <c r="AG217" s="438">
        <v>21</v>
      </c>
      <c r="AH217" s="438">
        <v>13</v>
      </c>
      <c r="AI217" s="438">
        <v>11</v>
      </c>
      <c r="AJ217" s="438">
        <v>100</v>
      </c>
      <c r="AK217" s="438">
        <v>72</v>
      </c>
      <c r="AL217" s="438">
        <v>12</v>
      </c>
      <c r="AM217" s="438">
        <v>84</v>
      </c>
      <c r="AN217" s="438">
        <v>1</v>
      </c>
      <c r="AO217" s="438">
        <v>80</v>
      </c>
      <c r="AP217" s="438">
        <v>81</v>
      </c>
      <c r="AQ217" s="438">
        <v>1</v>
      </c>
      <c r="AR217" s="438">
        <v>34</v>
      </c>
      <c r="AS217" s="438">
        <v>21</v>
      </c>
      <c r="AT217" s="438">
        <v>13</v>
      </c>
    </row>
    <row r="218" spans="1:46" s="433" customFormat="1" ht="15" customHeight="1">
      <c r="A218" s="569" t="s">
        <v>226</v>
      </c>
      <c r="B218" s="569" t="s">
        <v>229</v>
      </c>
      <c r="C218" s="438">
        <v>2218</v>
      </c>
      <c r="D218" s="438">
        <v>1100</v>
      </c>
      <c r="E218" s="438">
        <v>1206</v>
      </c>
      <c r="F218" s="438">
        <v>574</v>
      </c>
      <c r="G218" s="438">
        <v>1419</v>
      </c>
      <c r="H218" s="438">
        <v>707</v>
      </c>
      <c r="I218" s="438">
        <v>641</v>
      </c>
      <c r="J218" s="438">
        <v>337</v>
      </c>
      <c r="K218" s="438">
        <v>433</v>
      </c>
      <c r="L218" s="438">
        <v>226</v>
      </c>
      <c r="M218" s="438">
        <v>5917</v>
      </c>
      <c r="N218" s="438">
        <v>2944</v>
      </c>
      <c r="O218" s="569" t="s">
        <v>226</v>
      </c>
      <c r="P218" s="569" t="s">
        <v>229</v>
      </c>
      <c r="Q218" s="438">
        <v>237</v>
      </c>
      <c r="R218" s="438">
        <v>114</v>
      </c>
      <c r="S218" s="438">
        <v>198</v>
      </c>
      <c r="T218" s="438">
        <v>99</v>
      </c>
      <c r="U218" s="438">
        <v>217</v>
      </c>
      <c r="V218" s="438">
        <v>94</v>
      </c>
      <c r="W218" s="438">
        <v>54</v>
      </c>
      <c r="X218" s="438">
        <v>27</v>
      </c>
      <c r="Y218" s="438">
        <v>19</v>
      </c>
      <c r="Z218" s="438">
        <v>9</v>
      </c>
      <c r="AA218" s="438">
        <v>725</v>
      </c>
      <c r="AB218" s="438">
        <v>343</v>
      </c>
      <c r="AC218" s="569" t="s">
        <v>226</v>
      </c>
      <c r="AD218" s="569" t="s">
        <v>229</v>
      </c>
      <c r="AE218" s="438">
        <v>48</v>
      </c>
      <c r="AF218" s="438">
        <v>46</v>
      </c>
      <c r="AG218" s="438">
        <v>48</v>
      </c>
      <c r="AH218" s="438">
        <v>21</v>
      </c>
      <c r="AI218" s="438">
        <v>14</v>
      </c>
      <c r="AJ218" s="438">
        <v>177</v>
      </c>
      <c r="AK218" s="438">
        <v>118</v>
      </c>
      <c r="AL218" s="438">
        <v>2</v>
      </c>
      <c r="AM218" s="438">
        <v>120</v>
      </c>
      <c r="AN218" s="438">
        <v>2</v>
      </c>
      <c r="AO218" s="438">
        <v>112</v>
      </c>
      <c r="AP218" s="438">
        <v>114</v>
      </c>
      <c r="AQ218" s="438">
        <v>10</v>
      </c>
      <c r="AR218" s="438">
        <v>46</v>
      </c>
      <c r="AS218" s="438">
        <v>41</v>
      </c>
      <c r="AT218" s="438">
        <v>5</v>
      </c>
    </row>
    <row r="219" spans="1:46" s="433" customFormat="1" ht="15" customHeight="1">
      <c r="A219" s="569" t="s">
        <v>230</v>
      </c>
      <c r="B219" s="569" t="s">
        <v>266</v>
      </c>
      <c r="C219" s="438">
        <v>1451</v>
      </c>
      <c r="D219" s="438">
        <v>802</v>
      </c>
      <c r="E219" s="438">
        <v>1117</v>
      </c>
      <c r="F219" s="438">
        <v>634</v>
      </c>
      <c r="G219" s="438">
        <v>712</v>
      </c>
      <c r="H219" s="438">
        <v>389</v>
      </c>
      <c r="I219" s="438">
        <v>403</v>
      </c>
      <c r="J219" s="438">
        <v>206</v>
      </c>
      <c r="K219" s="438">
        <v>260</v>
      </c>
      <c r="L219" s="438">
        <v>127</v>
      </c>
      <c r="M219" s="438">
        <v>3943</v>
      </c>
      <c r="N219" s="438">
        <v>2158</v>
      </c>
      <c r="O219" s="569" t="s">
        <v>230</v>
      </c>
      <c r="P219" s="569" t="s">
        <v>266</v>
      </c>
      <c r="Q219" s="438">
        <v>501</v>
      </c>
      <c r="R219" s="438">
        <v>261</v>
      </c>
      <c r="S219" s="438">
        <v>279</v>
      </c>
      <c r="T219" s="438">
        <v>153</v>
      </c>
      <c r="U219" s="438">
        <v>114</v>
      </c>
      <c r="V219" s="438">
        <v>53</v>
      </c>
      <c r="W219" s="438">
        <v>39</v>
      </c>
      <c r="X219" s="438">
        <v>22</v>
      </c>
      <c r="Y219" s="438">
        <v>17</v>
      </c>
      <c r="Z219" s="438">
        <v>8</v>
      </c>
      <c r="AA219" s="438">
        <v>950</v>
      </c>
      <c r="AB219" s="438">
        <v>497</v>
      </c>
      <c r="AC219" s="569" t="s">
        <v>230</v>
      </c>
      <c r="AD219" s="569" t="s">
        <v>266</v>
      </c>
      <c r="AE219" s="438">
        <v>43</v>
      </c>
      <c r="AF219" s="438">
        <v>40</v>
      </c>
      <c r="AG219" s="438">
        <v>38</v>
      </c>
      <c r="AH219" s="438">
        <v>32</v>
      </c>
      <c r="AI219" s="438">
        <v>24</v>
      </c>
      <c r="AJ219" s="438">
        <v>177</v>
      </c>
      <c r="AK219" s="438">
        <v>39</v>
      </c>
      <c r="AL219" s="438">
        <v>24</v>
      </c>
      <c r="AM219" s="438">
        <v>63</v>
      </c>
      <c r="AN219" s="438">
        <v>8</v>
      </c>
      <c r="AO219" s="438">
        <v>53</v>
      </c>
      <c r="AP219" s="438">
        <v>61</v>
      </c>
      <c r="AQ219" s="438">
        <v>2</v>
      </c>
      <c r="AR219" s="438">
        <v>47</v>
      </c>
      <c r="AS219" s="438">
        <v>40</v>
      </c>
      <c r="AT219" s="438">
        <v>7</v>
      </c>
    </row>
    <row r="220" spans="1:46" s="433" customFormat="1" ht="15" customHeight="1">
      <c r="A220" s="569" t="s">
        <v>230</v>
      </c>
      <c r="B220" s="569" t="s">
        <v>232</v>
      </c>
      <c r="C220" s="438">
        <v>813</v>
      </c>
      <c r="D220" s="438">
        <v>404</v>
      </c>
      <c r="E220" s="438">
        <v>455</v>
      </c>
      <c r="F220" s="438">
        <v>236</v>
      </c>
      <c r="G220" s="438">
        <v>326</v>
      </c>
      <c r="H220" s="438">
        <v>174</v>
      </c>
      <c r="I220" s="438">
        <v>215</v>
      </c>
      <c r="J220" s="438">
        <v>99</v>
      </c>
      <c r="K220" s="438">
        <v>146</v>
      </c>
      <c r="L220" s="438">
        <v>62</v>
      </c>
      <c r="M220" s="438">
        <v>1955</v>
      </c>
      <c r="N220" s="438">
        <v>975</v>
      </c>
      <c r="O220" s="569" t="s">
        <v>230</v>
      </c>
      <c r="P220" s="569" t="s">
        <v>232</v>
      </c>
      <c r="Q220" s="438">
        <v>38</v>
      </c>
      <c r="R220" s="438">
        <v>21</v>
      </c>
      <c r="S220" s="438">
        <v>48</v>
      </c>
      <c r="T220" s="438">
        <v>22</v>
      </c>
      <c r="U220" s="438">
        <v>56</v>
      </c>
      <c r="V220" s="438">
        <v>37</v>
      </c>
      <c r="W220" s="438">
        <v>1</v>
      </c>
      <c r="X220" s="438">
        <v>0</v>
      </c>
      <c r="Y220" s="438">
        <v>7</v>
      </c>
      <c r="Z220" s="438">
        <v>5</v>
      </c>
      <c r="AA220" s="438">
        <v>150</v>
      </c>
      <c r="AB220" s="438">
        <v>85</v>
      </c>
      <c r="AC220" s="569" t="s">
        <v>230</v>
      </c>
      <c r="AD220" s="569" t="s">
        <v>232</v>
      </c>
      <c r="AE220" s="438">
        <v>25</v>
      </c>
      <c r="AF220" s="438">
        <v>25</v>
      </c>
      <c r="AG220" s="438">
        <v>23</v>
      </c>
      <c r="AH220" s="438">
        <v>13</v>
      </c>
      <c r="AI220" s="438">
        <v>11</v>
      </c>
      <c r="AJ220" s="438">
        <v>97</v>
      </c>
      <c r="AK220" s="438">
        <v>30</v>
      </c>
      <c r="AL220" s="438">
        <v>16</v>
      </c>
      <c r="AM220" s="438">
        <v>46</v>
      </c>
      <c r="AN220" s="438">
        <v>25</v>
      </c>
      <c r="AO220" s="438">
        <v>27</v>
      </c>
      <c r="AP220" s="438">
        <v>52</v>
      </c>
      <c r="AQ220" s="438">
        <v>2</v>
      </c>
      <c r="AR220" s="438">
        <v>30</v>
      </c>
      <c r="AS220" s="438">
        <v>23</v>
      </c>
      <c r="AT220" s="438">
        <v>7</v>
      </c>
    </row>
    <row r="221" spans="1:46" s="433" customFormat="1" ht="15" customHeight="1">
      <c r="A221" s="569" t="s">
        <v>230</v>
      </c>
      <c r="B221" s="569" t="s">
        <v>233</v>
      </c>
      <c r="C221" s="438">
        <v>44</v>
      </c>
      <c r="D221" s="438">
        <v>17</v>
      </c>
      <c r="E221" s="438">
        <v>33</v>
      </c>
      <c r="F221" s="438">
        <v>18</v>
      </c>
      <c r="G221" s="438">
        <v>35</v>
      </c>
      <c r="H221" s="438">
        <v>21</v>
      </c>
      <c r="I221" s="438">
        <v>33</v>
      </c>
      <c r="J221" s="438">
        <v>16</v>
      </c>
      <c r="K221" s="438">
        <v>0</v>
      </c>
      <c r="L221" s="438">
        <v>0</v>
      </c>
      <c r="M221" s="438">
        <v>145</v>
      </c>
      <c r="N221" s="438">
        <v>72</v>
      </c>
      <c r="O221" s="569" t="s">
        <v>230</v>
      </c>
      <c r="P221" s="569" t="s">
        <v>233</v>
      </c>
      <c r="Q221" s="438">
        <v>9</v>
      </c>
      <c r="R221" s="438">
        <v>2</v>
      </c>
      <c r="S221" s="438">
        <v>7</v>
      </c>
      <c r="T221" s="438">
        <v>2</v>
      </c>
      <c r="U221" s="438">
        <v>8</v>
      </c>
      <c r="V221" s="438">
        <v>4</v>
      </c>
      <c r="W221" s="438">
        <v>0</v>
      </c>
      <c r="X221" s="438">
        <v>0</v>
      </c>
      <c r="Y221" s="438">
        <v>0</v>
      </c>
      <c r="Z221" s="438">
        <v>0</v>
      </c>
      <c r="AA221" s="438">
        <v>24</v>
      </c>
      <c r="AB221" s="438">
        <v>8</v>
      </c>
      <c r="AC221" s="569" t="s">
        <v>230</v>
      </c>
      <c r="AD221" s="569" t="s">
        <v>233</v>
      </c>
      <c r="AE221" s="438">
        <v>1</v>
      </c>
      <c r="AF221" s="438">
        <v>1</v>
      </c>
      <c r="AG221" s="438">
        <v>1</v>
      </c>
      <c r="AH221" s="438">
        <v>1</v>
      </c>
      <c r="AI221" s="438">
        <v>0</v>
      </c>
      <c r="AJ221" s="438">
        <v>4</v>
      </c>
      <c r="AK221" s="438">
        <v>4</v>
      </c>
      <c r="AL221" s="438">
        <v>0</v>
      </c>
      <c r="AM221" s="438">
        <v>4</v>
      </c>
      <c r="AN221" s="438">
        <v>0</v>
      </c>
      <c r="AO221" s="438">
        <v>4</v>
      </c>
      <c r="AP221" s="438">
        <v>4</v>
      </c>
      <c r="AQ221" s="438">
        <v>0</v>
      </c>
      <c r="AR221" s="438">
        <v>1</v>
      </c>
      <c r="AS221" s="438">
        <v>1</v>
      </c>
      <c r="AT221" s="438">
        <v>0</v>
      </c>
    </row>
    <row r="222" spans="1:46" s="433" customFormat="1" ht="15" customHeight="1">
      <c r="A222" s="569" t="s">
        <v>230</v>
      </c>
      <c r="B222" s="569" t="s">
        <v>234</v>
      </c>
      <c r="C222" s="438">
        <v>275</v>
      </c>
      <c r="D222" s="438">
        <v>130</v>
      </c>
      <c r="E222" s="438">
        <v>156</v>
      </c>
      <c r="F222" s="438">
        <v>80</v>
      </c>
      <c r="G222" s="438">
        <v>99</v>
      </c>
      <c r="H222" s="438">
        <v>51</v>
      </c>
      <c r="I222" s="438">
        <v>60</v>
      </c>
      <c r="J222" s="438">
        <v>32</v>
      </c>
      <c r="K222" s="438">
        <v>39</v>
      </c>
      <c r="L222" s="438">
        <v>24</v>
      </c>
      <c r="M222" s="438">
        <v>629</v>
      </c>
      <c r="N222" s="438">
        <v>317</v>
      </c>
      <c r="O222" s="569" t="s">
        <v>230</v>
      </c>
      <c r="P222" s="569" t="s">
        <v>234</v>
      </c>
      <c r="Q222" s="438">
        <v>40</v>
      </c>
      <c r="R222" s="438">
        <v>19</v>
      </c>
      <c r="S222" s="438">
        <v>12</v>
      </c>
      <c r="T222" s="438">
        <v>4</v>
      </c>
      <c r="U222" s="438">
        <v>12</v>
      </c>
      <c r="V222" s="438">
        <v>5</v>
      </c>
      <c r="W222" s="438">
        <v>6</v>
      </c>
      <c r="X222" s="438">
        <v>3</v>
      </c>
      <c r="Y222" s="438">
        <v>27</v>
      </c>
      <c r="Z222" s="438">
        <v>22</v>
      </c>
      <c r="AA222" s="438">
        <v>97</v>
      </c>
      <c r="AB222" s="438">
        <v>53</v>
      </c>
      <c r="AC222" s="569" t="s">
        <v>230</v>
      </c>
      <c r="AD222" s="569" t="s">
        <v>234</v>
      </c>
      <c r="AE222" s="438">
        <v>7</v>
      </c>
      <c r="AF222" s="438">
        <v>7</v>
      </c>
      <c r="AG222" s="438">
        <v>6</v>
      </c>
      <c r="AH222" s="438">
        <v>2</v>
      </c>
      <c r="AI222" s="438">
        <v>1</v>
      </c>
      <c r="AJ222" s="438">
        <v>23</v>
      </c>
      <c r="AK222" s="438">
        <v>9</v>
      </c>
      <c r="AL222" s="438">
        <v>3</v>
      </c>
      <c r="AM222" s="438">
        <v>12</v>
      </c>
      <c r="AN222" s="438">
        <v>0</v>
      </c>
      <c r="AO222" s="438">
        <v>14</v>
      </c>
      <c r="AP222" s="438">
        <v>14</v>
      </c>
      <c r="AQ222" s="438">
        <v>0</v>
      </c>
      <c r="AR222" s="438">
        <v>6</v>
      </c>
      <c r="AS222" s="438">
        <v>6</v>
      </c>
      <c r="AT222" s="438">
        <v>0</v>
      </c>
    </row>
    <row r="223" spans="1:46" s="433" customFormat="1" ht="15" customHeight="1">
      <c r="A223" s="569" t="s">
        <v>230</v>
      </c>
      <c r="B223" s="569" t="s">
        <v>235</v>
      </c>
      <c r="C223" s="438">
        <v>827</v>
      </c>
      <c r="D223" s="438">
        <v>411</v>
      </c>
      <c r="E223" s="438">
        <v>675</v>
      </c>
      <c r="F223" s="438">
        <v>345</v>
      </c>
      <c r="G223" s="438">
        <v>571</v>
      </c>
      <c r="H223" s="438">
        <v>272</v>
      </c>
      <c r="I223" s="438">
        <v>353</v>
      </c>
      <c r="J223" s="438">
        <v>160</v>
      </c>
      <c r="K223" s="438">
        <v>265</v>
      </c>
      <c r="L223" s="438">
        <v>125</v>
      </c>
      <c r="M223" s="438">
        <v>2691</v>
      </c>
      <c r="N223" s="438">
        <v>1313</v>
      </c>
      <c r="O223" s="569" t="s">
        <v>230</v>
      </c>
      <c r="P223" s="569" t="s">
        <v>235</v>
      </c>
      <c r="Q223" s="438">
        <v>143</v>
      </c>
      <c r="R223" s="438">
        <v>80</v>
      </c>
      <c r="S223" s="438">
        <v>118</v>
      </c>
      <c r="T223" s="438">
        <v>54</v>
      </c>
      <c r="U223" s="438">
        <v>84</v>
      </c>
      <c r="V223" s="438">
        <v>38</v>
      </c>
      <c r="W223" s="438">
        <v>31</v>
      </c>
      <c r="X223" s="438">
        <v>12</v>
      </c>
      <c r="Y223" s="438">
        <v>9</v>
      </c>
      <c r="Z223" s="438">
        <v>3</v>
      </c>
      <c r="AA223" s="438">
        <v>385</v>
      </c>
      <c r="AB223" s="438">
        <v>187</v>
      </c>
      <c r="AC223" s="569" t="s">
        <v>230</v>
      </c>
      <c r="AD223" s="569" t="s">
        <v>235</v>
      </c>
      <c r="AE223" s="438">
        <v>28</v>
      </c>
      <c r="AF223" s="438">
        <v>26</v>
      </c>
      <c r="AG223" s="438">
        <v>26</v>
      </c>
      <c r="AH223" s="438">
        <v>17</v>
      </c>
      <c r="AI223" s="438">
        <v>14</v>
      </c>
      <c r="AJ223" s="438">
        <v>111</v>
      </c>
      <c r="AK223" s="438">
        <v>41</v>
      </c>
      <c r="AL223" s="438">
        <v>19</v>
      </c>
      <c r="AM223" s="438">
        <v>60</v>
      </c>
      <c r="AN223" s="438">
        <v>2</v>
      </c>
      <c r="AO223" s="438">
        <v>59</v>
      </c>
      <c r="AP223" s="438">
        <v>61</v>
      </c>
      <c r="AQ223" s="438">
        <v>4</v>
      </c>
      <c r="AR223" s="438">
        <v>28</v>
      </c>
      <c r="AS223" s="438">
        <v>25</v>
      </c>
      <c r="AT223" s="438">
        <v>3</v>
      </c>
    </row>
    <row r="224" spans="1:46" s="433" customFormat="1" ht="15" customHeight="1">
      <c r="A224" s="569" t="s">
        <v>230</v>
      </c>
      <c r="B224" s="569" t="s">
        <v>236</v>
      </c>
      <c r="C224" s="438">
        <v>2791</v>
      </c>
      <c r="D224" s="438">
        <v>1537</v>
      </c>
      <c r="E224" s="438">
        <v>1324</v>
      </c>
      <c r="F224" s="438">
        <v>721</v>
      </c>
      <c r="G224" s="438">
        <v>1056</v>
      </c>
      <c r="H224" s="438">
        <v>532</v>
      </c>
      <c r="I224" s="438">
        <v>644</v>
      </c>
      <c r="J224" s="438">
        <v>320</v>
      </c>
      <c r="K224" s="438">
        <v>392</v>
      </c>
      <c r="L224" s="438">
        <v>184</v>
      </c>
      <c r="M224" s="438">
        <v>6207</v>
      </c>
      <c r="N224" s="438">
        <v>3294</v>
      </c>
      <c r="O224" s="569" t="s">
        <v>230</v>
      </c>
      <c r="P224" s="569" t="s">
        <v>236</v>
      </c>
      <c r="Q224" s="438">
        <v>677</v>
      </c>
      <c r="R224" s="438">
        <v>351</v>
      </c>
      <c r="S224" s="438">
        <v>211</v>
      </c>
      <c r="T224" s="438">
        <v>106</v>
      </c>
      <c r="U224" s="438">
        <v>192</v>
      </c>
      <c r="V224" s="438">
        <v>98</v>
      </c>
      <c r="W224" s="438">
        <v>71</v>
      </c>
      <c r="X224" s="438">
        <v>48</v>
      </c>
      <c r="Y224" s="438">
        <v>15</v>
      </c>
      <c r="Z224" s="438">
        <v>8</v>
      </c>
      <c r="AA224" s="438">
        <v>1166</v>
      </c>
      <c r="AB224" s="438">
        <v>611</v>
      </c>
      <c r="AC224" s="569" t="s">
        <v>230</v>
      </c>
      <c r="AD224" s="569" t="s">
        <v>236</v>
      </c>
      <c r="AE224" s="438">
        <v>61</v>
      </c>
      <c r="AF224" s="438">
        <v>61</v>
      </c>
      <c r="AG224" s="438">
        <v>56</v>
      </c>
      <c r="AH224" s="438">
        <v>31</v>
      </c>
      <c r="AI224" s="438">
        <v>19</v>
      </c>
      <c r="AJ224" s="438">
        <v>228</v>
      </c>
      <c r="AK224" s="438">
        <v>109</v>
      </c>
      <c r="AL224" s="438">
        <v>16</v>
      </c>
      <c r="AM224" s="438">
        <v>125</v>
      </c>
      <c r="AN224" s="438">
        <v>58</v>
      </c>
      <c r="AO224" s="438">
        <v>79</v>
      </c>
      <c r="AP224" s="438">
        <v>137</v>
      </c>
      <c r="AQ224" s="438">
        <v>5</v>
      </c>
      <c r="AR224" s="438">
        <v>97</v>
      </c>
      <c r="AS224" s="438">
        <v>56</v>
      </c>
      <c r="AT224" s="438">
        <v>41</v>
      </c>
    </row>
    <row r="225" spans="1:46" s="433" customFormat="1" ht="15" customHeight="1">
      <c r="A225" s="569" t="s">
        <v>230</v>
      </c>
      <c r="B225" s="569" t="s">
        <v>237</v>
      </c>
      <c r="C225" s="438">
        <v>341</v>
      </c>
      <c r="D225" s="438">
        <v>174</v>
      </c>
      <c r="E225" s="438">
        <v>275</v>
      </c>
      <c r="F225" s="438">
        <v>138</v>
      </c>
      <c r="G225" s="438">
        <v>242</v>
      </c>
      <c r="H225" s="438">
        <v>105</v>
      </c>
      <c r="I225" s="438">
        <v>199</v>
      </c>
      <c r="J225" s="438">
        <v>102</v>
      </c>
      <c r="K225" s="438">
        <v>98</v>
      </c>
      <c r="L225" s="438">
        <v>49</v>
      </c>
      <c r="M225" s="438">
        <v>1155</v>
      </c>
      <c r="N225" s="438">
        <v>568</v>
      </c>
      <c r="O225" s="569" t="s">
        <v>230</v>
      </c>
      <c r="P225" s="569" t="s">
        <v>237</v>
      </c>
      <c r="Q225" s="438">
        <v>9</v>
      </c>
      <c r="R225" s="438">
        <v>1</v>
      </c>
      <c r="S225" s="438">
        <v>17</v>
      </c>
      <c r="T225" s="438">
        <v>11</v>
      </c>
      <c r="U225" s="438">
        <v>21</v>
      </c>
      <c r="V225" s="438">
        <v>9</v>
      </c>
      <c r="W225" s="438">
        <v>6</v>
      </c>
      <c r="X225" s="438">
        <v>0</v>
      </c>
      <c r="Y225" s="438">
        <v>0</v>
      </c>
      <c r="Z225" s="438">
        <v>0</v>
      </c>
      <c r="AA225" s="438">
        <v>53</v>
      </c>
      <c r="AB225" s="438">
        <v>21</v>
      </c>
      <c r="AC225" s="569" t="s">
        <v>230</v>
      </c>
      <c r="AD225" s="569" t="s">
        <v>237</v>
      </c>
      <c r="AE225" s="438">
        <v>8</v>
      </c>
      <c r="AF225" s="438">
        <v>8</v>
      </c>
      <c r="AG225" s="438">
        <v>8</v>
      </c>
      <c r="AH225" s="438">
        <v>6</v>
      </c>
      <c r="AI225" s="438">
        <v>5</v>
      </c>
      <c r="AJ225" s="438">
        <v>35</v>
      </c>
      <c r="AK225" s="438">
        <v>30</v>
      </c>
      <c r="AL225" s="438">
        <v>0</v>
      </c>
      <c r="AM225" s="438">
        <v>30</v>
      </c>
      <c r="AN225" s="438">
        <v>2</v>
      </c>
      <c r="AO225" s="438">
        <v>30</v>
      </c>
      <c r="AP225" s="438">
        <v>32</v>
      </c>
      <c r="AQ225" s="438">
        <v>0</v>
      </c>
      <c r="AR225" s="438">
        <v>7</v>
      </c>
      <c r="AS225" s="438">
        <v>7</v>
      </c>
      <c r="AT225" s="438">
        <v>0</v>
      </c>
    </row>
    <row r="226" spans="1:46" s="433" customFormat="1" ht="15" customHeight="1">
      <c r="A226" s="569" t="s">
        <v>230</v>
      </c>
      <c r="B226" s="569" t="s">
        <v>238</v>
      </c>
      <c r="C226" s="438">
        <v>2282</v>
      </c>
      <c r="D226" s="438">
        <v>1220</v>
      </c>
      <c r="E226" s="438">
        <v>2029</v>
      </c>
      <c r="F226" s="438">
        <v>1060</v>
      </c>
      <c r="G226" s="438">
        <v>1795</v>
      </c>
      <c r="H226" s="438">
        <v>964</v>
      </c>
      <c r="I226" s="438">
        <v>1575</v>
      </c>
      <c r="J226" s="438">
        <v>858</v>
      </c>
      <c r="K226" s="438">
        <v>1282</v>
      </c>
      <c r="L226" s="438">
        <v>684</v>
      </c>
      <c r="M226" s="438">
        <v>8963</v>
      </c>
      <c r="N226" s="438">
        <v>4786</v>
      </c>
      <c r="O226" s="569" t="s">
        <v>230</v>
      </c>
      <c r="P226" s="569" t="s">
        <v>238</v>
      </c>
      <c r="Q226" s="438">
        <v>197</v>
      </c>
      <c r="R226" s="438">
        <v>97</v>
      </c>
      <c r="S226" s="438">
        <v>198</v>
      </c>
      <c r="T226" s="438">
        <v>98</v>
      </c>
      <c r="U226" s="438">
        <v>155</v>
      </c>
      <c r="V226" s="438">
        <v>74</v>
      </c>
      <c r="W226" s="438">
        <v>145</v>
      </c>
      <c r="X226" s="438">
        <v>81</v>
      </c>
      <c r="Y226" s="438">
        <v>42</v>
      </c>
      <c r="Z226" s="438">
        <v>23</v>
      </c>
      <c r="AA226" s="438">
        <v>737</v>
      </c>
      <c r="AB226" s="438">
        <v>373</v>
      </c>
      <c r="AC226" s="569" t="s">
        <v>230</v>
      </c>
      <c r="AD226" s="569" t="s">
        <v>238</v>
      </c>
      <c r="AE226" s="438">
        <v>63</v>
      </c>
      <c r="AF226" s="438">
        <v>58</v>
      </c>
      <c r="AG226" s="438">
        <v>52</v>
      </c>
      <c r="AH226" s="438">
        <v>47</v>
      </c>
      <c r="AI226" s="438">
        <v>39</v>
      </c>
      <c r="AJ226" s="438">
        <v>259</v>
      </c>
      <c r="AK226" s="438">
        <v>240</v>
      </c>
      <c r="AL226" s="438">
        <v>5</v>
      </c>
      <c r="AM226" s="438">
        <v>245</v>
      </c>
      <c r="AN226" s="438">
        <v>10</v>
      </c>
      <c r="AO226" s="438">
        <v>245</v>
      </c>
      <c r="AP226" s="438">
        <v>255</v>
      </c>
      <c r="AQ226" s="438">
        <v>19</v>
      </c>
      <c r="AR226" s="438">
        <v>40</v>
      </c>
      <c r="AS226" s="438">
        <v>40</v>
      </c>
      <c r="AT226" s="438">
        <v>0</v>
      </c>
    </row>
    <row r="227" spans="1:46" s="433" customFormat="1" ht="15" customHeight="1">
      <c r="A227" s="569" t="s">
        <v>230</v>
      </c>
      <c r="B227" s="569" t="s">
        <v>239</v>
      </c>
      <c r="C227" s="438">
        <v>2928</v>
      </c>
      <c r="D227" s="438">
        <v>1557</v>
      </c>
      <c r="E227" s="438">
        <v>1520</v>
      </c>
      <c r="F227" s="438">
        <v>784</v>
      </c>
      <c r="G227" s="438">
        <v>1223</v>
      </c>
      <c r="H227" s="438">
        <v>638</v>
      </c>
      <c r="I227" s="438">
        <v>897</v>
      </c>
      <c r="J227" s="438">
        <v>446</v>
      </c>
      <c r="K227" s="438">
        <v>587</v>
      </c>
      <c r="L227" s="438">
        <v>303</v>
      </c>
      <c r="M227" s="438">
        <v>7155</v>
      </c>
      <c r="N227" s="438">
        <v>3728</v>
      </c>
      <c r="O227" s="569" t="s">
        <v>230</v>
      </c>
      <c r="P227" s="569" t="s">
        <v>239</v>
      </c>
      <c r="Q227" s="438">
        <v>479</v>
      </c>
      <c r="R227" s="438">
        <v>260</v>
      </c>
      <c r="S227" s="438">
        <v>269</v>
      </c>
      <c r="T227" s="438">
        <v>130</v>
      </c>
      <c r="U227" s="438">
        <v>167</v>
      </c>
      <c r="V227" s="438">
        <v>87</v>
      </c>
      <c r="W227" s="438">
        <v>72</v>
      </c>
      <c r="X227" s="438">
        <v>29</v>
      </c>
      <c r="Y227" s="438">
        <v>20</v>
      </c>
      <c r="Z227" s="438">
        <v>12</v>
      </c>
      <c r="AA227" s="438">
        <v>1007</v>
      </c>
      <c r="AB227" s="438">
        <v>518</v>
      </c>
      <c r="AC227" s="569" t="s">
        <v>230</v>
      </c>
      <c r="AD227" s="569" t="s">
        <v>239</v>
      </c>
      <c r="AE227" s="438">
        <v>52</v>
      </c>
      <c r="AF227" s="438">
        <v>49</v>
      </c>
      <c r="AG227" s="438">
        <v>47</v>
      </c>
      <c r="AH227" s="438">
        <v>45</v>
      </c>
      <c r="AI227" s="438">
        <v>40</v>
      </c>
      <c r="AJ227" s="438">
        <v>233</v>
      </c>
      <c r="AK227" s="438">
        <v>118</v>
      </c>
      <c r="AL227" s="438">
        <v>21</v>
      </c>
      <c r="AM227" s="438">
        <v>139</v>
      </c>
      <c r="AN227" s="438">
        <v>22</v>
      </c>
      <c r="AO227" s="438">
        <v>104</v>
      </c>
      <c r="AP227" s="438">
        <v>126</v>
      </c>
      <c r="AQ227" s="438">
        <v>7</v>
      </c>
      <c r="AR227" s="438">
        <v>53</v>
      </c>
      <c r="AS227" s="438">
        <v>49</v>
      </c>
      <c r="AT227" s="438">
        <v>4</v>
      </c>
    </row>
    <row r="228" spans="1:46" s="433" customFormat="1" ht="15" customHeight="1">
      <c r="A228" s="569" t="s">
        <v>240</v>
      </c>
      <c r="B228" s="569" t="s">
        <v>267</v>
      </c>
      <c r="C228" s="438">
        <v>585</v>
      </c>
      <c r="D228" s="438">
        <v>284</v>
      </c>
      <c r="E228" s="438">
        <v>441</v>
      </c>
      <c r="F228" s="438">
        <v>227</v>
      </c>
      <c r="G228" s="438">
        <v>369</v>
      </c>
      <c r="H228" s="438">
        <v>200</v>
      </c>
      <c r="I228" s="438">
        <v>280</v>
      </c>
      <c r="J228" s="438">
        <v>153</v>
      </c>
      <c r="K228" s="438">
        <v>180</v>
      </c>
      <c r="L228" s="438">
        <v>99</v>
      </c>
      <c r="M228" s="438">
        <v>1855</v>
      </c>
      <c r="N228" s="438">
        <v>963</v>
      </c>
      <c r="O228" s="569" t="s">
        <v>240</v>
      </c>
      <c r="P228" s="569" t="s">
        <v>267</v>
      </c>
      <c r="Q228" s="438">
        <v>56</v>
      </c>
      <c r="R228" s="438">
        <v>29</v>
      </c>
      <c r="S228" s="438">
        <v>35</v>
      </c>
      <c r="T228" s="438">
        <v>11</v>
      </c>
      <c r="U228" s="438">
        <v>50</v>
      </c>
      <c r="V228" s="438">
        <v>28</v>
      </c>
      <c r="W228" s="438">
        <v>18</v>
      </c>
      <c r="X228" s="438">
        <v>9</v>
      </c>
      <c r="Y228" s="438">
        <v>7</v>
      </c>
      <c r="Z228" s="438">
        <v>2</v>
      </c>
      <c r="AA228" s="438">
        <v>166</v>
      </c>
      <c r="AB228" s="438">
        <v>79</v>
      </c>
      <c r="AC228" s="569" t="s">
        <v>240</v>
      </c>
      <c r="AD228" s="569" t="s">
        <v>267</v>
      </c>
      <c r="AE228" s="438">
        <v>19</v>
      </c>
      <c r="AF228" s="438">
        <v>18</v>
      </c>
      <c r="AG228" s="438">
        <v>15</v>
      </c>
      <c r="AH228" s="438">
        <v>14</v>
      </c>
      <c r="AI228" s="438">
        <v>10</v>
      </c>
      <c r="AJ228" s="438">
        <v>76</v>
      </c>
      <c r="AK228" s="438">
        <v>30</v>
      </c>
      <c r="AL228" s="438">
        <v>13</v>
      </c>
      <c r="AM228" s="438">
        <v>43</v>
      </c>
      <c r="AN228" s="438">
        <v>3</v>
      </c>
      <c r="AO228" s="438">
        <v>44</v>
      </c>
      <c r="AP228" s="438">
        <v>47</v>
      </c>
      <c r="AQ228" s="438">
        <v>1</v>
      </c>
      <c r="AR228" s="438">
        <v>16</v>
      </c>
      <c r="AS228" s="438">
        <v>16</v>
      </c>
      <c r="AT228" s="438">
        <v>0</v>
      </c>
    </row>
    <row r="229" spans="1:46" s="433" customFormat="1" ht="15" customHeight="1">
      <c r="A229" s="569" t="s">
        <v>240</v>
      </c>
      <c r="B229" s="569" t="s">
        <v>242</v>
      </c>
      <c r="C229" s="438">
        <v>465</v>
      </c>
      <c r="D229" s="438">
        <v>232</v>
      </c>
      <c r="E229" s="438">
        <v>394</v>
      </c>
      <c r="F229" s="438">
        <v>203</v>
      </c>
      <c r="G229" s="438">
        <v>391</v>
      </c>
      <c r="H229" s="438">
        <v>194</v>
      </c>
      <c r="I229" s="438">
        <v>285</v>
      </c>
      <c r="J229" s="438">
        <v>145</v>
      </c>
      <c r="K229" s="438">
        <v>234</v>
      </c>
      <c r="L229" s="438">
        <v>132</v>
      </c>
      <c r="M229" s="438">
        <v>1769</v>
      </c>
      <c r="N229" s="438">
        <v>906</v>
      </c>
      <c r="O229" s="569" t="s">
        <v>240</v>
      </c>
      <c r="P229" s="569" t="s">
        <v>242</v>
      </c>
      <c r="Q229" s="438">
        <v>25</v>
      </c>
      <c r="R229" s="438">
        <v>7</v>
      </c>
      <c r="S229" s="438">
        <v>38</v>
      </c>
      <c r="T229" s="438">
        <v>15</v>
      </c>
      <c r="U229" s="438">
        <v>56</v>
      </c>
      <c r="V229" s="438">
        <v>27</v>
      </c>
      <c r="W229" s="438">
        <v>34</v>
      </c>
      <c r="X229" s="438">
        <v>14</v>
      </c>
      <c r="Y229" s="438">
        <v>36</v>
      </c>
      <c r="Z229" s="438">
        <v>21</v>
      </c>
      <c r="AA229" s="438">
        <v>189</v>
      </c>
      <c r="AB229" s="438">
        <v>84</v>
      </c>
      <c r="AC229" s="569" t="s">
        <v>240</v>
      </c>
      <c r="AD229" s="569" t="s">
        <v>242</v>
      </c>
      <c r="AE229" s="438">
        <v>10</v>
      </c>
      <c r="AF229" s="438">
        <v>10</v>
      </c>
      <c r="AG229" s="438">
        <v>11</v>
      </c>
      <c r="AH229" s="438">
        <v>8</v>
      </c>
      <c r="AI229" s="438">
        <v>8</v>
      </c>
      <c r="AJ229" s="438">
        <v>47</v>
      </c>
      <c r="AK229" s="438">
        <v>35</v>
      </c>
      <c r="AL229" s="438">
        <v>4</v>
      </c>
      <c r="AM229" s="438">
        <v>39</v>
      </c>
      <c r="AN229" s="438">
        <v>11</v>
      </c>
      <c r="AO229" s="438">
        <v>32</v>
      </c>
      <c r="AP229" s="438">
        <v>43</v>
      </c>
      <c r="AQ229" s="438">
        <v>4</v>
      </c>
      <c r="AR229" s="438">
        <v>7</v>
      </c>
      <c r="AS229" s="438">
        <v>7</v>
      </c>
      <c r="AT229" s="438">
        <v>0</v>
      </c>
    </row>
    <row r="230" spans="1:46" s="433" customFormat="1" ht="15" customHeight="1">
      <c r="A230" s="569" t="s">
        <v>240</v>
      </c>
      <c r="B230" s="569" t="s">
        <v>243</v>
      </c>
      <c r="C230" s="438">
        <v>278</v>
      </c>
      <c r="D230" s="438">
        <v>160</v>
      </c>
      <c r="E230" s="438">
        <v>158</v>
      </c>
      <c r="F230" s="438">
        <v>89</v>
      </c>
      <c r="G230" s="438">
        <v>65</v>
      </c>
      <c r="H230" s="438">
        <v>22</v>
      </c>
      <c r="I230" s="438">
        <v>43</v>
      </c>
      <c r="J230" s="438">
        <v>21</v>
      </c>
      <c r="K230" s="438">
        <v>35</v>
      </c>
      <c r="L230" s="438">
        <v>19</v>
      </c>
      <c r="M230" s="438">
        <v>579</v>
      </c>
      <c r="N230" s="438">
        <v>311</v>
      </c>
      <c r="O230" s="569" t="s">
        <v>240</v>
      </c>
      <c r="P230" s="569" t="s">
        <v>243</v>
      </c>
      <c r="Q230" s="438">
        <v>0</v>
      </c>
      <c r="R230" s="438">
        <v>0</v>
      </c>
      <c r="S230" s="438">
        <v>8</v>
      </c>
      <c r="T230" s="438">
        <v>3</v>
      </c>
      <c r="U230" s="438">
        <v>10</v>
      </c>
      <c r="V230" s="438">
        <v>3</v>
      </c>
      <c r="W230" s="438">
        <v>0</v>
      </c>
      <c r="X230" s="438">
        <v>0</v>
      </c>
      <c r="Y230" s="438">
        <v>0</v>
      </c>
      <c r="Z230" s="438">
        <v>0</v>
      </c>
      <c r="AA230" s="438">
        <v>18</v>
      </c>
      <c r="AB230" s="438">
        <v>6</v>
      </c>
      <c r="AC230" s="569" t="s">
        <v>240</v>
      </c>
      <c r="AD230" s="569" t="s">
        <v>243</v>
      </c>
      <c r="AE230" s="438">
        <v>10</v>
      </c>
      <c r="AF230" s="438">
        <v>9</v>
      </c>
      <c r="AG230" s="438">
        <v>4</v>
      </c>
      <c r="AH230" s="438">
        <v>3</v>
      </c>
      <c r="AI230" s="438">
        <v>2</v>
      </c>
      <c r="AJ230" s="438">
        <v>28</v>
      </c>
      <c r="AK230" s="438">
        <v>16</v>
      </c>
      <c r="AL230" s="438">
        <v>3</v>
      </c>
      <c r="AM230" s="438">
        <v>19</v>
      </c>
      <c r="AN230" s="438">
        <v>0</v>
      </c>
      <c r="AO230" s="438">
        <v>19</v>
      </c>
      <c r="AP230" s="438">
        <v>19</v>
      </c>
      <c r="AQ230" s="438">
        <v>0</v>
      </c>
      <c r="AR230" s="438">
        <v>21</v>
      </c>
      <c r="AS230" s="438">
        <v>9</v>
      </c>
      <c r="AT230" s="438">
        <v>12</v>
      </c>
    </row>
    <row r="231" spans="1:46" s="433" customFormat="1" ht="15" customHeight="1">
      <c r="A231" s="569" t="s">
        <v>240</v>
      </c>
      <c r="B231" s="569" t="s">
        <v>244</v>
      </c>
      <c r="C231" s="438">
        <v>512</v>
      </c>
      <c r="D231" s="438">
        <v>254</v>
      </c>
      <c r="E231" s="438">
        <v>380</v>
      </c>
      <c r="F231" s="438">
        <v>183</v>
      </c>
      <c r="G231" s="438">
        <v>327</v>
      </c>
      <c r="H231" s="438">
        <v>160</v>
      </c>
      <c r="I231" s="438">
        <v>211</v>
      </c>
      <c r="J231" s="438">
        <v>102</v>
      </c>
      <c r="K231" s="438">
        <v>164</v>
      </c>
      <c r="L231" s="438">
        <v>83</v>
      </c>
      <c r="M231" s="438">
        <v>1594</v>
      </c>
      <c r="N231" s="438">
        <v>782</v>
      </c>
      <c r="O231" s="569" t="s">
        <v>240</v>
      </c>
      <c r="P231" s="569" t="s">
        <v>244</v>
      </c>
      <c r="Q231" s="438">
        <v>96</v>
      </c>
      <c r="R231" s="438">
        <v>46</v>
      </c>
      <c r="S231" s="438">
        <v>67</v>
      </c>
      <c r="T231" s="438">
        <v>43</v>
      </c>
      <c r="U231" s="438">
        <v>68</v>
      </c>
      <c r="V231" s="438">
        <v>28</v>
      </c>
      <c r="W231" s="438">
        <v>16</v>
      </c>
      <c r="X231" s="438">
        <v>7</v>
      </c>
      <c r="Y231" s="438">
        <v>10</v>
      </c>
      <c r="Z231" s="438">
        <v>8</v>
      </c>
      <c r="AA231" s="438">
        <v>257</v>
      </c>
      <c r="AB231" s="438">
        <v>132</v>
      </c>
      <c r="AC231" s="569" t="s">
        <v>240</v>
      </c>
      <c r="AD231" s="569" t="s">
        <v>244</v>
      </c>
      <c r="AE231" s="438">
        <v>14</v>
      </c>
      <c r="AF231" s="438">
        <v>14</v>
      </c>
      <c r="AG231" s="438">
        <v>12</v>
      </c>
      <c r="AH231" s="438">
        <v>10</v>
      </c>
      <c r="AI231" s="438">
        <v>9</v>
      </c>
      <c r="AJ231" s="438">
        <v>59</v>
      </c>
      <c r="AK231" s="438">
        <v>41</v>
      </c>
      <c r="AL231" s="438">
        <v>4</v>
      </c>
      <c r="AM231" s="438">
        <v>45</v>
      </c>
      <c r="AN231" s="438">
        <v>4</v>
      </c>
      <c r="AO231" s="438">
        <v>35</v>
      </c>
      <c r="AP231" s="438">
        <v>39</v>
      </c>
      <c r="AQ231" s="438">
        <v>2</v>
      </c>
      <c r="AR231" s="438">
        <v>13</v>
      </c>
      <c r="AS231" s="438">
        <v>11</v>
      </c>
      <c r="AT231" s="438">
        <v>2</v>
      </c>
    </row>
    <row r="232" spans="1:46" s="433" customFormat="1" ht="15" customHeight="1">
      <c r="A232" s="569" t="s">
        <v>240</v>
      </c>
      <c r="B232" s="569" t="s">
        <v>245</v>
      </c>
      <c r="C232" s="438">
        <v>1118</v>
      </c>
      <c r="D232" s="438">
        <v>573</v>
      </c>
      <c r="E232" s="438">
        <v>886</v>
      </c>
      <c r="F232" s="438">
        <v>451</v>
      </c>
      <c r="G232" s="438">
        <v>728</v>
      </c>
      <c r="H232" s="438">
        <v>370</v>
      </c>
      <c r="I232" s="438">
        <v>718</v>
      </c>
      <c r="J232" s="438">
        <v>379</v>
      </c>
      <c r="K232" s="438">
        <v>597</v>
      </c>
      <c r="L232" s="438">
        <v>337</v>
      </c>
      <c r="M232" s="438">
        <v>4047</v>
      </c>
      <c r="N232" s="438">
        <v>2110</v>
      </c>
      <c r="O232" s="569" t="s">
        <v>240</v>
      </c>
      <c r="P232" s="569" t="s">
        <v>245</v>
      </c>
      <c r="Q232" s="438">
        <v>48</v>
      </c>
      <c r="R232" s="438">
        <v>25</v>
      </c>
      <c r="S232" s="438">
        <v>71</v>
      </c>
      <c r="T232" s="438">
        <v>28</v>
      </c>
      <c r="U232" s="438">
        <v>48</v>
      </c>
      <c r="V232" s="438">
        <v>22</v>
      </c>
      <c r="W232" s="438">
        <v>37</v>
      </c>
      <c r="X232" s="438">
        <v>16</v>
      </c>
      <c r="Y232" s="438">
        <v>33</v>
      </c>
      <c r="Z232" s="438">
        <v>21</v>
      </c>
      <c r="AA232" s="438">
        <v>237</v>
      </c>
      <c r="AB232" s="438">
        <v>112</v>
      </c>
      <c r="AC232" s="569" t="s">
        <v>240</v>
      </c>
      <c r="AD232" s="569" t="s">
        <v>245</v>
      </c>
      <c r="AE232" s="438">
        <v>37</v>
      </c>
      <c r="AF232" s="438">
        <v>33</v>
      </c>
      <c r="AG232" s="438">
        <v>28</v>
      </c>
      <c r="AH232" s="438">
        <v>27</v>
      </c>
      <c r="AI232" s="438">
        <v>25</v>
      </c>
      <c r="AJ232" s="438">
        <v>150</v>
      </c>
      <c r="AK232" s="438">
        <v>124</v>
      </c>
      <c r="AL232" s="438">
        <v>9</v>
      </c>
      <c r="AM232" s="438">
        <v>133</v>
      </c>
      <c r="AN232" s="438">
        <v>19</v>
      </c>
      <c r="AO232" s="438">
        <v>115</v>
      </c>
      <c r="AP232" s="438">
        <v>134</v>
      </c>
      <c r="AQ232" s="438">
        <v>14</v>
      </c>
      <c r="AR232" s="438">
        <v>28</v>
      </c>
      <c r="AS232" s="438">
        <v>27</v>
      </c>
      <c r="AT232" s="438">
        <v>1</v>
      </c>
    </row>
    <row r="233" spans="1:46" ht="15" customHeight="1">
      <c r="A233" s="158"/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21"/>
      <c r="N233" s="121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21"/>
      <c r="AB233" s="121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58"/>
      <c r="AT233" s="158"/>
    </row>
  </sheetData>
  <mergeCells count="9">
    <mergeCell ref="A202:N202"/>
    <mergeCell ref="A203:N203"/>
    <mergeCell ref="A201:N201"/>
    <mergeCell ref="A46:N46"/>
    <mergeCell ref="A47:N47"/>
    <mergeCell ref="A48:N48"/>
    <mergeCell ref="A79:N79"/>
    <mergeCell ref="A80:N80"/>
    <mergeCell ref="A78:N78"/>
  </mergeCells>
  <phoneticPr fontId="0" type="noConversion"/>
  <printOptions horizontalCentered="1"/>
  <pageMargins left="0.78740157480314965" right="0.23622047244094491" top="0.59055118110236227" bottom="0.86614173228346458" header="0.51181102362204722" footer="0.51181102362204722"/>
  <pageSetup paperSize="9" scale="90" orientation="landscape" r:id="rId1"/>
  <headerFooter alignWithMargins="0"/>
  <rowBreaks count="5" manualBreakCount="5">
    <brk id="77" max="16383" man="1"/>
    <brk id="98" max="16383" man="1"/>
    <brk id="135" max="16383" man="1"/>
    <brk id="169" max="16383" man="1"/>
    <brk id="20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M232"/>
  <sheetViews>
    <sheetView showZeros="0" topLeftCell="A13" zoomScale="75" workbookViewId="0">
      <selection activeCell="J35" activeCellId="3" sqref="D35 F35 H35 J35"/>
    </sheetView>
  </sheetViews>
  <sheetFormatPr baseColWidth="10" defaultColWidth="11.453125" defaultRowHeight="10.5"/>
  <cols>
    <col min="1" max="1" width="22.54296875" style="88" customWidth="1"/>
    <col min="2" max="2" width="27.26953125" style="45" customWidth="1"/>
    <col min="3" max="7" width="9" style="88" customWidth="1"/>
    <col min="8" max="8" width="9" style="45" customWidth="1"/>
    <col min="9" max="10" width="9" style="88" customWidth="1"/>
    <col min="11" max="12" width="9" style="251" customWidth="1"/>
    <col min="13" max="13" width="19.7265625" style="88" customWidth="1"/>
    <col min="14" max="14" width="30.453125" style="44" customWidth="1"/>
    <col min="15" max="16" width="8.81640625" style="88" customWidth="1"/>
    <col min="17" max="17" width="8.81640625" style="45" customWidth="1"/>
    <col min="18" max="18" width="8.81640625" style="88" customWidth="1"/>
    <col min="19" max="19" width="9.26953125" style="88" customWidth="1"/>
    <col min="20" max="20" width="8.81640625" style="45" customWidth="1"/>
    <col min="21" max="22" width="8.81640625" style="88" customWidth="1"/>
    <col min="23" max="24" width="8.81640625" style="251" customWidth="1"/>
    <col min="25" max="25" width="22.1796875" style="88" customWidth="1"/>
    <col min="26" max="26" width="27.1796875" style="44" customWidth="1"/>
    <col min="27" max="30" width="6.7265625" style="88" customWidth="1"/>
    <col min="31" max="31" width="6.26953125" style="88" customWidth="1"/>
    <col min="32" max="32" width="7.7265625" style="88" customWidth="1"/>
    <col min="33" max="33" width="8" style="88" customWidth="1"/>
    <col min="34" max="34" width="6.54296875" style="88" customWidth="1"/>
    <col min="35" max="35" width="8.1796875" style="45" customWidth="1"/>
    <col min="36" max="36" width="6.54296875" style="45" customWidth="1"/>
    <col min="37" max="37" width="7.26953125" style="88" customWidth="1"/>
    <col min="38" max="38" width="9.26953125" style="88" customWidth="1"/>
    <col min="39" max="39" width="7.54296875" style="88" customWidth="1"/>
    <col min="40" max="16384" width="11.453125" style="88"/>
  </cols>
  <sheetData>
    <row r="1" spans="2:39" s="629" customFormat="1" ht="12.75" customHeight="1">
      <c r="B1" s="736" t="s">
        <v>523</v>
      </c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643"/>
      <c r="N1" s="736" t="s">
        <v>528</v>
      </c>
      <c r="O1" s="736"/>
      <c r="P1" s="736"/>
      <c r="Q1" s="736"/>
      <c r="R1" s="736"/>
      <c r="S1" s="736"/>
      <c r="T1" s="736"/>
      <c r="U1" s="736"/>
      <c r="V1" s="736"/>
      <c r="W1" s="736"/>
      <c r="X1" s="736"/>
      <c r="Y1" s="643"/>
      <c r="Z1" s="736" t="s">
        <v>533</v>
      </c>
      <c r="AA1" s="852"/>
      <c r="AB1" s="852"/>
      <c r="AC1" s="852"/>
      <c r="AD1" s="852"/>
      <c r="AE1" s="736"/>
      <c r="AF1" s="852"/>
      <c r="AG1" s="852"/>
      <c r="AH1" s="852"/>
      <c r="AI1" s="852"/>
      <c r="AJ1" s="852"/>
      <c r="AK1" s="852"/>
      <c r="AL1" s="736"/>
      <c r="AM1" s="736"/>
    </row>
    <row r="2" spans="2:39" s="629" customFormat="1" ht="12.75" customHeight="1">
      <c r="B2" s="736" t="s">
        <v>280</v>
      </c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643"/>
      <c r="N2" s="736" t="s">
        <v>280</v>
      </c>
      <c r="O2" s="736"/>
      <c r="P2" s="736"/>
      <c r="Q2" s="736"/>
      <c r="R2" s="736"/>
      <c r="S2" s="736"/>
      <c r="T2" s="736"/>
      <c r="U2" s="736"/>
      <c r="V2" s="736"/>
      <c r="W2" s="736"/>
      <c r="X2" s="736"/>
      <c r="Y2" s="643"/>
      <c r="Z2" s="736" t="s">
        <v>280</v>
      </c>
      <c r="AA2" s="736"/>
      <c r="AB2" s="736"/>
      <c r="AC2" s="736"/>
      <c r="AD2" s="736"/>
      <c r="AE2" s="736"/>
      <c r="AF2" s="736"/>
      <c r="AG2" s="736"/>
      <c r="AH2" s="736"/>
      <c r="AI2" s="736"/>
      <c r="AJ2" s="736"/>
      <c r="AK2" s="736"/>
      <c r="AL2" s="736"/>
      <c r="AM2" s="736"/>
    </row>
    <row r="3" spans="2:39" s="234" customFormat="1" ht="10.5" customHeight="1" thickBot="1">
      <c r="M3" s="232"/>
      <c r="Y3" s="193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</row>
    <row r="4" spans="2:39" s="195" customFormat="1" ht="15.75" customHeight="1">
      <c r="B4" s="757"/>
      <c r="C4" s="744" t="s">
        <v>84</v>
      </c>
      <c r="D4" s="745"/>
      <c r="E4" s="744" t="s">
        <v>85</v>
      </c>
      <c r="F4" s="745"/>
      <c r="G4" s="744" t="s">
        <v>86</v>
      </c>
      <c r="H4" s="745"/>
      <c r="I4" s="744" t="s">
        <v>87</v>
      </c>
      <c r="J4" s="745"/>
      <c r="K4" s="744" t="s">
        <v>57</v>
      </c>
      <c r="L4" s="747"/>
      <c r="M4" s="194"/>
      <c r="N4" s="757"/>
      <c r="O4" s="765" t="s">
        <v>84</v>
      </c>
      <c r="P4" s="745"/>
      <c r="Q4" s="744" t="s">
        <v>85</v>
      </c>
      <c r="R4" s="745"/>
      <c r="S4" s="744" t="s">
        <v>86</v>
      </c>
      <c r="T4" s="745"/>
      <c r="U4" s="744" t="s">
        <v>87</v>
      </c>
      <c r="V4" s="745"/>
      <c r="W4" s="744" t="s">
        <v>57</v>
      </c>
      <c r="X4" s="747"/>
      <c r="Y4" s="194"/>
      <c r="Z4" s="946" t="s">
        <v>59</v>
      </c>
      <c r="AA4" s="771" t="s">
        <v>88</v>
      </c>
      <c r="AB4" s="770"/>
      <c r="AC4" s="770"/>
      <c r="AD4" s="770"/>
      <c r="AE4" s="783"/>
      <c r="AF4" s="771" t="s">
        <v>70</v>
      </c>
      <c r="AG4" s="783"/>
      <c r="AH4" s="771"/>
      <c r="AI4" s="853" t="s">
        <v>251</v>
      </c>
      <c r="AJ4" s="854"/>
      <c r="AK4" s="771" t="s">
        <v>72</v>
      </c>
      <c r="AL4" s="770"/>
      <c r="AM4" s="775"/>
    </row>
    <row r="5" spans="2:39" s="195" customFormat="1" ht="21" customHeight="1">
      <c r="B5" s="788" t="s">
        <v>59</v>
      </c>
      <c r="C5" s="182" t="s">
        <v>282</v>
      </c>
      <c r="D5" s="182" t="s">
        <v>269</v>
      </c>
      <c r="E5" s="182" t="s">
        <v>282</v>
      </c>
      <c r="F5" s="182" t="s">
        <v>269</v>
      </c>
      <c r="G5" s="182" t="s">
        <v>282</v>
      </c>
      <c r="H5" s="182" t="s">
        <v>269</v>
      </c>
      <c r="I5" s="182" t="s">
        <v>282</v>
      </c>
      <c r="J5" s="182" t="s">
        <v>269</v>
      </c>
      <c r="K5" s="182" t="s">
        <v>282</v>
      </c>
      <c r="L5" s="748" t="s">
        <v>269</v>
      </c>
      <c r="M5" s="194"/>
      <c r="N5" s="788" t="s">
        <v>59</v>
      </c>
      <c r="O5" s="182" t="s">
        <v>282</v>
      </c>
      <c r="P5" s="182" t="s">
        <v>269</v>
      </c>
      <c r="Q5" s="182" t="s">
        <v>282</v>
      </c>
      <c r="R5" s="182" t="s">
        <v>269</v>
      </c>
      <c r="S5" s="182" t="s">
        <v>282</v>
      </c>
      <c r="T5" s="182" t="s">
        <v>269</v>
      </c>
      <c r="U5" s="182" t="s">
        <v>282</v>
      </c>
      <c r="V5" s="182" t="s">
        <v>269</v>
      </c>
      <c r="W5" s="182" t="s">
        <v>282</v>
      </c>
      <c r="X5" s="748" t="s">
        <v>269</v>
      </c>
      <c r="Y5" s="196"/>
      <c r="Z5" s="947"/>
      <c r="AA5" s="16" t="s">
        <v>90</v>
      </c>
      <c r="AB5" s="16" t="s">
        <v>91</v>
      </c>
      <c r="AC5" s="16" t="s">
        <v>92</v>
      </c>
      <c r="AD5" s="16" t="s">
        <v>93</v>
      </c>
      <c r="AE5" s="17" t="s">
        <v>57</v>
      </c>
      <c r="AF5" s="31" t="s">
        <v>73</v>
      </c>
      <c r="AG5" s="31" t="s">
        <v>74</v>
      </c>
      <c r="AH5" s="30" t="s">
        <v>75</v>
      </c>
      <c r="AI5" s="33" t="s">
        <v>252</v>
      </c>
      <c r="AJ5" s="30" t="s">
        <v>80</v>
      </c>
      <c r="AK5" s="36" t="s">
        <v>81</v>
      </c>
      <c r="AL5" s="37" t="s">
        <v>82</v>
      </c>
      <c r="AM5" s="855" t="s">
        <v>83</v>
      </c>
    </row>
    <row r="6" spans="2:39" s="399" customFormat="1" ht="8.25" customHeight="1">
      <c r="B6" s="514"/>
      <c r="C6" s="239"/>
      <c r="D6" s="239"/>
      <c r="E6" s="239"/>
      <c r="F6" s="239"/>
      <c r="G6" s="239"/>
      <c r="H6" s="239"/>
      <c r="I6" s="239"/>
      <c r="J6" s="239"/>
      <c r="K6" s="239"/>
      <c r="L6" s="767"/>
      <c r="M6" s="242"/>
      <c r="N6" s="514"/>
      <c r="O6" s="240"/>
      <c r="P6" s="241"/>
      <c r="Q6" s="241"/>
      <c r="R6" s="241"/>
      <c r="S6" s="241"/>
      <c r="T6" s="241"/>
      <c r="U6" s="241"/>
      <c r="V6" s="241"/>
      <c r="W6" s="241"/>
      <c r="X6" s="789"/>
      <c r="Y6" s="242"/>
      <c r="Z6" s="514"/>
      <c r="AA6" s="243"/>
      <c r="AB6" s="243"/>
      <c r="AC6" s="243"/>
      <c r="AD6" s="243"/>
      <c r="AE6" s="241"/>
      <c r="AF6" s="246"/>
      <c r="AG6" s="246"/>
      <c r="AH6" s="246"/>
      <c r="AI6" s="322"/>
      <c r="AJ6" s="322"/>
      <c r="AK6" s="246"/>
      <c r="AL6" s="322"/>
      <c r="AM6" s="789"/>
    </row>
    <row r="7" spans="2:39" s="399" customFormat="1" ht="11.25" customHeight="1">
      <c r="B7" s="751" t="s">
        <v>58</v>
      </c>
      <c r="C7" s="401">
        <f t="shared" ref="C7:L7" si="0">SUM(C9:C14)</f>
        <v>82863</v>
      </c>
      <c r="D7" s="401">
        <f t="shared" si="0"/>
        <v>41842</v>
      </c>
      <c r="E7" s="401">
        <f t="shared" si="0"/>
        <v>69797</v>
      </c>
      <c r="F7" s="401">
        <f t="shared" si="0"/>
        <v>35406</v>
      </c>
      <c r="G7" s="401">
        <f t="shared" si="0"/>
        <v>54880</v>
      </c>
      <c r="H7" s="401">
        <f t="shared" si="0"/>
        <v>28040</v>
      </c>
      <c r="I7" s="401">
        <f t="shared" si="0"/>
        <v>55390</v>
      </c>
      <c r="J7" s="401">
        <f t="shared" si="0"/>
        <v>28933</v>
      </c>
      <c r="K7" s="401">
        <f t="shared" si="0"/>
        <v>262930</v>
      </c>
      <c r="L7" s="523">
        <f t="shared" si="0"/>
        <v>134221</v>
      </c>
      <c r="M7" s="424"/>
      <c r="N7" s="751" t="s">
        <v>58</v>
      </c>
      <c r="O7" s="439">
        <f t="shared" ref="O7:X7" si="1">SUM(O9:O14)</f>
        <v>6001</v>
      </c>
      <c r="P7" s="401">
        <f t="shared" si="1"/>
        <v>2818</v>
      </c>
      <c r="Q7" s="401">
        <f t="shared" si="1"/>
        <v>3671</v>
      </c>
      <c r="R7" s="401">
        <f t="shared" si="1"/>
        <v>1844</v>
      </c>
      <c r="S7" s="401">
        <f t="shared" si="1"/>
        <v>2994</v>
      </c>
      <c r="T7" s="401">
        <f t="shared" si="1"/>
        <v>1564</v>
      </c>
      <c r="U7" s="401">
        <f t="shared" si="1"/>
        <v>7868</v>
      </c>
      <c r="V7" s="401">
        <f t="shared" si="1"/>
        <v>4246</v>
      </c>
      <c r="W7" s="401">
        <f t="shared" si="1"/>
        <v>20534</v>
      </c>
      <c r="X7" s="523">
        <f t="shared" si="1"/>
        <v>10472</v>
      </c>
      <c r="Y7" s="424"/>
      <c r="Z7" s="751" t="s">
        <v>58</v>
      </c>
      <c r="AA7" s="401">
        <f t="shared" ref="AA7:AM7" si="2">SUM(AA9:AA14)</f>
        <v>1870</v>
      </c>
      <c r="AB7" s="401">
        <f t="shared" si="2"/>
        <v>1674</v>
      </c>
      <c r="AC7" s="401">
        <f t="shared" si="2"/>
        <v>1429</v>
      </c>
      <c r="AD7" s="401">
        <f t="shared" si="2"/>
        <v>1424</v>
      </c>
      <c r="AE7" s="401">
        <f t="shared" si="2"/>
        <v>6397</v>
      </c>
      <c r="AF7" s="401">
        <f t="shared" si="2"/>
        <v>5894</v>
      </c>
      <c r="AG7" s="401">
        <f t="shared" si="2"/>
        <v>582</v>
      </c>
      <c r="AH7" s="401">
        <f t="shared" si="2"/>
        <v>6476</v>
      </c>
      <c r="AI7" s="401">
        <f t="shared" si="2"/>
        <v>11770</v>
      </c>
      <c r="AJ7" s="401">
        <f t="shared" si="2"/>
        <v>744</v>
      </c>
      <c r="AK7" s="401">
        <f t="shared" si="2"/>
        <v>1272</v>
      </c>
      <c r="AL7" s="401">
        <f t="shared" si="2"/>
        <v>1255</v>
      </c>
      <c r="AM7" s="523">
        <f t="shared" si="2"/>
        <v>17</v>
      </c>
    </row>
    <row r="8" spans="2:39" s="399" customFormat="1" ht="7.5" customHeight="1">
      <c r="B8" s="514"/>
      <c r="C8" s="325"/>
      <c r="D8" s="325"/>
      <c r="E8" s="325"/>
      <c r="F8" s="325"/>
      <c r="G8" s="325"/>
      <c r="H8" s="325"/>
      <c r="I8" s="325"/>
      <c r="J8" s="325"/>
      <c r="K8" s="239"/>
      <c r="L8" s="781"/>
      <c r="M8" s="49"/>
      <c r="N8" s="514"/>
      <c r="O8" s="440"/>
      <c r="P8" s="70"/>
      <c r="Q8" s="70"/>
      <c r="R8" s="70"/>
      <c r="S8" s="70"/>
      <c r="T8" s="70"/>
      <c r="U8" s="70"/>
      <c r="V8" s="70"/>
      <c r="W8" s="70"/>
      <c r="X8" s="525"/>
      <c r="Y8" s="49"/>
      <c r="Z8" s="532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42"/>
      <c r="AM8" s="767"/>
    </row>
    <row r="9" spans="2:39" s="399" customFormat="1" ht="13" customHeight="1">
      <c r="B9" s="753" t="s">
        <v>60</v>
      </c>
      <c r="C9" s="70">
        <f>+C55</f>
        <v>44124</v>
      </c>
      <c r="D9" s="70">
        <f t="shared" ref="D9:L9" si="3">+D55</f>
        <v>22088</v>
      </c>
      <c r="E9" s="70">
        <f t="shared" si="3"/>
        <v>40037</v>
      </c>
      <c r="F9" s="70">
        <f t="shared" si="3"/>
        <v>20368</v>
      </c>
      <c r="G9" s="70">
        <f t="shared" si="3"/>
        <v>30013</v>
      </c>
      <c r="H9" s="70">
        <f t="shared" si="3"/>
        <v>15356</v>
      </c>
      <c r="I9" s="70">
        <f t="shared" si="3"/>
        <v>29576</v>
      </c>
      <c r="J9" s="70">
        <f t="shared" si="3"/>
        <v>15558</v>
      </c>
      <c r="K9" s="387">
        <f t="shared" si="3"/>
        <v>143750</v>
      </c>
      <c r="L9" s="790">
        <f t="shared" si="3"/>
        <v>73370</v>
      </c>
      <c r="M9" s="424"/>
      <c r="N9" s="753" t="s">
        <v>60</v>
      </c>
      <c r="O9" s="70">
        <f>+O55</f>
        <v>2978</v>
      </c>
      <c r="P9" s="70">
        <f t="shared" ref="P9:V9" si="4">+P55</f>
        <v>1335</v>
      </c>
      <c r="Q9" s="70">
        <f t="shared" si="4"/>
        <v>1630</v>
      </c>
      <c r="R9" s="70">
        <f t="shared" si="4"/>
        <v>778</v>
      </c>
      <c r="S9" s="70">
        <f t="shared" si="4"/>
        <v>1325</v>
      </c>
      <c r="T9" s="70">
        <f t="shared" si="4"/>
        <v>661</v>
      </c>
      <c r="U9" s="70">
        <f t="shared" si="4"/>
        <v>3631</v>
      </c>
      <c r="V9" s="70">
        <f t="shared" si="4"/>
        <v>2065</v>
      </c>
      <c r="W9" s="70">
        <f>+O9+Q9+S9+U9</f>
        <v>9564</v>
      </c>
      <c r="X9" s="525">
        <f>+P9+R9+T9+V9</f>
        <v>4839</v>
      </c>
      <c r="Y9" s="424"/>
      <c r="Z9" s="753" t="s">
        <v>60</v>
      </c>
      <c r="AA9" s="70">
        <v>1071</v>
      </c>
      <c r="AB9" s="70">
        <v>1000</v>
      </c>
      <c r="AC9" s="70">
        <v>842</v>
      </c>
      <c r="AD9" s="70">
        <v>835</v>
      </c>
      <c r="AE9" s="70">
        <v>3748</v>
      </c>
      <c r="AF9" s="70">
        <v>3470</v>
      </c>
      <c r="AG9" s="70">
        <v>305</v>
      </c>
      <c r="AH9" s="70">
        <v>3775</v>
      </c>
      <c r="AI9" s="70">
        <v>7213</v>
      </c>
      <c r="AJ9" s="70">
        <v>428</v>
      </c>
      <c r="AK9" s="70">
        <v>767</v>
      </c>
      <c r="AL9" s="70">
        <v>757</v>
      </c>
      <c r="AM9" s="525">
        <v>10</v>
      </c>
    </row>
    <row r="10" spans="2:39" s="399" customFormat="1" ht="13" customHeight="1">
      <c r="B10" s="753" t="s">
        <v>61</v>
      </c>
      <c r="C10" s="70">
        <f>+C87</f>
        <v>8265</v>
      </c>
      <c r="D10" s="70">
        <f t="shared" ref="D10:L10" si="5">+D87</f>
        <v>4281</v>
      </c>
      <c r="E10" s="70">
        <f t="shared" si="5"/>
        <v>6468</v>
      </c>
      <c r="F10" s="70">
        <f t="shared" si="5"/>
        <v>3333</v>
      </c>
      <c r="G10" s="70">
        <f t="shared" si="5"/>
        <v>5541</v>
      </c>
      <c r="H10" s="70">
        <f t="shared" si="5"/>
        <v>2948</v>
      </c>
      <c r="I10" s="70">
        <f t="shared" si="5"/>
        <v>6049</v>
      </c>
      <c r="J10" s="70">
        <f t="shared" si="5"/>
        <v>3206</v>
      </c>
      <c r="K10" s="387">
        <f t="shared" si="5"/>
        <v>26323</v>
      </c>
      <c r="L10" s="790">
        <f t="shared" si="5"/>
        <v>13768</v>
      </c>
      <c r="M10" s="424"/>
      <c r="N10" s="753" t="s">
        <v>61</v>
      </c>
      <c r="O10" s="70">
        <f>+O87</f>
        <v>617</v>
      </c>
      <c r="P10" s="70">
        <f t="shared" ref="P10:V10" si="6">+P87</f>
        <v>318</v>
      </c>
      <c r="Q10" s="70">
        <f t="shared" si="6"/>
        <v>423</v>
      </c>
      <c r="R10" s="70">
        <f t="shared" si="6"/>
        <v>251</v>
      </c>
      <c r="S10" s="70">
        <f t="shared" si="6"/>
        <v>326</v>
      </c>
      <c r="T10" s="70">
        <f t="shared" si="6"/>
        <v>182</v>
      </c>
      <c r="U10" s="70">
        <f t="shared" si="6"/>
        <v>728</v>
      </c>
      <c r="V10" s="70">
        <f t="shared" si="6"/>
        <v>384</v>
      </c>
      <c r="W10" s="70">
        <f t="shared" ref="W10:X14" si="7">+O10+Q10+S10+U10</f>
        <v>2094</v>
      </c>
      <c r="X10" s="525">
        <f t="shared" si="7"/>
        <v>1135</v>
      </c>
      <c r="Y10" s="424"/>
      <c r="Z10" s="753" t="s">
        <v>61</v>
      </c>
      <c r="AA10" s="70">
        <v>162</v>
      </c>
      <c r="AB10" s="70">
        <v>147</v>
      </c>
      <c r="AC10" s="70">
        <v>125</v>
      </c>
      <c r="AD10" s="70">
        <v>128</v>
      </c>
      <c r="AE10" s="70">
        <v>562</v>
      </c>
      <c r="AF10" s="70">
        <v>450</v>
      </c>
      <c r="AG10" s="70">
        <v>109</v>
      </c>
      <c r="AH10" s="70">
        <v>559</v>
      </c>
      <c r="AI10" s="70">
        <v>951</v>
      </c>
      <c r="AJ10" s="70">
        <v>76</v>
      </c>
      <c r="AK10" s="70">
        <v>117</v>
      </c>
      <c r="AL10" s="70">
        <v>114</v>
      </c>
      <c r="AM10" s="525">
        <v>3</v>
      </c>
    </row>
    <row r="11" spans="2:39" s="399" customFormat="1" ht="13" customHeight="1">
      <c r="B11" s="753" t="s">
        <v>62</v>
      </c>
      <c r="C11" s="70">
        <f>+C109</f>
        <v>8871</v>
      </c>
      <c r="D11" s="70">
        <f t="shared" ref="D11:L11" si="8">+D109</f>
        <v>4567</v>
      </c>
      <c r="E11" s="70">
        <f t="shared" si="8"/>
        <v>5961</v>
      </c>
      <c r="F11" s="70">
        <f t="shared" si="8"/>
        <v>3015</v>
      </c>
      <c r="G11" s="70">
        <f t="shared" si="8"/>
        <v>5813</v>
      </c>
      <c r="H11" s="70">
        <f t="shared" si="8"/>
        <v>2962</v>
      </c>
      <c r="I11" s="70">
        <f t="shared" si="8"/>
        <v>5592</v>
      </c>
      <c r="J11" s="70">
        <f t="shared" si="8"/>
        <v>2930</v>
      </c>
      <c r="K11" s="387">
        <f t="shared" si="8"/>
        <v>26237</v>
      </c>
      <c r="L11" s="790">
        <f t="shared" si="8"/>
        <v>13474</v>
      </c>
      <c r="M11" s="424"/>
      <c r="N11" s="753" t="s">
        <v>62</v>
      </c>
      <c r="O11" s="70">
        <f>+O109</f>
        <v>590</v>
      </c>
      <c r="P11" s="70">
        <f t="shared" ref="P11:V11" si="9">+P109</f>
        <v>276</v>
      </c>
      <c r="Q11" s="70">
        <f t="shared" si="9"/>
        <v>500</v>
      </c>
      <c r="R11" s="70">
        <f t="shared" si="9"/>
        <v>243</v>
      </c>
      <c r="S11" s="70">
        <f t="shared" si="9"/>
        <v>386</v>
      </c>
      <c r="T11" s="70">
        <f t="shared" si="9"/>
        <v>200</v>
      </c>
      <c r="U11" s="70">
        <f t="shared" si="9"/>
        <v>1074</v>
      </c>
      <c r="V11" s="70">
        <f t="shared" si="9"/>
        <v>582</v>
      </c>
      <c r="W11" s="70">
        <f t="shared" si="7"/>
        <v>2550</v>
      </c>
      <c r="X11" s="525">
        <f t="shared" si="7"/>
        <v>1301</v>
      </c>
      <c r="Y11" s="424"/>
      <c r="Z11" s="753" t="s">
        <v>62</v>
      </c>
      <c r="AA11" s="70">
        <v>191</v>
      </c>
      <c r="AB11" s="70">
        <v>150</v>
      </c>
      <c r="AC11" s="70">
        <v>144</v>
      </c>
      <c r="AD11" s="70">
        <v>136</v>
      </c>
      <c r="AE11" s="70">
        <v>621</v>
      </c>
      <c r="AF11" s="70">
        <v>594</v>
      </c>
      <c r="AG11" s="70">
        <v>50</v>
      </c>
      <c r="AH11" s="70">
        <v>644</v>
      </c>
      <c r="AI11" s="70">
        <v>1020</v>
      </c>
      <c r="AJ11" s="70">
        <v>72</v>
      </c>
      <c r="AK11" s="70">
        <v>117</v>
      </c>
      <c r="AL11" s="70">
        <v>117</v>
      </c>
      <c r="AM11" s="525">
        <v>0</v>
      </c>
    </row>
    <row r="12" spans="2:39" s="399" customFormat="1" ht="13" customHeight="1">
      <c r="B12" s="753" t="s">
        <v>63</v>
      </c>
      <c r="C12" s="70">
        <f>+C145</f>
        <v>7934</v>
      </c>
      <c r="D12" s="70">
        <f t="shared" ref="D12:L12" si="10">+D145</f>
        <v>3916</v>
      </c>
      <c r="E12" s="70">
        <f t="shared" si="10"/>
        <v>5679</v>
      </c>
      <c r="F12" s="70">
        <f t="shared" si="10"/>
        <v>2755</v>
      </c>
      <c r="G12" s="70">
        <f t="shared" si="10"/>
        <v>4626</v>
      </c>
      <c r="H12" s="70">
        <f t="shared" si="10"/>
        <v>2272</v>
      </c>
      <c r="I12" s="70">
        <f t="shared" si="10"/>
        <v>5018</v>
      </c>
      <c r="J12" s="70">
        <f t="shared" si="10"/>
        <v>2542</v>
      </c>
      <c r="K12" s="387">
        <f t="shared" si="10"/>
        <v>23257</v>
      </c>
      <c r="L12" s="790">
        <f t="shared" si="10"/>
        <v>11485</v>
      </c>
      <c r="M12" s="424"/>
      <c r="N12" s="753" t="s">
        <v>63</v>
      </c>
      <c r="O12" s="70">
        <f>+O145</f>
        <v>575</v>
      </c>
      <c r="P12" s="70">
        <f t="shared" ref="P12:V12" si="11">+P145</f>
        <v>284</v>
      </c>
      <c r="Q12" s="70">
        <f t="shared" si="11"/>
        <v>440</v>
      </c>
      <c r="R12" s="70">
        <f t="shared" si="11"/>
        <v>219</v>
      </c>
      <c r="S12" s="70">
        <f t="shared" si="11"/>
        <v>361</v>
      </c>
      <c r="T12" s="70">
        <f t="shared" si="11"/>
        <v>201</v>
      </c>
      <c r="U12" s="70">
        <f t="shared" si="11"/>
        <v>901</v>
      </c>
      <c r="V12" s="70">
        <f t="shared" si="11"/>
        <v>407</v>
      </c>
      <c r="W12" s="70">
        <f t="shared" si="7"/>
        <v>2277</v>
      </c>
      <c r="X12" s="525">
        <f t="shared" si="7"/>
        <v>1111</v>
      </c>
      <c r="Y12" s="424"/>
      <c r="Z12" s="753" t="s">
        <v>63</v>
      </c>
      <c r="AA12" s="70">
        <v>165</v>
      </c>
      <c r="AB12" s="70">
        <v>128</v>
      </c>
      <c r="AC12" s="70">
        <v>113</v>
      </c>
      <c r="AD12" s="70">
        <v>115</v>
      </c>
      <c r="AE12" s="70">
        <v>521</v>
      </c>
      <c r="AF12" s="70">
        <v>475</v>
      </c>
      <c r="AG12" s="70">
        <v>53</v>
      </c>
      <c r="AH12" s="70">
        <v>528</v>
      </c>
      <c r="AI12" s="70">
        <v>881</v>
      </c>
      <c r="AJ12" s="70">
        <v>65</v>
      </c>
      <c r="AK12" s="70">
        <v>97</v>
      </c>
      <c r="AL12" s="70">
        <v>96</v>
      </c>
      <c r="AM12" s="525">
        <v>1</v>
      </c>
    </row>
    <row r="13" spans="2:39" s="399" customFormat="1" ht="13" customHeight="1">
      <c r="B13" s="753" t="s">
        <v>64</v>
      </c>
      <c r="C13" s="70">
        <f>+C178</f>
        <v>8819</v>
      </c>
      <c r="D13" s="70">
        <f t="shared" ref="D13:L13" si="12">+D178</f>
        <v>4473</v>
      </c>
      <c r="E13" s="70">
        <f t="shared" si="12"/>
        <v>7637</v>
      </c>
      <c r="F13" s="70">
        <f t="shared" si="12"/>
        <v>3859</v>
      </c>
      <c r="G13" s="70">
        <f t="shared" si="12"/>
        <v>5787</v>
      </c>
      <c r="H13" s="70">
        <f t="shared" si="12"/>
        <v>2955</v>
      </c>
      <c r="I13" s="70">
        <f t="shared" si="12"/>
        <v>6376</v>
      </c>
      <c r="J13" s="70">
        <f t="shared" si="12"/>
        <v>3246</v>
      </c>
      <c r="K13" s="387">
        <f t="shared" si="12"/>
        <v>28619</v>
      </c>
      <c r="L13" s="790">
        <f t="shared" si="12"/>
        <v>14533</v>
      </c>
      <c r="M13" s="424"/>
      <c r="N13" s="753" t="s">
        <v>64</v>
      </c>
      <c r="O13" s="70">
        <f>+O178</f>
        <v>800</v>
      </c>
      <c r="P13" s="70">
        <f t="shared" ref="P13:V13" si="13">+P178</f>
        <v>399</v>
      </c>
      <c r="Q13" s="70">
        <f t="shared" si="13"/>
        <v>420</v>
      </c>
      <c r="R13" s="70">
        <f t="shared" si="13"/>
        <v>220</v>
      </c>
      <c r="S13" s="70">
        <f t="shared" si="13"/>
        <v>379</v>
      </c>
      <c r="T13" s="70">
        <f t="shared" si="13"/>
        <v>203</v>
      </c>
      <c r="U13" s="70">
        <f t="shared" si="13"/>
        <v>1260</v>
      </c>
      <c r="V13" s="70">
        <f t="shared" si="13"/>
        <v>671</v>
      </c>
      <c r="W13" s="70">
        <f t="shared" si="7"/>
        <v>2859</v>
      </c>
      <c r="X13" s="525">
        <f t="shared" si="7"/>
        <v>1493</v>
      </c>
      <c r="Y13" s="424"/>
      <c r="Z13" s="753" t="s">
        <v>64</v>
      </c>
      <c r="AA13" s="70">
        <v>174</v>
      </c>
      <c r="AB13" s="70">
        <v>155</v>
      </c>
      <c r="AC13" s="70">
        <v>127</v>
      </c>
      <c r="AD13" s="70">
        <v>136</v>
      </c>
      <c r="AE13" s="70">
        <v>592</v>
      </c>
      <c r="AF13" s="70">
        <v>550</v>
      </c>
      <c r="AG13" s="70">
        <v>52</v>
      </c>
      <c r="AH13" s="70">
        <v>602</v>
      </c>
      <c r="AI13" s="70">
        <v>1049</v>
      </c>
      <c r="AJ13" s="70">
        <v>67</v>
      </c>
      <c r="AK13" s="70">
        <v>103</v>
      </c>
      <c r="AL13" s="70">
        <v>102</v>
      </c>
      <c r="AM13" s="525">
        <v>1</v>
      </c>
    </row>
    <row r="14" spans="2:39" s="399" customFormat="1" ht="13" customHeight="1" thickBot="1">
      <c r="B14" s="697" t="s">
        <v>65</v>
      </c>
      <c r="C14" s="546">
        <f>+C208</f>
        <v>4850</v>
      </c>
      <c r="D14" s="546">
        <f t="shared" ref="D14:L14" si="14">+D208</f>
        <v>2517</v>
      </c>
      <c r="E14" s="546">
        <f t="shared" si="14"/>
        <v>4015</v>
      </c>
      <c r="F14" s="546">
        <f t="shared" si="14"/>
        <v>2076</v>
      </c>
      <c r="G14" s="546">
        <f t="shared" si="14"/>
        <v>3100</v>
      </c>
      <c r="H14" s="546">
        <f t="shared" si="14"/>
        <v>1547</v>
      </c>
      <c r="I14" s="546">
        <f t="shared" si="14"/>
        <v>2779</v>
      </c>
      <c r="J14" s="546">
        <f t="shared" si="14"/>
        <v>1451</v>
      </c>
      <c r="K14" s="791">
        <f t="shared" si="14"/>
        <v>14744</v>
      </c>
      <c r="L14" s="792">
        <f t="shared" si="14"/>
        <v>7591</v>
      </c>
      <c r="N14" s="754" t="s">
        <v>65</v>
      </c>
      <c r="O14" s="546">
        <f>+O208</f>
        <v>441</v>
      </c>
      <c r="P14" s="546">
        <f t="shared" ref="P14:V14" si="15">+P208</f>
        <v>206</v>
      </c>
      <c r="Q14" s="546">
        <f t="shared" si="15"/>
        <v>258</v>
      </c>
      <c r="R14" s="546">
        <f t="shared" si="15"/>
        <v>133</v>
      </c>
      <c r="S14" s="546">
        <f t="shared" si="15"/>
        <v>217</v>
      </c>
      <c r="T14" s="546">
        <f t="shared" si="15"/>
        <v>117</v>
      </c>
      <c r="U14" s="546">
        <f t="shared" si="15"/>
        <v>274</v>
      </c>
      <c r="V14" s="546">
        <f t="shared" si="15"/>
        <v>137</v>
      </c>
      <c r="W14" s="546">
        <f t="shared" si="7"/>
        <v>1190</v>
      </c>
      <c r="X14" s="547">
        <f t="shared" si="7"/>
        <v>593</v>
      </c>
      <c r="Y14" s="424"/>
      <c r="Z14" s="754" t="s">
        <v>65</v>
      </c>
      <c r="AA14" s="546">
        <v>107</v>
      </c>
      <c r="AB14" s="546">
        <v>94</v>
      </c>
      <c r="AC14" s="546">
        <v>78</v>
      </c>
      <c r="AD14" s="546">
        <v>74</v>
      </c>
      <c r="AE14" s="546">
        <v>353</v>
      </c>
      <c r="AF14" s="546">
        <v>355</v>
      </c>
      <c r="AG14" s="546">
        <v>13</v>
      </c>
      <c r="AH14" s="546">
        <v>368</v>
      </c>
      <c r="AI14" s="546">
        <v>656</v>
      </c>
      <c r="AJ14" s="546">
        <v>36</v>
      </c>
      <c r="AK14" s="546">
        <v>71</v>
      </c>
      <c r="AL14" s="546">
        <v>69</v>
      </c>
      <c r="AM14" s="547">
        <v>2</v>
      </c>
    </row>
    <row r="15" spans="2:39" s="399" customFormat="1" ht="9.75" customHeight="1">
      <c r="B15" s="193"/>
      <c r="C15" s="313"/>
      <c r="D15" s="313"/>
      <c r="E15" s="313"/>
      <c r="F15" s="313"/>
      <c r="G15" s="313"/>
      <c r="H15" s="313"/>
      <c r="I15" s="313"/>
      <c r="J15" s="313"/>
      <c r="K15" s="313"/>
      <c r="L15" s="313"/>
      <c r="M15" s="424"/>
      <c r="N15" s="242"/>
      <c r="O15" s="504"/>
      <c r="P15" s="504"/>
      <c r="Q15" s="504"/>
      <c r="R15" s="504"/>
      <c r="S15" s="504"/>
      <c r="T15" s="504"/>
      <c r="U15" s="504"/>
      <c r="V15" s="504"/>
      <c r="W15" s="504"/>
      <c r="X15" s="504"/>
      <c r="Y15" s="424"/>
      <c r="Z15" s="242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</row>
    <row r="16" spans="2:39" s="629" customFormat="1" ht="10.5" customHeight="1">
      <c r="B16" s="736" t="s">
        <v>524</v>
      </c>
      <c r="C16" s="736"/>
      <c r="D16" s="736"/>
      <c r="E16" s="736"/>
      <c r="F16" s="736"/>
      <c r="G16" s="736"/>
      <c r="H16" s="736"/>
      <c r="I16" s="736"/>
      <c r="J16" s="736"/>
      <c r="K16" s="736"/>
      <c r="L16" s="736"/>
      <c r="M16" s="643"/>
      <c r="N16" s="736" t="s">
        <v>529</v>
      </c>
      <c r="O16" s="736"/>
      <c r="P16" s="736"/>
      <c r="Q16" s="736"/>
      <c r="R16" s="736"/>
      <c r="S16" s="736"/>
      <c r="T16" s="736"/>
      <c r="U16" s="736"/>
      <c r="V16" s="736"/>
      <c r="W16" s="736"/>
      <c r="X16" s="736"/>
      <c r="Y16" s="643"/>
      <c r="Z16" s="736" t="s">
        <v>534</v>
      </c>
      <c r="AA16" s="852"/>
      <c r="AB16" s="852"/>
      <c r="AC16" s="852"/>
      <c r="AD16" s="852"/>
      <c r="AE16" s="736"/>
      <c r="AF16" s="852"/>
      <c r="AG16" s="852"/>
      <c r="AH16" s="852"/>
      <c r="AI16" s="852"/>
      <c r="AJ16" s="852"/>
      <c r="AK16" s="852"/>
      <c r="AL16" s="736"/>
      <c r="AM16" s="736"/>
    </row>
    <row r="17" spans="1:39" s="234" customFormat="1" ht="9.75" customHeight="1" thickBot="1">
      <c r="M17" s="232"/>
      <c r="Y17" s="193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</row>
    <row r="18" spans="1:39" s="195" customFormat="1" ht="15.75" customHeight="1">
      <c r="B18" s="757"/>
      <c r="C18" s="744" t="s">
        <v>84</v>
      </c>
      <c r="D18" s="745"/>
      <c r="E18" s="744" t="s">
        <v>85</v>
      </c>
      <c r="F18" s="745"/>
      <c r="G18" s="744" t="s">
        <v>86</v>
      </c>
      <c r="H18" s="745"/>
      <c r="I18" s="744" t="s">
        <v>87</v>
      </c>
      <c r="J18" s="745"/>
      <c r="K18" s="744" t="s">
        <v>57</v>
      </c>
      <c r="L18" s="747"/>
      <c r="M18" s="194"/>
      <c r="N18" s="757"/>
      <c r="O18" s="765" t="s">
        <v>84</v>
      </c>
      <c r="P18" s="745"/>
      <c r="Q18" s="744" t="s">
        <v>85</v>
      </c>
      <c r="R18" s="745"/>
      <c r="S18" s="744" t="s">
        <v>86</v>
      </c>
      <c r="T18" s="745"/>
      <c r="U18" s="744" t="s">
        <v>87</v>
      </c>
      <c r="V18" s="745"/>
      <c r="W18" s="744" t="s">
        <v>57</v>
      </c>
      <c r="X18" s="747"/>
      <c r="Y18" s="194"/>
      <c r="Z18" s="769"/>
      <c r="AA18" s="771" t="s">
        <v>88</v>
      </c>
      <c r="AB18" s="770"/>
      <c r="AC18" s="770"/>
      <c r="AD18" s="770"/>
      <c r="AE18" s="783"/>
      <c r="AF18" s="771" t="s">
        <v>70</v>
      </c>
      <c r="AG18" s="783"/>
      <c r="AH18" s="771"/>
      <c r="AI18" s="853" t="s">
        <v>251</v>
      </c>
      <c r="AJ18" s="854"/>
      <c r="AK18" s="771" t="s">
        <v>72</v>
      </c>
      <c r="AL18" s="770"/>
      <c r="AM18" s="775"/>
    </row>
    <row r="19" spans="1:39" s="195" customFormat="1" ht="21" customHeight="1">
      <c r="B19" s="793" t="s">
        <v>288</v>
      </c>
      <c r="C19" s="182" t="s">
        <v>282</v>
      </c>
      <c r="D19" s="182" t="s">
        <v>269</v>
      </c>
      <c r="E19" s="182" t="s">
        <v>282</v>
      </c>
      <c r="F19" s="182" t="s">
        <v>269</v>
      </c>
      <c r="G19" s="182" t="s">
        <v>282</v>
      </c>
      <c r="H19" s="182" t="s">
        <v>269</v>
      </c>
      <c r="I19" s="182" t="s">
        <v>282</v>
      </c>
      <c r="J19" s="182" t="s">
        <v>269</v>
      </c>
      <c r="K19" s="182" t="s">
        <v>282</v>
      </c>
      <c r="L19" s="748" t="s">
        <v>269</v>
      </c>
      <c r="M19" s="194"/>
      <c r="N19" s="788" t="s">
        <v>288</v>
      </c>
      <c r="O19" s="182" t="s">
        <v>282</v>
      </c>
      <c r="P19" s="277" t="s">
        <v>288</v>
      </c>
      <c r="Q19" s="182" t="s">
        <v>282</v>
      </c>
      <c r="R19" s="182" t="s">
        <v>269</v>
      </c>
      <c r="S19" s="182" t="s">
        <v>282</v>
      </c>
      <c r="T19" s="182" t="s">
        <v>269</v>
      </c>
      <c r="U19" s="182" t="s">
        <v>282</v>
      </c>
      <c r="V19" s="182" t="s">
        <v>269</v>
      </c>
      <c r="W19" s="182" t="s">
        <v>282</v>
      </c>
      <c r="X19" s="748" t="s">
        <v>269</v>
      </c>
      <c r="Y19" s="196"/>
      <c r="Z19" s="726" t="s">
        <v>288</v>
      </c>
      <c r="AA19" s="16" t="s">
        <v>90</v>
      </c>
      <c r="AB19" s="16" t="s">
        <v>91</v>
      </c>
      <c r="AC19" s="16" t="s">
        <v>92</v>
      </c>
      <c r="AD19" s="281" t="s">
        <v>93</v>
      </c>
      <c r="AE19" s="17" t="s">
        <v>57</v>
      </c>
      <c r="AF19" s="31" t="s">
        <v>73</v>
      </c>
      <c r="AG19" s="31" t="s">
        <v>74</v>
      </c>
      <c r="AH19" s="30" t="s">
        <v>75</v>
      </c>
      <c r="AI19" s="33" t="s">
        <v>252</v>
      </c>
      <c r="AJ19" s="30" t="s">
        <v>80</v>
      </c>
      <c r="AK19" s="36" t="s">
        <v>81</v>
      </c>
      <c r="AL19" s="37" t="s">
        <v>82</v>
      </c>
      <c r="AM19" s="855" t="s">
        <v>83</v>
      </c>
    </row>
    <row r="20" spans="1:39" s="234" customFormat="1" ht="12" customHeight="1">
      <c r="B20" s="759"/>
      <c r="C20" s="239"/>
      <c r="D20" s="239"/>
      <c r="E20" s="239"/>
      <c r="F20" s="239"/>
      <c r="G20" s="239"/>
      <c r="H20" s="239"/>
      <c r="I20" s="239"/>
      <c r="J20" s="239"/>
      <c r="K20" s="239"/>
      <c r="L20" s="767"/>
      <c r="M20" s="232"/>
      <c r="N20" s="749"/>
      <c r="O20" s="240"/>
      <c r="P20" s="241"/>
      <c r="Q20" s="241"/>
      <c r="R20" s="241"/>
      <c r="S20" s="241"/>
      <c r="T20" s="241"/>
      <c r="U20" s="241"/>
      <c r="V20" s="241"/>
      <c r="W20" s="241"/>
      <c r="X20" s="789"/>
      <c r="Y20" s="242"/>
      <c r="Z20" s="759"/>
      <c r="AA20" s="243"/>
      <c r="AB20" s="243"/>
      <c r="AC20" s="243"/>
      <c r="AD20" s="243"/>
      <c r="AE20" s="244"/>
      <c r="AF20" s="245"/>
      <c r="AG20" s="246"/>
      <c r="AH20" s="247"/>
      <c r="AI20" s="248"/>
      <c r="AJ20" s="248"/>
      <c r="AK20" s="247"/>
      <c r="AL20" s="248"/>
      <c r="AM20" s="779"/>
    </row>
    <row r="21" spans="1:39" s="234" customFormat="1" ht="9.75" customHeight="1">
      <c r="B21" s="751" t="s">
        <v>58</v>
      </c>
      <c r="C21" s="401">
        <f t="shared" ref="C21:L21" si="16">SUM(C23:C44)</f>
        <v>82863</v>
      </c>
      <c r="D21" s="401">
        <f t="shared" si="16"/>
        <v>41842</v>
      </c>
      <c r="E21" s="401">
        <f t="shared" si="16"/>
        <v>69797</v>
      </c>
      <c r="F21" s="401">
        <f t="shared" si="16"/>
        <v>35406</v>
      </c>
      <c r="G21" s="401">
        <f t="shared" si="16"/>
        <v>54880</v>
      </c>
      <c r="H21" s="401">
        <f t="shared" si="16"/>
        <v>28040</v>
      </c>
      <c r="I21" s="919">
        <f t="shared" si="16"/>
        <v>55390</v>
      </c>
      <c r="J21" s="401">
        <f t="shared" si="16"/>
        <v>28933</v>
      </c>
      <c r="K21" s="401">
        <f t="shared" si="16"/>
        <v>262930</v>
      </c>
      <c r="L21" s="523">
        <f t="shared" si="16"/>
        <v>134221</v>
      </c>
      <c r="M21" s="424"/>
      <c r="N21" s="751" t="s">
        <v>58</v>
      </c>
      <c r="O21" s="77">
        <f t="shared" ref="O21:X21" si="17">SUM(O23:O44)</f>
        <v>6001</v>
      </c>
      <c r="P21" s="401">
        <f t="shared" si="17"/>
        <v>2818</v>
      </c>
      <c r="Q21" s="401">
        <f t="shared" si="17"/>
        <v>3671</v>
      </c>
      <c r="R21" s="401">
        <f t="shared" si="17"/>
        <v>1844</v>
      </c>
      <c r="S21" s="401">
        <f t="shared" si="17"/>
        <v>2994</v>
      </c>
      <c r="T21" s="401">
        <f t="shared" si="17"/>
        <v>1564</v>
      </c>
      <c r="U21" s="401">
        <f t="shared" si="17"/>
        <v>7868</v>
      </c>
      <c r="V21" s="401">
        <f t="shared" si="17"/>
        <v>4246</v>
      </c>
      <c r="W21" s="401">
        <f t="shared" si="17"/>
        <v>20534</v>
      </c>
      <c r="X21" s="523">
        <f t="shared" si="17"/>
        <v>10472</v>
      </c>
      <c r="Y21" s="424"/>
      <c r="Z21" s="751" t="s">
        <v>58</v>
      </c>
      <c r="AA21" s="401">
        <f t="shared" ref="AA21:AM21" si="18">SUM(AA23:AA44)</f>
        <v>1867</v>
      </c>
      <c r="AB21" s="401">
        <f t="shared" si="18"/>
        <v>1671</v>
      </c>
      <c r="AC21" s="76">
        <f t="shared" si="18"/>
        <v>1427</v>
      </c>
      <c r="AD21" s="401">
        <f t="shared" si="18"/>
        <v>1422</v>
      </c>
      <c r="AE21" s="401">
        <f t="shared" si="18"/>
        <v>6387</v>
      </c>
      <c r="AF21" s="401">
        <f t="shared" si="18"/>
        <v>5886</v>
      </c>
      <c r="AG21" s="401">
        <f t="shared" si="18"/>
        <v>580</v>
      </c>
      <c r="AH21" s="401">
        <f t="shared" si="18"/>
        <v>6466</v>
      </c>
      <c r="AI21" s="401">
        <f t="shared" si="18"/>
        <v>11747</v>
      </c>
      <c r="AJ21" s="401">
        <f t="shared" si="18"/>
        <v>742</v>
      </c>
      <c r="AK21" s="401">
        <f t="shared" si="18"/>
        <v>1269</v>
      </c>
      <c r="AL21" s="401">
        <f t="shared" si="18"/>
        <v>1252</v>
      </c>
      <c r="AM21" s="523">
        <f t="shared" si="18"/>
        <v>17</v>
      </c>
    </row>
    <row r="22" spans="1:39" s="234" customFormat="1" ht="7.5" customHeight="1">
      <c r="B22" s="514"/>
      <c r="C22" s="325"/>
      <c r="D22" s="325"/>
      <c r="E22" s="325"/>
      <c r="F22" s="325"/>
      <c r="G22" s="325"/>
      <c r="H22" s="325"/>
      <c r="I22" s="325"/>
      <c r="J22" s="325"/>
      <c r="K22" s="239"/>
      <c r="L22" s="781"/>
      <c r="M22" s="49"/>
      <c r="N22" s="514"/>
      <c r="O22" s="79"/>
      <c r="P22" s="67"/>
      <c r="Q22" s="70"/>
      <c r="R22" s="70"/>
      <c r="S22" s="70"/>
      <c r="T22" s="70"/>
      <c r="U22" s="70"/>
      <c r="V22" s="70"/>
      <c r="W22" s="70"/>
      <c r="X22" s="525"/>
      <c r="Y22" s="49"/>
      <c r="Z22" s="532"/>
      <c r="AA22" s="239"/>
      <c r="AB22" s="239"/>
      <c r="AC22" s="238"/>
      <c r="AD22" s="239"/>
      <c r="AE22" s="239"/>
      <c r="AF22" s="239"/>
      <c r="AG22" s="239"/>
      <c r="AH22" s="239"/>
      <c r="AI22" s="239"/>
      <c r="AJ22" s="239"/>
      <c r="AK22" s="239"/>
      <c r="AL22" s="242"/>
      <c r="AM22" s="767"/>
    </row>
    <row r="23" spans="1:39" s="234" customFormat="1" ht="12.75" customHeight="1">
      <c r="B23" s="753" t="s">
        <v>115</v>
      </c>
      <c r="C23" s="440">
        <f>+C58+C59+C60+C61+C62+C63+C64+C57</f>
        <v>30183</v>
      </c>
      <c r="D23" s="440">
        <f t="shared" ref="D23:L23" si="19">+D58+D59+D60+D61+D62+D63+D64+D57</f>
        <v>15081</v>
      </c>
      <c r="E23" s="440">
        <f t="shared" si="19"/>
        <v>27367</v>
      </c>
      <c r="F23" s="440">
        <f t="shared" si="19"/>
        <v>13794</v>
      </c>
      <c r="G23" s="440">
        <f t="shared" si="19"/>
        <v>21621</v>
      </c>
      <c r="H23" s="440">
        <f t="shared" si="19"/>
        <v>10981</v>
      </c>
      <c r="I23" s="440">
        <f t="shared" si="19"/>
        <v>21795</v>
      </c>
      <c r="J23" s="440">
        <f t="shared" si="19"/>
        <v>11438</v>
      </c>
      <c r="K23" s="564">
        <f t="shared" si="19"/>
        <v>100966</v>
      </c>
      <c r="L23" s="916">
        <f t="shared" si="19"/>
        <v>51294</v>
      </c>
      <c r="M23" s="399"/>
      <c r="N23" s="753" t="s">
        <v>115</v>
      </c>
      <c r="O23" s="440">
        <f>+O58+O59+O60+O61+O62+O63+O64+O57</f>
        <v>1698</v>
      </c>
      <c r="P23" s="440">
        <f t="shared" ref="P23:X23" si="20">+P58+P59+P60+P61+P62+P63+P64+P57</f>
        <v>735</v>
      </c>
      <c r="Q23" s="440">
        <f t="shared" si="20"/>
        <v>1072</v>
      </c>
      <c r="R23" s="440">
        <f t="shared" si="20"/>
        <v>495</v>
      </c>
      <c r="S23" s="440">
        <f t="shared" si="20"/>
        <v>784</v>
      </c>
      <c r="T23" s="440">
        <f t="shared" si="20"/>
        <v>360</v>
      </c>
      <c r="U23" s="440">
        <f t="shared" si="20"/>
        <v>2415</v>
      </c>
      <c r="V23" s="440">
        <f t="shared" si="20"/>
        <v>1388</v>
      </c>
      <c r="W23" s="440">
        <f t="shared" si="20"/>
        <v>5969</v>
      </c>
      <c r="X23" s="781">
        <f t="shared" si="20"/>
        <v>2978</v>
      </c>
      <c r="Y23" s="399"/>
      <c r="Z23" s="753" t="s">
        <v>115</v>
      </c>
      <c r="AA23" s="440">
        <f t="shared" ref="AA23:AM23" si="21">+AA58+AA59+AA60+AA61+AA62+AA63+AA64+AA57</f>
        <v>763</v>
      </c>
      <c r="AB23" s="440">
        <f t="shared" si="21"/>
        <v>711</v>
      </c>
      <c r="AC23" s="440">
        <f t="shared" si="21"/>
        <v>621</v>
      </c>
      <c r="AD23" s="440">
        <f t="shared" si="21"/>
        <v>621</v>
      </c>
      <c r="AE23" s="440">
        <f t="shared" si="21"/>
        <v>2716</v>
      </c>
      <c r="AF23" s="440">
        <f t="shared" si="21"/>
        <v>2549</v>
      </c>
      <c r="AG23" s="440">
        <f t="shared" si="21"/>
        <v>196</v>
      </c>
      <c r="AH23" s="440">
        <f t="shared" si="21"/>
        <v>2745</v>
      </c>
      <c r="AI23" s="440">
        <f t="shared" si="21"/>
        <v>5574</v>
      </c>
      <c r="AJ23" s="440">
        <f t="shared" si="21"/>
        <v>352</v>
      </c>
      <c r="AK23" s="440">
        <f t="shared" si="21"/>
        <v>555</v>
      </c>
      <c r="AL23" s="440">
        <f t="shared" si="21"/>
        <v>548</v>
      </c>
      <c r="AM23" s="781">
        <f t="shared" si="21"/>
        <v>7</v>
      </c>
    </row>
    <row r="24" spans="1:39" s="234" customFormat="1" ht="12.75" customHeight="1">
      <c r="A24" s="45"/>
      <c r="B24" s="753" t="s">
        <v>124</v>
      </c>
      <c r="C24" s="440">
        <f>+C66+C65</f>
        <v>1647</v>
      </c>
      <c r="D24" s="440">
        <f t="shared" ref="D24:L24" si="22">+D66+D65</f>
        <v>832</v>
      </c>
      <c r="E24" s="440">
        <f t="shared" si="22"/>
        <v>1514</v>
      </c>
      <c r="F24" s="440">
        <f t="shared" si="22"/>
        <v>800</v>
      </c>
      <c r="G24" s="440">
        <f t="shared" si="22"/>
        <v>1021</v>
      </c>
      <c r="H24" s="440">
        <f t="shared" si="22"/>
        <v>499</v>
      </c>
      <c r="I24" s="440">
        <f t="shared" si="22"/>
        <v>851</v>
      </c>
      <c r="J24" s="440">
        <f t="shared" si="22"/>
        <v>432</v>
      </c>
      <c r="K24" s="564">
        <f t="shared" si="22"/>
        <v>5033</v>
      </c>
      <c r="L24" s="916">
        <f t="shared" si="22"/>
        <v>2563</v>
      </c>
      <c r="M24" s="48"/>
      <c r="N24" s="753" t="s">
        <v>124</v>
      </c>
      <c r="O24" s="440">
        <f>+O66+O65</f>
        <v>138</v>
      </c>
      <c r="P24" s="440">
        <f t="shared" ref="P24:X24" si="23">+P66+P65</f>
        <v>54</v>
      </c>
      <c r="Q24" s="440">
        <f t="shared" si="23"/>
        <v>63</v>
      </c>
      <c r="R24" s="440">
        <f t="shared" si="23"/>
        <v>35</v>
      </c>
      <c r="S24" s="440">
        <f t="shared" si="23"/>
        <v>65</v>
      </c>
      <c r="T24" s="440">
        <f t="shared" si="23"/>
        <v>45</v>
      </c>
      <c r="U24" s="440">
        <f t="shared" si="23"/>
        <v>145</v>
      </c>
      <c r="V24" s="440">
        <f t="shared" si="23"/>
        <v>81</v>
      </c>
      <c r="W24" s="440">
        <f t="shared" si="23"/>
        <v>411</v>
      </c>
      <c r="X24" s="781">
        <f t="shared" si="23"/>
        <v>215</v>
      </c>
      <c r="Y24" s="48"/>
      <c r="Z24" s="753" t="s">
        <v>124</v>
      </c>
      <c r="AA24" s="440">
        <f t="shared" ref="AA24:AM24" si="24">+AA66+AA65</f>
        <v>34</v>
      </c>
      <c r="AB24" s="440">
        <f t="shared" si="24"/>
        <v>32</v>
      </c>
      <c r="AC24" s="440">
        <f t="shared" si="24"/>
        <v>24</v>
      </c>
      <c r="AD24" s="440">
        <f t="shared" si="24"/>
        <v>22</v>
      </c>
      <c r="AE24" s="440">
        <f t="shared" si="24"/>
        <v>112</v>
      </c>
      <c r="AF24" s="440">
        <f t="shared" si="24"/>
        <v>94</v>
      </c>
      <c r="AG24" s="440">
        <f t="shared" si="24"/>
        <v>17</v>
      </c>
      <c r="AH24" s="440">
        <f t="shared" si="24"/>
        <v>111</v>
      </c>
      <c r="AI24" s="440">
        <f t="shared" si="24"/>
        <v>153</v>
      </c>
      <c r="AJ24" s="440">
        <f t="shared" si="24"/>
        <v>4</v>
      </c>
      <c r="AK24" s="440">
        <f t="shared" si="24"/>
        <v>20</v>
      </c>
      <c r="AL24" s="440">
        <f t="shared" si="24"/>
        <v>20</v>
      </c>
      <c r="AM24" s="781">
        <f t="shared" si="24"/>
        <v>0</v>
      </c>
    </row>
    <row r="25" spans="1:39" s="234" customFormat="1" ht="12.75" customHeight="1">
      <c r="B25" s="753" t="s">
        <v>125</v>
      </c>
      <c r="C25" s="440">
        <f>+C68+C69+C67</f>
        <v>3590</v>
      </c>
      <c r="D25" s="440">
        <f t="shared" ref="D25:L25" si="25">+D68+D69+D67</f>
        <v>1820</v>
      </c>
      <c r="E25" s="440">
        <f t="shared" si="25"/>
        <v>3329</v>
      </c>
      <c r="F25" s="440">
        <f t="shared" si="25"/>
        <v>1788</v>
      </c>
      <c r="G25" s="440">
        <f t="shared" si="25"/>
        <v>2037</v>
      </c>
      <c r="H25" s="440">
        <f t="shared" si="25"/>
        <v>1072</v>
      </c>
      <c r="I25" s="440">
        <f t="shared" si="25"/>
        <v>1997</v>
      </c>
      <c r="J25" s="440">
        <f t="shared" si="25"/>
        <v>1116</v>
      </c>
      <c r="K25" s="564">
        <f t="shared" si="25"/>
        <v>10953</v>
      </c>
      <c r="L25" s="916">
        <f t="shared" si="25"/>
        <v>5796</v>
      </c>
      <c r="M25" s="399"/>
      <c r="N25" s="753" t="s">
        <v>125</v>
      </c>
      <c r="O25" s="440">
        <f>+O68+O69+O67</f>
        <v>329</v>
      </c>
      <c r="P25" s="440">
        <f t="shared" ref="P25:X25" si="26">+P68+P69+P67</f>
        <v>155</v>
      </c>
      <c r="Q25" s="440">
        <f t="shared" si="26"/>
        <v>139</v>
      </c>
      <c r="R25" s="440">
        <f t="shared" si="26"/>
        <v>69</v>
      </c>
      <c r="S25" s="440">
        <f t="shared" si="26"/>
        <v>115</v>
      </c>
      <c r="T25" s="440">
        <f t="shared" si="26"/>
        <v>56</v>
      </c>
      <c r="U25" s="440">
        <f t="shared" si="26"/>
        <v>307</v>
      </c>
      <c r="V25" s="440">
        <f t="shared" si="26"/>
        <v>181</v>
      </c>
      <c r="W25" s="440">
        <f t="shared" si="26"/>
        <v>890</v>
      </c>
      <c r="X25" s="781">
        <f t="shared" si="26"/>
        <v>461</v>
      </c>
      <c r="Y25" s="399"/>
      <c r="Z25" s="753" t="s">
        <v>125</v>
      </c>
      <c r="AA25" s="440">
        <f t="shared" ref="AA25:AM25" si="27">+AA68+AA69+AA67</f>
        <v>85</v>
      </c>
      <c r="AB25" s="440">
        <f t="shared" si="27"/>
        <v>81</v>
      </c>
      <c r="AC25" s="440">
        <f t="shared" si="27"/>
        <v>56</v>
      </c>
      <c r="AD25" s="440">
        <f t="shared" si="27"/>
        <v>54</v>
      </c>
      <c r="AE25" s="440">
        <f t="shared" si="27"/>
        <v>276</v>
      </c>
      <c r="AF25" s="440">
        <f t="shared" si="27"/>
        <v>244</v>
      </c>
      <c r="AG25" s="440">
        <f t="shared" si="27"/>
        <v>29</v>
      </c>
      <c r="AH25" s="440">
        <f t="shared" si="27"/>
        <v>273</v>
      </c>
      <c r="AI25" s="440">
        <f t="shared" si="27"/>
        <v>424</v>
      </c>
      <c r="AJ25" s="440">
        <f t="shared" si="27"/>
        <v>15</v>
      </c>
      <c r="AK25" s="440">
        <f t="shared" si="27"/>
        <v>64</v>
      </c>
      <c r="AL25" s="440">
        <f t="shared" si="27"/>
        <v>64</v>
      </c>
      <c r="AM25" s="781">
        <f t="shared" si="27"/>
        <v>0</v>
      </c>
    </row>
    <row r="26" spans="1:39" s="234" customFormat="1" ht="12.75" customHeight="1">
      <c r="B26" s="753" t="s">
        <v>129</v>
      </c>
      <c r="C26" s="440">
        <f>+C71+C72+C73+C74+C75+C70</f>
        <v>8704</v>
      </c>
      <c r="D26" s="440">
        <f t="shared" ref="D26:L26" si="28">+D71+D72+D73+D74+D75+D70</f>
        <v>4355</v>
      </c>
      <c r="E26" s="440">
        <f t="shared" si="28"/>
        <v>7827</v>
      </c>
      <c r="F26" s="440">
        <f t="shared" si="28"/>
        <v>3986</v>
      </c>
      <c r="G26" s="440">
        <f t="shared" si="28"/>
        <v>5334</v>
      </c>
      <c r="H26" s="440">
        <f t="shared" si="28"/>
        <v>2804</v>
      </c>
      <c r="I26" s="440">
        <f t="shared" si="28"/>
        <v>4933</v>
      </c>
      <c r="J26" s="440">
        <f t="shared" si="28"/>
        <v>2572</v>
      </c>
      <c r="K26" s="564">
        <f t="shared" si="28"/>
        <v>26798</v>
      </c>
      <c r="L26" s="916">
        <f t="shared" si="28"/>
        <v>13717</v>
      </c>
      <c r="M26" s="399"/>
      <c r="N26" s="753" t="s">
        <v>129</v>
      </c>
      <c r="O26" s="440">
        <f>+O71+O72+O73+O74+O75+O70</f>
        <v>813</v>
      </c>
      <c r="P26" s="440">
        <f t="shared" ref="P26:X26" si="29">+P71+P72+P73+P74+P75+P70</f>
        <v>391</v>
      </c>
      <c r="Q26" s="440">
        <f t="shared" si="29"/>
        <v>356</v>
      </c>
      <c r="R26" s="440">
        <f t="shared" si="29"/>
        <v>179</v>
      </c>
      <c r="S26" s="440">
        <f t="shared" si="29"/>
        <v>361</v>
      </c>
      <c r="T26" s="440">
        <f t="shared" si="29"/>
        <v>200</v>
      </c>
      <c r="U26" s="440">
        <f t="shared" si="29"/>
        <v>764</v>
      </c>
      <c r="V26" s="440">
        <f t="shared" si="29"/>
        <v>415</v>
      </c>
      <c r="W26" s="440">
        <f t="shared" si="29"/>
        <v>2294</v>
      </c>
      <c r="X26" s="781">
        <f t="shared" si="29"/>
        <v>1185</v>
      </c>
      <c r="Y26" s="399"/>
      <c r="Z26" s="753" t="s">
        <v>129</v>
      </c>
      <c r="AA26" s="440">
        <f t="shared" ref="AA26:AM26" si="30">+AA71+AA72+AA73+AA74+AA75+AA70</f>
        <v>187</v>
      </c>
      <c r="AB26" s="440">
        <f t="shared" si="30"/>
        <v>174</v>
      </c>
      <c r="AC26" s="440">
        <f t="shared" si="30"/>
        <v>139</v>
      </c>
      <c r="AD26" s="440">
        <f t="shared" si="30"/>
        <v>136</v>
      </c>
      <c r="AE26" s="440">
        <f t="shared" si="30"/>
        <v>636</v>
      </c>
      <c r="AF26" s="440">
        <f t="shared" si="30"/>
        <v>575</v>
      </c>
      <c r="AG26" s="440">
        <f t="shared" si="30"/>
        <v>63</v>
      </c>
      <c r="AH26" s="440">
        <f t="shared" si="30"/>
        <v>638</v>
      </c>
      <c r="AI26" s="440">
        <f t="shared" si="30"/>
        <v>1043</v>
      </c>
      <c r="AJ26" s="440">
        <f t="shared" si="30"/>
        <v>55</v>
      </c>
      <c r="AK26" s="440">
        <f t="shared" si="30"/>
        <v>126</v>
      </c>
      <c r="AL26" s="440">
        <f t="shared" si="30"/>
        <v>123</v>
      </c>
      <c r="AM26" s="781">
        <f t="shared" si="30"/>
        <v>3</v>
      </c>
    </row>
    <row r="27" spans="1:39" s="234" customFormat="1" ht="12.75" customHeight="1">
      <c r="B27" s="760" t="s">
        <v>137</v>
      </c>
      <c r="C27" s="440">
        <f t="shared" ref="C27:L27" si="31">+C90+C91+C92+C93+C89</f>
        <v>5129</v>
      </c>
      <c r="D27" s="440">
        <f t="shared" si="31"/>
        <v>2681</v>
      </c>
      <c r="E27" s="440">
        <f t="shared" si="31"/>
        <v>4249</v>
      </c>
      <c r="F27" s="440">
        <f t="shared" si="31"/>
        <v>2251</v>
      </c>
      <c r="G27" s="440">
        <f t="shared" si="31"/>
        <v>3608</v>
      </c>
      <c r="H27" s="440">
        <f t="shared" si="31"/>
        <v>2016</v>
      </c>
      <c r="I27" s="440">
        <f t="shared" si="31"/>
        <v>3794</v>
      </c>
      <c r="J27" s="440">
        <f t="shared" si="31"/>
        <v>2127</v>
      </c>
      <c r="K27" s="564">
        <f t="shared" si="31"/>
        <v>16780</v>
      </c>
      <c r="L27" s="916">
        <f t="shared" si="31"/>
        <v>9075</v>
      </c>
      <c r="M27" s="399"/>
      <c r="N27" s="760" t="s">
        <v>137</v>
      </c>
      <c r="O27" s="440">
        <f t="shared" ref="O27:X27" si="32">+O90+O91+O92+O93+O89</f>
        <v>458</v>
      </c>
      <c r="P27" s="440">
        <f t="shared" si="32"/>
        <v>237</v>
      </c>
      <c r="Q27" s="440">
        <f t="shared" si="32"/>
        <v>297</v>
      </c>
      <c r="R27" s="440">
        <f t="shared" si="32"/>
        <v>175</v>
      </c>
      <c r="S27" s="440">
        <f t="shared" si="32"/>
        <v>214</v>
      </c>
      <c r="T27" s="440">
        <f t="shared" si="32"/>
        <v>121</v>
      </c>
      <c r="U27" s="440">
        <f t="shared" si="32"/>
        <v>379</v>
      </c>
      <c r="V27" s="440">
        <f t="shared" si="32"/>
        <v>212</v>
      </c>
      <c r="W27" s="440">
        <f t="shared" si="32"/>
        <v>1348</v>
      </c>
      <c r="X27" s="781">
        <f t="shared" si="32"/>
        <v>745</v>
      </c>
      <c r="Y27" s="399"/>
      <c r="Z27" s="760" t="s">
        <v>137</v>
      </c>
      <c r="AA27" s="440">
        <f t="shared" ref="AA27:AM27" si="33">+AA90+AA91+AA92+AA93+AA89</f>
        <v>104</v>
      </c>
      <c r="AB27" s="440">
        <f t="shared" si="33"/>
        <v>97</v>
      </c>
      <c r="AC27" s="440">
        <f t="shared" si="33"/>
        <v>83</v>
      </c>
      <c r="AD27" s="440">
        <f t="shared" si="33"/>
        <v>85</v>
      </c>
      <c r="AE27" s="440">
        <f t="shared" si="33"/>
        <v>369</v>
      </c>
      <c r="AF27" s="440">
        <f t="shared" si="33"/>
        <v>322</v>
      </c>
      <c r="AG27" s="440">
        <f t="shared" si="33"/>
        <v>37</v>
      </c>
      <c r="AH27" s="440">
        <f t="shared" si="33"/>
        <v>359</v>
      </c>
      <c r="AI27" s="440">
        <f t="shared" si="33"/>
        <v>597</v>
      </c>
      <c r="AJ27" s="440">
        <f t="shared" si="33"/>
        <v>49</v>
      </c>
      <c r="AK27" s="440">
        <f t="shared" si="33"/>
        <v>70</v>
      </c>
      <c r="AL27" s="440">
        <f t="shared" si="33"/>
        <v>67</v>
      </c>
      <c r="AM27" s="781">
        <f t="shared" si="33"/>
        <v>3</v>
      </c>
    </row>
    <row r="28" spans="1:39" s="234" customFormat="1" ht="12.75" customHeight="1">
      <c r="A28" s="45"/>
      <c r="B28" s="760" t="s">
        <v>143</v>
      </c>
      <c r="C28" s="440">
        <f>+C95+C96+C97+C94</f>
        <v>3136</v>
      </c>
      <c r="D28" s="440">
        <f t="shared" ref="D28:L28" si="34">+D95+D96+D97+D94</f>
        <v>1600</v>
      </c>
      <c r="E28" s="440">
        <f t="shared" si="34"/>
        <v>2219</v>
      </c>
      <c r="F28" s="440">
        <f t="shared" si="34"/>
        <v>1082</v>
      </c>
      <c r="G28" s="440">
        <f t="shared" si="34"/>
        <v>1933</v>
      </c>
      <c r="H28" s="440">
        <f t="shared" si="34"/>
        <v>932</v>
      </c>
      <c r="I28" s="440">
        <f t="shared" si="34"/>
        <v>2255</v>
      </c>
      <c r="J28" s="440">
        <f t="shared" si="34"/>
        <v>1079</v>
      </c>
      <c r="K28" s="564">
        <f t="shared" si="34"/>
        <v>9543</v>
      </c>
      <c r="L28" s="916">
        <f t="shared" si="34"/>
        <v>4693</v>
      </c>
      <c r="M28" s="48"/>
      <c r="N28" s="760" t="s">
        <v>143</v>
      </c>
      <c r="O28" s="440">
        <f>+O95+O96+O97+O94</f>
        <v>159</v>
      </c>
      <c r="P28" s="440">
        <f t="shared" ref="P28:X28" si="35">+P95+P96+P97+P94</f>
        <v>81</v>
      </c>
      <c r="Q28" s="440">
        <f t="shared" si="35"/>
        <v>126</v>
      </c>
      <c r="R28" s="440">
        <f t="shared" si="35"/>
        <v>76</v>
      </c>
      <c r="S28" s="440">
        <f t="shared" si="35"/>
        <v>112</v>
      </c>
      <c r="T28" s="440">
        <f t="shared" si="35"/>
        <v>61</v>
      </c>
      <c r="U28" s="440">
        <f t="shared" si="35"/>
        <v>349</v>
      </c>
      <c r="V28" s="440">
        <f t="shared" si="35"/>
        <v>172</v>
      </c>
      <c r="W28" s="440">
        <f t="shared" si="35"/>
        <v>746</v>
      </c>
      <c r="X28" s="781">
        <f t="shared" si="35"/>
        <v>390</v>
      </c>
      <c r="Y28" s="48"/>
      <c r="Z28" s="760" t="s">
        <v>143</v>
      </c>
      <c r="AA28" s="440">
        <f t="shared" ref="AA28:AM28" si="36">+AA95+AA96+AA97+AA94</f>
        <v>57</v>
      </c>
      <c r="AB28" s="440">
        <f t="shared" si="36"/>
        <v>49</v>
      </c>
      <c r="AC28" s="440">
        <f t="shared" si="36"/>
        <v>42</v>
      </c>
      <c r="AD28" s="440">
        <f t="shared" si="36"/>
        <v>43</v>
      </c>
      <c r="AE28" s="440">
        <f t="shared" si="36"/>
        <v>191</v>
      </c>
      <c r="AF28" s="440">
        <f t="shared" si="36"/>
        <v>128</v>
      </c>
      <c r="AG28" s="440">
        <f t="shared" si="36"/>
        <v>70</v>
      </c>
      <c r="AH28" s="440">
        <f t="shared" si="36"/>
        <v>198</v>
      </c>
      <c r="AI28" s="440">
        <f t="shared" si="36"/>
        <v>350</v>
      </c>
      <c r="AJ28" s="440">
        <f t="shared" si="36"/>
        <v>27</v>
      </c>
      <c r="AK28" s="440">
        <f t="shared" si="36"/>
        <v>46</v>
      </c>
      <c r="AL28" s="440">
        <f t="shared" si="36"/>
        <v>46</v>
      </c>
      <c r="AM28" s="781">
        <f t="shared" si="36"/>
        <v>0</v>
      </c>
    </row>
    <row r="29" spans="1:39" s="234" customFormat="1" ht="12.75" customHeight="1">
      <c r="B29" s="760" t="s">
        <v>148</v>
      </c>
      <c r="C29" s="440">
        <f>C112+C113+C114+C111</f>
        <v>2492</v>
      </c>
      <c r="D29" s="440">
        <f t="shared" ref="D29:L29" si="37">D112+D113+D114+D111</f>
        <v>1319</v>
      </c>
      <c r="E29" s="440">
        <f t="shared" si="37"/>
        <v>1450</v>
      </c>
      <c r="F29" s="440">
        <f t="shared" si="37"/>
        <v>746</v>
      </c>
      <c r="G29" s="440">
        <f t="shared" si="37"/>
        <v>1422</v>
      </c>
      <c r="H29" s="440">
        <f t="shared" si="37"/>
        <v>756</v>
      </c>
      <c r="I29" s="440">
        <f t="shared" si="37"/>
        <v>1593</v>
      </c>
      <c r="J29" s="440">
        <f t="shared" si="37"/>
        <v>855</v>
      </c>
      <c r="K29" s="564">
        <f t="shared" si="37"/>
        <v>6957</v>
      </c>
      <c r="L29" s="916">
        <f t="shared" si="37"/>
        <v>3676</v>
      </c>
      <c r="M29" s="399"/>
      <c r="N29" s="760" t="s">
        <v>148</v>
      </c>
      <c r="O29" s="440">
        <f>O112+O113+O114+O111</f>
        <v>106</v>
      </c>
      <c r="P29" s="440">
        <f t="shared" ref="P29:X29" si="38">P112+P113+P114+P111</f>
        <v>59</v>
      </c>
      <c r="Q29" s="440">
        <f t="shared" si="38"/>
        <v>134</v>
      </c>
      <c r="R29" s="440">
        <f t="shared" si="38"/>
        <v>74</v>
      </c>
      <c r="S29" s="440">
        <f t="shared" si="38"/>
        <v>137</v>
      </c>
      <c r="T29" s="440">
        <f t="shared" si="38"/>
        <v>86</v>
      </c>
      <c r="U29" s="440">
        <f t="shared" si="38"/>
        <v>394</v>
      </c>
      <c r="V29" s="440">
        <f t="shared" si="38"/>
        <v>231</v>
      </c>
      <c r="W29" s="440">
        <f t="shared" si="38"/>
        <v>771</v>
      </c>
      <c r="X29" s="781">
        <f t="shared" si="38"/>
        <v>450</v>
      </c>
      <c r="Y29" s="399"/>
      <c r="Z29" s="760" t="s">
        <v>148</v>
      </c>
      <c r="AA29" s="440">
        <f t="shared" ref="AA29:AM29" si="39">AA112+AA113+AA114+AA111</f>
        <v>60</v>
      </c>
      <c r="AB29" s="440">
        <f t="shared" si="39"/>
        <v>43</v>
      </c>
      <c r="AC29" s="440">
        <f t="shared" si="39"/>
        <v>40</v>
      </c>
      <c r="AD29" s="440">
        <f t="shared" si="39"/>
        <v>42</v>
      </c>
      <c r="AE29" s="440">
        <f t="shared" si="39"/>
        <v>185</v>
      </c>
      <c r="AF29" s="440">
        <f t="shared" si="39"/>
        <v>163</v>
      </c>
      <c r="AG29" s="440">
        <f t="shared" si="39"/>
        <v>21</v>
      </c>
      <c r="AH29" s="440">
        <f t="shared" si="39"/>
        <v>184</v>
      </c>
      <c r="AI29" s="440">
        <f t="shared" si="39"/>
        <v>303</v>
      </c>
      <c r="AJ29" s="440">
        <f t="shared" si="39"/>
        <v>22</v>
      </c>
      <c r="AK29" s="440">
        <f t="shared" si="39"/>
        <v>43</v>
      </c>
      <c r="AL29" s="440">
        <f t="shared" si="39"/>
        <v>43</v>
      </c>
      <c r="AM29" s="781">
        <f t="shared" si="39"/>
        <v>0</v>
      </c>
    </row>
    <row r="30" spans="1:39" s="234" customFormat="1" ht="12.75" customHeight="1">
      <c r="A30" s="45"/>
      <c r="B30" s="760" t="s">
        <v>153</v>
      </c>
      <c r="C30" s="440">
        <f>+C116+C117+C118+C119+C115</f>
        <v>512</v>
      </c>
      <c r="D30" s="440">
        <f t="shared" ref="D30:L30" si="40">+D116+D117+D118+D119+D115</f>
        <v>272</v>
      </c>
      <c r="E30" s="440">
        <f t="shared" si="40"/>
        <v>445</v>
      </c>
      <c r="F30" s="440">
        <f t="shared" si="40"/>
        <v>217</v>
      </c>
      <c r="G30" s="440">
        <f t="shared" si="40"/>
        <v>371</v>
      </c>
      <c r="H30" s="440">
        <f t="shared" si="40"/>
        <v>182</v>
      </c>
      <c r="I30" s="440">
        <f t="shared" si="40"/>
        <v>354</v>
      </c>
      <c r="J30" s="440">
        <f t="shared" si="40"/>
        <v>186</v>
      </c>
      <c r="K30" s="564">
        <f t="shared" si="40"/>
        <v>1682</v>
      </c>
      <c r="L30" s="916">
        <f t="shared" si="40"/>
        <v>857</v>
      </c>
      <c r="M30" s="48"/>
      <c r="N30" s="760" t="s">
        <v>153</v>
      </c>
      <c r="O30" s="440">
        <f>+O116+O117+O118+O119+O115</f>
        <v>36</v>
      </c>
      <c r="P30" s="440">
        <f t="shared" ref="P30:X30" si="41">+P116+P117+P118+P119+P115</f>
        <v>17</v>
      </c>
      <c r="Q30" s="440">
        <f t="shared" si="41"/>
        <v>35</v>
      </c>
      <c r="R30" s="440">
        <f t="shared" si="41"/>
        <v>18</v>
      </c>
      <c r="S30" s="440">
        <f t="shared" si="41"/>
        <v>44</v>
      </c>
      <c r="T30" s="440">
        <f t="shared" si="41"/>
        <v>24</v>
      </c>
      <c r="U30" s="440">
        <f t="shared" si="41"/>
        <v>33</v>
      </c>
      <c r="V30" s="440">
        <f t="shared" si="41"/>
        <v>17</v>
      </c>
      <c r="W30" s="440">
        <f t="shared" si="41"/>
        <v>148</v>
      </c>
      <c r="X30" s="781">
        <f t="shared" si="41"/>
        <v>76</v>
      </c>
      <c r="Y30" s="48"/>
      <c r="Z30" s="760" t="s">
        <v>153</v>
      </c>
      <c r="AA30" s="440">
        <f t="shared" ref="AA30:AM30" si="42">+AA116+AA117+AA118+AA119+AA115</f>
        <v>9</v>
      </c>
      <c r="AB30" s="440">
        <f t="shared" si="42"/>
        <v>9</v>
      </c>
      <c r="AC30" s="440">
        <f t="shared" si="42"/>
        <v>8</v>
      </c>
      <c r="AD30" s="440">
        <f t="shared" si="42"/>
        <v>6</v>
      </c>
      <c r="AE30" s="440">
        <f t="shared" si="42"/>
        <v>32</v>
      </c>
      <c r="AF30" s="440">
        <f t="shared" si="42"/>
        <v>32</v>
      </c>
      <c r="AG30" s="440">
        <f t="shared" si="42"/>
        <v>0</v>
      </c>
      <c r="AH30" s="440">
        <f t="shared" si="42"/>
        <v>32</v>
      </c>
      <c r="AI30" s="440">
        <f t="shared" si="42"/>
        <v>31</v>
      </c>
      <c r="AJ30" s="440">
        <f t="shared" si="42"/>
        <v>0</v>
      </c>
      <c r="AK30" s="440">
        <f t="shared" si="42"/>
        <v>4</v>
      </c>
      <c r="AL30" s="440">
        <f t="shared" si="42"/>
        <v>4</v>
      </c>
      <c r="AM30" s="781">
        <f t="shared" si="42"/>
        <v>0</v>
      </c>
    </row>
    <row r="31" spans="1:39" s="234" customFormat="1" ht="12.75" customHeight="1">
      <c r="B31" s="760" t="s">
        <v>159</v>
      </c>
      <c r="C31" s="440">
        <f>+C121+C122+C123+C124+C120</f>
        <v>3733</v>
      </c>
      <c r="D31" s="440">
        <f t="shared" ref="D31:L31" si="43">+D121+D122+D123+D124+D120</f>
        <v>1908</v>
      </c>
      <c r="E31" s="440">
        <f t="shared" si="43"/>
        <v>2610</v>
      </c>
      <c r="F31" s="440">
        <f t="shared" si="43"/>
        <v>1353</v>
      </c>
      <c r="G31" s="440">
        <f t="shared" si="43"/>
        <v>2628</v>
      </c>
      <c r="H31" s="440">
        <f t="shared" si="43"/>
        <v>1361</v>
      </c>
      <c r="I31" s="440">
        <f t="shared" si="43"/>
        <v>2339</v>
      </c>
      <c r="J31" s="440">
        <f t="shared" si="43"/>
        <v>1255</v>
      </c>
      <c r="K31" s="564">
        <f t="shared" si="43"/>
        <v>11310</v>
      </c>
      <c r="L31" s="916">
        <f t="shared" si="43"/>
        <v>5877</v>
      </c>
      <c r="M31" s="399"/>
      <c r="N31" s="760" t="s">
        <v>159</v>
      </c>
      <c r="O31" s="440">
        <f>+O121+O122+O123+O124+O120</f>
        <v>293</v>
      </c>
      <c r="P31" s="440">
        <f t="shared" ref="P31:X31" si="44">+P121+P122+P123+P124+P120</f>
        <v>143</v>
      </c>
      <c r="Q31" s="440">
        <f t="shared" si="44"/>
        <v>200</v>
      </c>
      <c r="R31" s="440">
        <f t="shared" si="44"/>
        <v>99</v>
      </c>
      <c r="S31" s="440">
        <f t="shared" si="44"/>
        <v>127</v>
      </c>
      <c r="T31" s="440">
        <f t="shared" si="44"/>
        <v>57</v>
      </c>
      <c r="U31" s="440">
        <f t="shared" si="44"/>
        <v>347</v>
      </c>
      <c r="V31" s="440">
        <f t="shared" si="44"/>
        <v>200</v>
      </c>
      <c r="W31" s="440">
        <f t="shared" si="44"/>
        <v>967</v>
      </c>
      <c r="X31" s="781">
        <f t="shared" si="44"/>
        <v>499</v>
      </c>
      <c r="Y31" s="399"/>
      <c r="Z31" s="760" t="s">
        <v>159</v>
      </c>
      <c r="AA31" s="440">
        <f t="shared" ref="AA31:AM31" si="45">+AA121+AA122+AA123+AA124+AA120</f>
        <v>81</v>
      </c>
      <c r="AB31" s="440">
        <f t="shared" si="45"/>
        <v>65</v>
      </c>
      <c r="AC31" s="440">
        <f t="shared" si="45"/>
        <v>62</v>
      </c>
      <c r="AD31" s="440">
        <f t="shared" si="45"/>
        <v>57</v>
      </c>
      <c r="AE31" s="440">
        <f t="shared" si="45"/>
        <v>265</v>
      </c>
      <c r="AF31" s="440">
        <f t="shared" si="45"/>
        <v>269</v>
      </c>
      <c r="AG31" s="440">
        <f t="shared" si="45"/>
        <v>20</v>
      </c>
      <c r="AH31" s="440">
        <f t="shared" si="45"/>
        <v>289</v>
      </c>
      <c r="AI31" s="440">
        <f t="shared" si="45"/>
        <v>481</v>
      </c>
      <c r="AJ31" s="440">
        <f t="shared" si="45"/>
        <v>27</v>
      </c>
      <c r="AK31" s="440">
        <f t="shared" si="45"/>
        <v>44</v>
      </c>
      <c r="AL31" s="440">
        <f t="shared" si="45"/>
        <v>44</v>
      </c>
      <c r="AM31" s="781">
        <f t="shared" si="45"/>
        <v>0</v>
      </c>
    </row>
    <row r="32" spans="1:39" s="234" customFormat="1" ht="12.75" customHeight="1">
      <c r="B32" s="760" t="s">
        <v>165</v>
      </c>
      <c r="C32" s="440">
        <f>+C126+C127+C125</f>
        <v>557</v>
      </c>
      <c r="D32" s="440">
        <f t="shared" ref="D32:L32" si="46">+D126+D127+D125</f>
        <v>290</v>
      </c>
      <c r="E32" s="440">
        <f t="shared" si="46"/>
        <v>426</v>
      </c>
      <c r="F32" s="440">
        <f t="shared" si="46"/>
        <v>192</v>
      </c>
      <c r="G32" s="440">
        <f t="shared" si="46"/>
        <v>368</v>
      </c>
      <c r="H32" s="440">
        <f t="shared" si="46"/>
        <v>181</v>
      </c>
      <c r="I32" s="440">
        <f t="shared" si="46"/>
        <v>249</v>
      </c>
      <c r="J32" s="440">
        <f t="shared" si="46"/>
        <v>124</v>
      </c>
      <c r="K32" s="564">
        <f t="shared" si="46"/>
        <v>1600</v>
      </c>
      <c r="L32" s="916">
        <f t="shared" si="46"/>
        <v>787</v>
      </c>
      <c r="M32" s="399"/>
      <c r="N32" s="760" t="s">
        <v>165</v>
      </c>
      <c r="O32" s="440">
        <f>+O126+O127+O125</f>
        <v>39</v>
      </c>
      <c r="P32" s="440">
        <f t="shared" ref="P32:X32" si="47">+P126+P127+P125</f>
        <v>15</v>
      </c>
      <c r="Q32" s="440">
        <f t="shared" si="47"/>
        <v>35</v>
      </c>
      <c r="R32" s="440">
        <f t="shared" si="47"/>
        <v>13</v>
      </c>
      <c r="S32" s="440">
        <f t="shared" si="47"/>
        <v>16</v>
      </c>
      <c r="T32" s="440">
        <f t="shared" si="47"/>
        <v>9</v>
      </c>
      <c r="U32" s="440">
        <f t="shared" si="47"/>
        <v>27</v>
      </c>
      <c r="V32" s="440">
        <f t="shared" si="47"/>
        <v>14</v>
      </c>
      <c r="W32" s="440">
        <f t="shared" si="47"/>
        <v>117</v>
      </c>
      <c r="X32" s="781">
        <f t="shared" si="47"/>
        <v>51</v>
      </c>
      <c r="Y32" s="399"/>
      <c r="Z32" s="760" t="s">
        <v>165</v>
      </c>
      <c r="AA32" s="440">
        <f t="shared" ref="AA32:AM32" si="48">+AA126+AA127+AA125</f>
        <v>9</v>
      </c>
      <c r="AB32" s="440">
        <f t="shared" si="48"/>
        <v>8</v>
      </c>
      <c r="AC32" s="440">
        <f t="shared" si="48"/>
        <v>7</v>
      </c>
      <c r="AD32" s="440">
        <f t="shared" si="48"/>
        <v>6</v>
      </c>
      <c r="AE32" s="440">
        <f t="shared" si="48"/>
        <v>30</v>
      </c>
      <c r="AF32" s="440">
        <f t="shared" si="48"/>
        <v>30</v>
      </c>
      <c r="AG32" s="440">
        <f t="shared" si="48"/>
        <v>1</v>
      </c>
      <c r="AH32" s="440">
        <f t="shared" si="48"/>
        <v>31</v>
      </c>
      <c r="AI32" s="440">
        <f t="shared" si="48"/>
        <v>39</v>
      </c>
      <c r="AJ32" s="440">
        <f t="shared" si="48"/>
        <v>4</v>
      </c>
      <c r="AK32" s="440">
        <f t="shared" si="48"/>
        <v>4</v>
      </c>
      <c r="AL32" s="440">
        <f t="shared" si="48"/>
        <v>4</v>
      </c>
      <c r="AM32" s="781">
        <f t="shared" si="48"/>
        <v>0</v>
      </c>
    </row>
    <row r="33" spans="1:39" s="234" customFormat="1" ht="12.75" customHeight="1">
      <c r="B33" s="760" t="s">
        <v>169</v>
      </c>
      <c r="C33" s="440">
        <f>+C129+C130+C131+C132+C133+C128</f>
        <v>1577</v>
      </c>
      <c r="D33" s="440">
        <f t="shared" ref="D33:L33" si="49">+D129+D130+D131+D132+D133+D128</f>
        <v>778</v>
      </c>
      <c r="E33" s="440">
        <f t="shared" si="49"/>
        <v>1030</v>
      </c>
      <c r="F33" s="440">
        <f t="shared" si="49"/>
        <v>507</v>
      </c>
      <c r="G33" s="440">
        <f t="shared" si="49"/>
        <v>1024</v>
      </c>
      <c r="H33" s="440">
        <f t="shared" si="49"/>
        <v>482</v>
      </c>
      <c r="I33" s="440">
        <f t="shared" si="49"/>
        <v>1057</v>
      </c>
      <c r="J33" s="440">
        <f t="shared" si="49"/>
        <v>510</v>
      </c>
      <c r="K33" s="564">
        <f t="shared" si="49"/>
        <v>4688</v>
      </c>
      <c r="L33" s="916">
        <f t="shared" si="49"/>
        <v>2277</v>
      </c>
      <c r="M33" s="399"/>
      <c r="N33" s="760" t="s">
        <v>169</v>
      </c>
      <c r="O33" s="440">
        <f>+O129+O130+O131+O132+O133+O128</f>
        <v>116</v>
      </c>
      <c r="P33" s="440">
        <f t="shared" ref="P33:X33" si="50">+P129+P130+P131+P132+P133+P128</f>
        <v>42</v>
      </c>
      <c r="Q33" s="440">
        <f t="shared" si="50"/>
        <v>96</v>
      </c>
      <c r="R33" s="440">
        <f t="shared" si="50"/>
        <v>39</v>
      </c>
      <c r="S33" s="440">
        <f t="shared" si="50"/>
        <v>62</v>
      </c>
      <c r="T33" s="440">
        <f t="shared" si="50"/>
        <v>24</v>
      </c>
      <c r="U33" s="440">
        <f t="shared" si="50"/>
        <v>273</v>
      </c>
      <c r="V33" s="440">
        <f t="shared" si="50"/>
        <v>120</v>
      </c>
      <c r="W33" s="440">
        <f t="shared" si="50"/>
        <v>547</v>
      </c>
      <c r="X33" s="781">
        <f t="shared" si="50"/>
        <v>225</v>
      </c>
      <c r="Y33" s="399"/>
      <c r="Z33" s="760" t="s">
        <v>169</v>
      </c>
      <c r="AA33" s="440">
        <f t="shared" ref="AA33:AM33" si="51">+AA129+AA130+AA131+AA132+AA133+AA128</f>
        <v>32</v>
      </c>
      <c r="AB33" s="440">
        <f t="shared" si="51"/>
        <v>25</v>
      </c>
      <c r="AC33" s="440">
        <f t="shared" si="51"/>
        <v>27</v>
      </c>
      <c r="AD33" s="440">
        <f t="shared" si="51"/>
        <v>25</v>
      </c>
      <c r="AE33" s="440">
        <f t="shared" si="51"/>
        <v>109</v>
      </c>
      <c r="AF33" s="440">
        <f t="shared" si="51"/>
        <v>100</v>
      </c>
      <c r="AG33" s="440">
        <f t="shared" si="51"/>
        <v>8</v>
      </c>
      <c r="AH33" s="440">
        <f t="shared" si="51"/>
        <v>108</v>
      </c>
      <c r="AI33" s="440">
        <f t="shared" si="51"/>
        <v>166</v>
      </c>
      <c r="AJ33" s="440">
        <f t="shared" si="51"/>
        <v>19</v>
      </c>
      <c r="AK33" s="440">
        <f t="shared" si="51"/>
        <v>22</v>
      </c>
      <c r="AL33" s="440">
        <f t="shared" si="51"/>
        <v>22</v>
      </c>
      <c r="AM33" s="781">
        <f t="shared" si="51"/>
        <v>0</v>
      </c>
    </row>
    <row r="34" spans="1:39" s="234" customFormat="1" ht="12.75" customHeight="1">
      <c r="B34" s="760" t="s">
        <v>177</v>
      </c>
      <c r="C34" s="440">
        <f>C148+C149+C147</f>
        <v>273</v>
      </c>
      <c r="D34" s="440">
        <f t="shared" ref="D34:L34" si="52">D148+D149+D147</f>
        <v>153</v>
      </c>
      <c r="E34" s="440">
        <f t="shared" si="52"/>
        <v>231</v>
      </c>
      <c r="F34" s="440">
        <f t="shared" si="52"/>
        <v>116</v>
      </c>
      <c r="G34" s="440">
        <f t="shared" si="52"/>
        <v>228</v>
      </c>
      <c r="H34" s="440">
        <f t="shared" si="52"/>
        <v>116</v>
      </c>
      <c r="I34" s="440">
        <f t="shared" si="52"/>
        <v>204</v>
      </c>
      <c r="J34" s="440">
        <f t="shared" si="52"/>
        <v>112</v>
      </c>
      <c r="K34" s="564">
        <f t="shared" si="52"/>
        <v>936</v>
      </c>
      <c r="L34" s="916">
        <f t="shared" si="52"/>
        <v>497</v>
      </c>
      <c r="M34" s="399"/>
      <c r="N34" s="760" t="s">
        <v>177</v>
      </c>
      <c r="O34" s="440">
        <f>O148+O149+O147</f>
        <v>9</v>
      </c>
      <c r="P34" s="440">
        <f t="shared" ref="P34:X34" si="53">P148+P149+P147</f>
        <v>3</v>
      </c>
      <c r="Q34" s="440">
        <f t="shared" si="53"/>
        <v>5</v>
      </c>
      <c r="R34" s="440">
        <f t="shared" si="53"/>
        <v>3</v>
      </c>
      <c r="S34" s="440">
        <f t="shared" si="53"/>
        <v>4</v>
      </c>
      <c r="T34" s="440">
        <f t="shared" si="53"/>
        <v>2</v>
      </c>
      <c r="U34" s="440">
        <f t="shared" si="53"/>
        <v>29</v>
      </c>
      <c r="V34" s="440">
        <f t="shared" si="53"/>
        <v>14</v>
      </c>
      <c r="W34" s="440">
        <f t="shared" si="53"/>
        <v>47</v>
      </c>
      <c r="X34" s="781">
        <f t="shared" si="53"/>
        <v>22</v>
      </c>
      <c r="Y34" s="399"/>
      <c r="Z34" s="760" t="s">
        <v>177</v>
      </c>
      <c r="AA34" s="440">
        <f t="shared" ref="AA34:AM34" si="54">AA148+AA149+AA147</f>
        <v>8</v>
      </c>
      <c r="AB34" s="440">
        <f t="shared" si="54"/>
        <v>6</v>
      </c>
      <c r="AC34" s="440">
        <f t="shared" si="54"/>
        <v>6</v>
      </c>
      <c r="AD34" s="440">
        <f t="shared" si="54"/>
        <v>6</v>
      </c>
      <c r="AE34" s="440">
        <f t="shared" si="54"/>
        <v>26</v>
      </c>
      <c r="AF34" s="440">
        <f t="shared" si="54"/>
        <v>25</v>
      </c>
      <c r="AG34" s="440">
        <f t="shared" si="54"/>
        <v>1</v>
      </c>
      <c r="AH34" s="440">
        <f t="shared" si="54"/>
        <v>26</v>
      </c>
      <c r="AI34" s="440">
        <f t="shared" si="54"/>
        <v>36</v>
      </c>
      <c r="AJ34" s="440">
        <f t="shared" si="54"/>
        <v>1</v>
      </c>
      <c r="AK34" s="440">
        <f t="shared" si="54"/>
        <v>6</v>
      </c>
      <c r="AL34" s="440">
        <f t="shared" si="54"/>
        <v>6</v>
      </c>
      <c r="AM34" s="781">
        <f t="shared" si="54"/>
        <v>0</v>
      </c>
    </row>
    <row r="35" spans="1:39" s="234" customFormat="1" ht="12.75" customHeight="1">
      <c r="A35" s="45"/>
      <c r="B35" s="760" t="s">
        <v>283</v>
      </c>
      <c r="C35" s="440">
        <f>+C151+C152+C153+C154+C155+C150</f>
        <v>4277</v>
      </c>
      <c r="D35" s="440">
        <f t="shared" ref="D35:L35" si="55">+D151+D152+D153+D154+D155+D150</f>
        <v>2171</v>
      </c>
      <c r="E35" s="440">
        <f t="shared" si="55"/>
        <v>2966</v>
      </c>
      <c r="F35" s="440">
        <f t="shared" si="55"/>
        <v>1481</v>
      </c>
      <c r="G35" s="440">
        <f t="shared" si="55"/>
        <v>2410</v>
      </c>
      <c r="H35" s="440">
        <f t="shared" si="55"/>
        <v>1193</v>
      </c>
      <c r="I35" s="440">
        <f t="shared" si="55"/>
        <v>2472</v>
      </c>
      <c r="J35" s="440">
        <f t="shared" si="55"/>
        <v>1267</v>
      </c>
      <c r="K35" s="564">
        <f t="shared" si="55"/>
        <v>12125</v>
      </c>
      <c r="L35" s="916">
        <f t="shared" si="55"/>
        <v>6112</v>
      </c>
      <c r="M35" s="48"/>
      <c r="N35" s="760" t="s">
        <v>283</v>
      </c>
      <c r="O35" s="440">
        <f>+O151+O152+O153+O154+O155+O150</f>
        <v>346</v>
      </c>
      <c r="P35" s="440">
        <f t="shared" ref="P35:X35" si="56">+P151+P152+P153+P154+P155+P150</f>
        <v>182</v>
      </c>
      <c r="Q35" s="440">
        <f t="shared" si="56"/>
        <v>244</v>
      </c>
      <c r="R35" s="440">
        <f t="shared" si="56"/>
        <v>134</v>
      </c>
      <c r="S35" s="440">
        <f t="shared" si="56"/>
        <v>154</v>
      </c>
      <c r="T35" s="440">
        <f t="shared" si="56"/>
        <v>89</v>
      </c>
      <c r="U35" s="440">
        <f t="shared" si="56"/>
        <v>344</v>
      </c>
      <c r="V35" s="440">
        <f t="shared" si="56"/>
        <v>192</v>
      </c>
      <c r="W35" s="440">
        <f t="shared" si="56"/>
        <v>1088</v>
      </c>
      <c r="X35" s="781">
        <f t="shared" si="56"/>
        <v>597</v>
      </c>
      <c r="Y35" s="48"/>
      <c r="Z35" s="760" t="s">
        <v>283</v>
      </c>
      <c r="AA35" s="440">
        <f t="shared" ref="AA35:AM35" si="57">+AA151+AA152+AA153+AA154+AA155+AA150</f>
        <v>97</v>
      </c>
      <c r="AB35" s="440">
        <f t="shared" si="57"/>
        <v>76</v>
      </c>
      <c r="AC35" s="440">
        <f t="shared" si="57"/>
        <v>69</v>
      </c>
      <c r="AD35" s="440">
        <f t="shared" si="57"/>
        <v>69</v>
      </c>
      <c r="AE35" s="440">
        <f t="shared" si="57"/>
        <v>311</v>
      </c>
      <c r="AF35" s="440">
        <f t="shared" si="57"/>
        <v>295</v>
      </c>
      <c r="AG35" s="440">
        <f t="shared" si="57"/>
        <v>18</v>
      </c>
      <c r="AH35" s="440">
        <f t="shared" si="57"/>
        <v>313</v>
      </c>
      <c r="AI35" s="440">
        <f t="shared" si="57"/>
        <v>583</v>
      </c>
      <c r="AJ35" s="440">
        <f t="shared" si="57"/>
        <v>36</v>
      </c>
      <c r="AK35" s="440">
        <f t="shared" si="57"/>
        <v>61</v>
      </c>
      <c r="AL35" s="440">
        <f t="shared" si="57"/>
        <v>60</v>
      </c>
      <c r="AM35" s="781">
        <f t="shared" si="57"/>
        <v>1</v>
      </c>
    </row>
    <row r="36" spans="1:39" s="234" customFormat="1" ht="12.75" customHeight="1">
      <c r="B36" s="760" t="s">
        <v>187</v>
      </c>
      <c r="C36" s="440">
        <f>+C157+C158+C159+C160+C156</f>
        <v>54</v>
      </c>
      <c r="D36" s="440">
        <f t="shared" ref="D36:L36" si="58">+D157+D158+D159+D160+D156</f>
        <v>27</v>
      </c>
      <c r="E36" s="440">
        <f t="shared" si="58"/>
        <v>135</v>
      </c>
      <c r="F36" s="440">
        <f t="shared" si="58"/>
        <v>66</v>
      </c>
      <c r="G36" s="440">
        <f t="shared" si="58"/>
        <v>106</v>
      </c>
      <c r="H36" s="440">
        <f t="shared" si="58"/>
        <v>64</v>
      </c>
      <c r="I36" s="440">
        <f t="shared" si="58"/>
        <v>76</v>
      </c>
      <c r="J36" s="440">
        <f t="shared" si="58"/>
        <v>37</v>
      </c>
      <c r="K36" s="564">
        <f t="shared" si="58"/>
        <v>371</v>
      </c>
      <c r="L36" s="916">
        <f t="shared" si="58"/>
        <v>194</v>
      </c>
      <c r="M36" s="399"/>
      <c r="N36" s="760" t="s">
        <v>187</v>
      </c>
      <c r="O36" s="440">
        <f>+O157+O158+O159+O160+O156</f>
        <v>2</v>
      </c>
      <c r="P36" s="440">
        <f t="shared" ref="P36:X36" si="59">+P157+P158+P159+P160+P156</f>
        <v>0</v>
      </c>
      <c r="Q36" s="440">
        <f t="shared" si="59"/>
        <v>1</v>
      </c>
      <c r="R36" s="440">
        <f t="shared" si="59"/>
        <v>0</v>
      </c>
      <c r="S36" s="440">
        <f t="shared" si="59"/>
        <v>5</v>
      </c>
      <c r="T36" s="440">
        <f t="shared" si="59"/>
        <v>3</v>
      </c>
      <c r="U36" s="440">
        <f t="shared" si="59"/>
        <v>24</v>
      </c>
      <c r="V36" s="440">
        <f t="shared" si="59"/>
        <v>10</v>
      </c>
      <c r="W36" s="440">
        <f t="shared" si="59"/>
        <v>32</v>
      </c>
      <c r="X36" s="781">
        <f t="shared" si="59"/>
        <v>13</v>
      </c>
      <c r="Y36" s="399"/>
      <c r="Z36" s="760" t="s">
        <v>187</v>
      </c>
      <c r="AA36" s="440">
        <f t="shared" ref="AA36:AM36" si="60">+AA157+AA158+AA159+AA160+AA156</f>
        <v>1</v>
      </c>
      <c r="AB36" s="440">
        <f t="shared" si="60"/>
        <v>1</v>
      </c>
      <c r="AC36" s="440">
        <f t="shared" si="60"/>
        <v>1</v>
      </c>
      <c r="AD36" s="440">
        <f t="shared" si="60"/>
        <v>1</v>
      </c>
      <c r="AE36" s="440">
        <f t="shared" si="60"/>
        <v>4</v>
      </c>
      <c r="AF36" s="440">
        <f t="shared" si="60"/>
        <v>4</v>
      </c>
      <c r="AG36" s="440">
        <f t="shared" si="60"/>
        <v>5</v>
      </c>
      <c r="AH36" s="440">
        <f t="shared" si="60"/>
        <v>9</v>
      </c>
      <c r="AI36" s="440">
        <f t="shared" si="60"/>
        <v>17</v>
      </c>
      <c r="AJ36" s="440">
        <f t="shared" si="60"/>
        <v>1</v>
      </c>
      <c r="AK36" s="440">
        <f t="shared" si="60"/>
        <v>2</v>
      </c>
      <c r="AL36" s="440">
        <f t="shared" si="60"/>
        <v>2</v>
      </c>
      <c r="AM36" s="781">
        <f t="shared" si="60"/>
        <v>0</v>
      </c>
    </row>
    <row r="37" spans="1:39" s="234" customFormat="1" ht="12.75" customHeight="1">
      <c r="B37" s="760" t="s">
        <v>193</v>
      </c>
      <c r="C37" s="440">
        <f>+C162+C163+C164+C165+C166+C167+C161</f>
        <v>3330</v>
      </c>
      <c r="D37" s="440">
        <f t="shared" ref="D37:L37" si="61">+D162+D163+D164+D165+D166+D167+D161</f>
        <v>1565</v>
      </c>
      <c r="E37" s="440">
        <f t="shared" si="61"/>
        <v>2347</v>
      </c>
      <c r="F37" s="440">
        <f t="shared" si="61"/>
        <v>1092</v>
      </c>
      <c r="G37" s="440">
        <f t="shared" si="61"/>
        <v>1882</v>
      </c>
      <c r="H37" s="440">
        <f t="shared" si="61"/>
        <v>899</v>
      </c>
      <c r="I37" s="440">
        <f t="shared" si="61"/>
        <v>2266</v>
      </c>
      <c r="J37" s="440">
        <f t="shared" si="61"/>
        <v>1126</v>
      </c>
      <c r="K37" s="564">
        <f t="shared" si="61"/>
        <v>9825</v>
      </c>
      <c r="L37" s="916">
        <f t="shared" si="61"/>
        <v>4682</v>
      </c>
      <c r="M37" s="399"/>
      <c r="N37" s="760" t="s">
        <v>193</v>
      </c>
      <c r="O37" s="440">
        <f>+O162+O163+O164+O165+O166+O167+O161</f>
        <v>218</v>
      </c>
      <c r="P37" s="440">
        <f t="shared" ref="P37:X37" si="62">+P162+P163+P164+P165+P166+P167+P161</f>
        <v>99</v>
      </c>
      <c r="Q37" s="440">
        <f t="shared" si="62"/>
        <v>190</v>
      </c>
      <c r="R37" s="440">
        <f t="shared" si="62"/>
        <v>82</v>
      </c>
      <c r="S37" s="440">
        <f t="shared" si="62"/>
        <v>198</v>
      </c>
      <c r="T37" s="440">
        <f t="shared" si="62"/>
        <v>107</v>
      </c>
      <c r="U37" s="440">
        <f t="shared" si="62"/>
        <v>504</v>
      </c>
      <c r="V37" s="440">
        <f t="shared" si="62"/>
        <v>191</v>
      </c>
      <c r="W37" s="440">
        <f t="shared" si="62"/>
        <v>1110</v>
      </c>
      <c r="X37" s="781">
        <f t="shared" si="62"/>
        <v>479</v>
      </c>
      <c r="Y37" s="399"/>
      <c r="Z37" s="760" t="s">
        <v>193</v>
      </c>
      <c r="AA37" s="440">
        <f t="shared" ref="AA37:AM37" si="63">+AA162+AA163+AA164+AA165+AA166+AA167+AA161</f>
        <v>59</v>
      </c>
      <c r="AB37" s="440">
        <f t="shared" si="63"/>
        <v>45</v>
      </c>
      <c r="AC37" s="440">
        <f t="shared" si="63"/>
        <v>37</v>
      </c>
      <c r="AD37" s="440">
        <f t="shared" si="63"/>
        <v>39</v>
      </c>
      <c r="AE37" s="440">
        <f t="shared" si="63"/>
        <v>180</v>
      </c>
      <c r="AF37" s="440">
        <f t="shared" si="63"/>
        <v>151</v>
      </c>
      <c r="AG37" s="440">
        <f t="shared" si="63"/>
        <v>29</v>
      </c>
      <c r="AH37" s="440">
        <f t="shared" si="63"/>
        <v>180</v>
      </c>
      <c r="AI37" s="440">
        <f t="shared" si="63"/>
        <v>245</v>
      </c>
      <c r="AJ37" s="440">
        <f t="shared" si="63"/>
        <v>27</v>
      </c>
      <c r="AK37" s="440">
        <f t="shared" si="63"/>
        <v>28</v>
      </c>
      <c r="AL37" s="440">
        <f t="shared" si="63"/>
        <v>28</v>
      </c>
      <c r="AM37" s="781">
        <f t="shared" si="63"/>
        <v>0</v>
      </c>
    </row>
    <row r="38" spans="1:39" s="234" customFormat="1" ht="12.75" customHeight="1">
      <c r="B38" s="760" t="s">
        <v>201</v>
      </c>
      <c r="C38" s="440">
        <f>+C181+C182+C183+C184+C180</f>
        <v>3032</v>
      </c>
      <c r="D38" s="440">
        <f t="shared" ref="D38:L38" si="64">+D181+D182+D183+D184+D180</f>
        <v>1575</v>
      </c>
      <c r="E38" s="440">
        <f t="shared" si="64"/>
        <v>2699</v>
      </c>
      <c r="F38" s="440">
        <f t="shared" si="64"/>
        <v>1361</v>
      </c>
      <c r="G38" s="440">
        <f t="shared" si="64"/>
        <v>2258</v>
      </c>
      <c r="H38" s="440">
        <f t="shared" si="64"/>
        <v>1102</v>
      </c>
      <c r="I38" s="440">
        <f t="shared" si="64"/>
        <v>2664</v>
      </c>
      <c r="J38" s="440">
        <f t="shared" si="64"/>
        <v>1362</v>
      </c>
      <c r="K38" s="564">
        <f t="shared" si="64"/>
        <v>10653</v>
      </c>
      <c r="L38" s="916">
        <f t="shared" si="64"/>
        <v>5400</v>
      </c>
      <c r="M38" s="399"/>
      <c r="N38" s="760" t="s">
        <v>201</v>
      </c>
      <c r="O38" s="440">
        <f>+O181+O182+O183+O184+O180</f>
        <v>192</v>
      </c>
      <c r="P38" s="440">
        <f t="shared" ref="P38:X38" si="65">+P181+P182+P183+P184+P180</f>
        <v>96</v>
      </c>
      <c r="Q38" s="440">
        <f t="shared" si="65"/>
        <v>116</v>
      </c>
      <c r="R38" s="440">
        <f t="shared" si="65"/>
        <v>63</v>
      </c>
      <c r="S38" s="440">
        <f t="shared" si="65"/>
        <v>72</v>
      </c>
      <c r="T38" s="440">
        <f t="shared" si="65"/>
        <v>35</v>
      </c>
      <c r="U38" s="440">
        <f t="shared" si="65"/>
        <v>525</v>
      </c>
      <c r="V38" s="440">
        <f t="shared" si="65"/>
        <v>289</v>
      </c>
      <c r="W38" s="440">
        <f t="shared" si="65"/>
        <v>905</v>
      </c>
      <c r="X38" s="781">
        <f t="shared" si="65"/>
        <v>483</v>
      </c>
      <c r="Y38" s="399"/>
      <c r="Z38" s="760" t="s">
        <v>201</v>
      </c>
      <c r="AA38" s="440">
        <f t="shared" ref="AA38:AM38" si="66">+AA181+AA182+AA183+AA184+AA180</f>
        <v>67</v>
      </c>
      <c r="AB38" s="440">
        <f t="shared" si="66"/>
        <v>63</v>
      </c>
      <c r="AC38" s="440">
        <f t="shared" si="66"/>
        <v>56</v>
      </c>
      <c r="AD38" s="440">
        <f t="shared" si="66"/>
        <v>63</v>
      </c>
      <c r="AE38" s="440">
        <f t="shared" si="66"/>
        <v>249</v>
      </c>
      <c r="AF38" s="440">
        <f t="shared" si="66"/>
        <v>234</v>
      </c>
      <c r="AG38" s="440">
        <f t="shared" si="66"/>
        <v>20</v>
      </c>
      <c r="AH38" s="440">
        <f t="shared" si="66"/>
        <v>254</v>
      </c>
      <c r="AI38" s="440">
        <f t="shared" si="66"/>
        <v>368</v>
      </c>
      <c r="AJ38" s="440">
        <f t="shared" si="66"/>
        <v>19</v>
      </c>
      <c r="AK38" s="440">
        <f t="shared" si="66"/>
        <v>43</v>
      </c>
      <c r="AL38" s="440">
        <f t="shared" si="66"/>
        <v>43</v>
      </c>
      <c r="AM38" s="781">
        <f t="shared" si="66"/>
        <v>0</v>
      </c>
    </row>
    <row r="39" spans="1:39" s="234" customFormat="1" ht="12.75" customHeight="1">
      <c r="A39" s="45"/>
      <c r="B39" s="760" t="s">
        <v>207</v>
      </c>
      <c r="C39" s="440">
        <f>+C186+C187+C188+C189+C190+C185</f>
        <v>2634</v>
      </c>
      <c r="D39" s="440">
        <f t="shared" ref="D39:L39" si="67">+D186+D187+D188+D189+D190+D185</f>
        <v>1297</v>
      </c>
      <c r="E39" s="440">
        <f t="shared" si="67"/>
        <v>2117</v>
      </c>
      <c r="F39" s="440">
        <f t="shared" si="67"/>
        <v>1049</v>
      </c>
      <c r="G39" s="440">
        <f t="shared" si="67"/>
        <v>1378</v>
      </c>
      <c r="H39" s="440">
        <f t="shared" si="67"/>
        <v>724</v>
      </c>
      <c r="I39" s="440">
        <f t="shared" si="67"/>
        <v>1252</v>
      </c>
      <c r="J39" s="440">
        <f t="shared" si="67"/>
        <v>588</v>
      </c>
      <c r="K39" s="564">
        <f t="shared" si="67"/>
        <v>7381</v>
      </c>
      <c r="L39" s="916">
        <f t="shared" si="67"/>
        <v>3658</v>
      </c>
      <c r="M39" s="48"/>
      <c r="N39" s="760" t="s">
        <v>207</v>
      </c>
      <c r="O39" s="440">
        <f>+O186+O187+O188+O189+O190+O185</f>
        <v>328</v>
      </c>
      <c r="P39" s="440">
        <f t="shared" ref="P39:X39" si="68">+P186+P187+P188+P189+P190+P185</f>
        <v>164</v>
      </c>
      <c r="Q39" s="440">
        <f t="shared" si="68"/>
        <v>128</v>
      </c>
      <c r="R39" s="440">
        <f t="shared" si="68"/>
        <v>67</v>
      </c>
      <c r="S39" s="440">
        <f t="shared" si="68"/>
        <v>168</v>
      </c>
      <c r="T39" s="440">
        <f t="shared" si="68"/>
        <v>92</v>
      </c>
      <c r="U39" s="440">
        <f t="shared" si="68"/>
        <v>293</v>
      </c>
      <c r="V39" s="440">
        <f t="shared" si="68"/>
        <v>146</v>
      </c>
      <c r="W39" s="440">
        <f t="shared" si="68"/>
        <v>917</v>
      </c>
      <c r="X39" s="781">
        <f t="shared" si="68"/>
        <v>469</v>
      </c>
      <c r="Y39" s="48"/>
      <c r="Z39" s="760" t="s">
        <v>207</v>
      </c>
      <c r="AA39" s="440">
        <f t="shared" ref="AA39:AM39" si="69">+AA186+AA187+AA188+AA189+AA190+AA185</f>
        <v>45</v>
      </c>
      <c r="AB39" s="440">
        <f t="shared" si="69"/>
        <v>38</v>
      </c>
      <c r="AC39" s="440">
        <f t="shared" si="69"/>
        <v>25</v>
      </c>
      <c r="AD39" s="440">
        <f t="shared" si="69"/>
        <v>26</v>
      </c>
      <c r="AE39" s="440">
        <f t="shared" si="69"/>
        <v>134</v>
      </c>
      <c r="AF39" s="440">
        <f t="shared" si="69"/>
        <v>113</v>
      </c>
      <c r="AG39" s="440">
        <f t="shared" si="69"/>
        <v>19</v>
      </c>
      <c r="AH39" s="440">
        <f t="shared" si="69"/>
        <v>132</v>
      </c>
      <c r="AI39" s="440">
        <f t="shared" si="69"/>
        <v>225</v>
      </c>
      <c r="AJ39" s="440">
        <f t="shared" si="69"/>
        <v>20</v>
      </c>
      <c r="AK39" s="440">
        <f t="shared" si="69"/>
        <v>23</v>
      </c>
      <c r="AL39" s="440">
        <f t="shared" si="69"/>
        <v>23</v>
      </c>
      <c r="AM39" s="781">
        <f t="shared" si="69"/>
        <v>0</v>
      </c>
    </row>
    <row r="40" spans="1:39" s="234" customFormat="1" ht="12.75" customHeight="1">
      <c r="B40" s="760" t="s">
        <v>214</v>
      </c>
      <c r="C40" s="440">
        <f>+C192+C193+C194+C195+C196+C197+C191</f>
        <v>3153</v>
      </c>
      <c r="D40" s="440">
        <f t="shared" ref="D40:L40" si="70">+D192+D193+D194+D195+D196+D197+D191</f>
        <v>1601</v>
      </c>
      <c r="E40" s="440">
        <f t="shared" si="70"/>
        <v>2821</v>
      </c>
      <c r="F40" s="440">
        <f t="shared" si="70"/>
        <v>1449</v>
      </c>
      <c r="G40" s="440">
        <f t="shared" si="70"/>
        <v>2151</v>
      </c>
      <c r="H40" s="440">
        <f t="shared" si="70"/>
        <v>1129</v>
      </c>
      <c r="I40" s="440">
        <f t="shared" si="70"/>
        <v>2460</v>
      </c>
      <c r="J40" s="440">
        <f t="shared" si="70"/>
        <v>1296</v>
      </c>
      <c r="K40" s="564">
        <f t="shared" si="70"/>
        <v>10585</v>
      </c>
      <c r="L40" s="916">
        <f t="shared" si="70"/>
        <v>5475</v>
      </c>
      <c r="M40" s="399"/>
      <c r="N40" s="760" t="s">
        <v>214</v>
      </c>
      <c r="O40" s="440">
        <f>+O192+O193+O194+O195+O196+O197+O191</f>
        <v>280</v>
      </c>
      <c r="P40" s="440">
        <f t="shared" ref="P40:X40" si="71">+P192+P193+P194+P195+P196+P197+P191</f>
        <v>139</v>
      </c>
      <c r="Q40" s="440">
        <f t="shared" si="71"/>
        <v>176</v>
      </c>
      <c r="R40" s="440">
        <f t="shared" si="71"/>
        <v>90</v>
      </c>
      <c r="S40" s="440">
        <f t="shared" si="71"/>
        <v>139</v>
      </c>
      <c r="T40" s="440">
        <f t="shared" si="71"/>
        <v>76</v>
      </c>
      <c r="U40" s="440">
        <f t="shared" si="71"/>
        <v>442</v>
      </c>
      <c r="V40" s="440">
        <f t="shared" si="71"/>
        <v>236</v>
      </c>
      <c r="W40" s="440">
        <f t="shared" si="71"/>
        <v>1037</v>
      </c>
      <c r="X40" s="781">
        <f t="shared" si="71"/>
        <v>541</v>
      </c>
      <c r="Y40" s="399"/>
      <c r="Z40" s="760" t="s">
        <v>214</v>
      </c>
      <c r="AA40" s="440">
        <f t="shared" ref="AA40:AM40" si="72">+AA192+AA193+AA194+AA195+AA196+AA197+AA191</f>
        <v>62</v>
      </c>
      <c r="AB40" s="440">
        <f t="shared" si="72"/>
        <v>54</v>
      </c>
      <c r="AC40" s="440">
        <f t="shared" si="72"/>
        <v>46</v>
      </c>
      <c r="AD40" s="440">
        <f t="shared" si="72"/>
        <v>47</v>
      </c>
      <c r="AE40" s="440">
        <f t="shared" si="72"/>
        <v>209</v>
      </c>
      <c r="AF40" s="440">
        <f t="shared" si="72"/>
        <v>203</v>
      </c>
      <c r="AG40" s="440">
        <f t="shared" si="72"/>
        <v>13</v>
      </c>
      <c r="AH40" s="440">
        <f t="shared" si="72"/>
        <v>216</v>
      </c>
      <c r="AI40" s="440">
        <f t="shared" si="72"/>
        <v>456</v>
      </c>
      <c r="AJ40" s="440">
        <f t="shared" si="72"/>
        <v>28</v>
      </c>
      <c r="AK40" s="440">
        <f t="shared" si="72"/>
        <v>37</v>
      </c>
      <c r="AL40" s="440">
        <f t="shared" si="72"/>
        <v>36</v>
      </c>
      <c r="AM40" s="781">
        <f t="shared" si="72"/>
        <v>1</v>
      </c>
    </row>
    <row r="41" spans="1:39" s="234" customFormat="1" ht="12.75" customHeight="1">
      <c r="B41" s="760" t="s">
        <v>221</v>
      </c>
      <c r="C41" s="440">
        <f>+C211+C212+C213+C210</f>
        <v>243</v>
      </c>
      <c r="D41" s="440">
        <f t="shared" ref="D41:L41" si="73">+D211+D212+D213+D210</f>
        <v>125</v>
      </c>
      <c r="E41" s="440">
        <f t="shared" si="73"/>
        <v>157</v>
      </c>
      <c r="F41" s="440">
        <f t="shared" si="73"/>
        <v>90</v>
      </c>
      <c r="G41" s="440">
        <f t="shared" si="73"/>
        <v>85</v>
      </c>
      <c r="H41" s="440">
        <f t="shared" si="73"/>
        <v>51</v>
      </c>
      <c r="I41" s="440">
        <f t="shared" si="73"/>
        <v>67</v>
      </c>
      <c r="J41" s="440">
        <f t="shared" si="73"/>
        <v>39</v>
      </c>
      <c r="K41" s="564">
        <f t="shared" si="73"/>
        <v>552</v>
      </c>
      <c r="L41" s="916">
        <f t="shared" si="73"/>
        <v>305</v>
      </c>
      <c r="M41" s="399"/>
      <c r="N41" s="760" t="s">
        <v>221</v>
      </c>
      <c r="O41" s="440">
        <f>+O211+O212+O213+O210</f>
        <v>9</v>
      </c>
      <c r="P41" s="440">
        <f t="shared" ref="P41:X41" si="74">+P211+P212+P213+P210</f>
        <v>3</v>
      </c>
      <c r="Q41" s="440">
        <f t="shared" si="74"/>
        <v>10</v>
      </c>
      <c r="R41" s="440">
        <f t="shared" si="74"/>
        <v>5</v>
      </c>
      <c r="S41" s="440">
        <f t="shared" si="74"/>
        <v>1</v>
      </c>
      <c r="T41" s="440">
        <f t="shared" si="74"/>
        <v>1</v>
      </c>
      <c r="U41" s="440">
        <f t="shared" si="74"/>
        <v>4</v>
      </c>
      <c r="V41" s="440">
        <f t="shared" si="74"/>
        <v>1</v>
      </c>
      <c r="W41" s="440">
        <f t="shared" si="74"/>
        <v>24</v>
      </c>
      <c r="X41" s="781">
        <f t="shared" si="74"/>
        <v>10</v>
      </c>
      <c r="Y41" s="399"/>
      <c r="Z41" s="760" t="s">
        <v>221</v>
      </c>
      <c r="AA41" s="440">
        <f t="shared" ref="AA41:AM41" si="75">+AA211+AA212+AA213+AA210</f>
        <v>6</v>
      </c>
      <c r="AB41" s="440">
        <f t="shared" si="75"/>
        <v>5</v>
      </c>
      <c r="AC41" s="440">
        <f t="shared" si="75"/>
        <v>3</v>
      </c>
      <c r="AD41" s="440">
        <f t="shared" si="75"/>
        <v>3</v>
      </c>
      <c r="AE41" s="440">
        <f t="shared" si="75"/>
        <v>17</v>
      </c>
      <c r="AF41" s="440">
        <f t="shared" si="75"/>
        <v>17</v>
      </c>
      <c r="AG41" s="440">
        <f t="shared" si="75"/>
        <v>0</v>
      </c>
      <c r="AH41" s="440">
        <f t="shared" si="75"/>
        <v>17</v>
      </c>
      <c r="AI41" s="440">
        <f t="shared" si="75"/>
        <v>20</v>
      </c>
      <c r="AJ41" s="440">
        <f t="shared" si="75"/>
        <v>2</v>
      </c>
      <c r="AK41" s="440">
        <f t="shared" si="75"/>
        <v>5</v>
      </c>
      <c r="AL41" s="440">
        <f t="shared" si="75"/>
        <v>5</v>
      </c>
      <c r="AM41" s="781">
        <f t="shared" si="75"/>
        <v>0</v>
      </c>
    </row>
    <row r="42" spans="1:39" s="234" customFormat="1" ht="12.75" customHeight="1">
      <c r="A42" s="45"/>
      <c r="B42" s="760" t="s">
        <v>226</v>
      </c>
      <c r="C42" s="440">
        <f>+C215+C216+C214</f>
        <v>1119</v>
      </c>
      <c r="D42" s="440">
        <f t="shared" ref="D42:L42" si="76">+D215+D216+D214</f>
        <v>584</v>
      </c>
      <c r="E42" s="440">
        <f t="shared" si="76"/>
        <v>991</v>
      </c>
      <c r="F42" s="440">
        <f t="shared" si="76"/>
        <v>515</v>
      </c>
      <c r="G42" s="440">
        <f t="shared" si="76"/>
        <v>747</v>
      </c>
      <c r="H42" s="440">
        <f t="shared" si="76"/>
        <v>345</v>
      </c>
      <c r="I42" s="440">
        <f t="shared" si="76"/>
        <v>824</v>
      </c>
      <c r="J42" s="440">
        <f t="shared" si="76"/>
        <v>408</v>
      </c>
      <c r="K42" s="564">
        <f t="shared" si="76"/>
        <v>3681</v>
      </c>
      <c r="L42" s="916">
        <f t="shared" si="76"/>
        <v>1852</v>
      </c>
      <c r="M42" s="48"/>
      <c r="N42" s="760" t="s">
        <v>226</v>
      </c>
      <c r="O42" s="440">
        <f>+O215+O216+O214</f>
        <v>67</v>
      </c>
      <c r="P42" s="440">
        <f t="shared" ref="P42:X42" si="77">+P215+P216+P214</f>
        <v>35</v>
      </c>
      <c r="Q42" s="440">
        <f t="shared" si="77"/>
        <v>45</v>
      </c>
      <c r="R42" s="440">
        <f t="shared" si="77"/>
        <v>25</v>
      </c>
      <c r="S42" s="440">
        <f t="shared" si="77"/>
        <v>42</v>
      </c>
      <c r="T42" s="440">
        <f t="shared" si="77"/>
        <v>20</v>
      </c>
      <c r="U42" s="440">
        <f t="shared" si="77"/>
        <v>138</v>
      </c>
      <c r="V42" s="440">
        <f t="shared" si="77"/>
        <v>67</v>
      </c>
      <c r="W42" s="440">
        <f t="shared" si="77"/>
        <v>292</v>
      </c>
      <c r="X42" s="781">
        <f t="shared" si="77"/>
        <v>147</v>
      </c>
      <c r="Y42" s="48"/>
      <c r="Z42" s="760" t="s">
        <v>226</v>
      </c>
      <c r="AA42" s="440">
        <f t="shared" ref="AA42:AM42" si="78">+AA215+AA216+AA214</f>
        <v>23</v>
      </c>
      <c r="AB42" s="440">
        <f t="shared" si="78"/>
        <v>21</v>
      </c>
      <c r="AC42" s="440">
        <f t="shared" si="78"/>
        <v>17</v>
      </c>
      <c r="AD42" s="440">
        <f t="shared" si="78"/>
        <v>17</v>
      </c>
      <c r="AE42" s="440">
        <f t="shared" si="78"/>
        <v>78</v>
      </c>
      <c r="AF42" s="440">
        <f t="shared" si="78"/>
        <v>76</v>
      </c>
      <c r="AG42" s="440">
        <f t="shared" si="78"/>
        <v>3</v>
      </c>
      <c r="AH42" s="440">
        <f t="shared" si="78"/>
        <v>79</v>
      </c>
      <c r="AI42" s="440">
        <f t="shared" si="78"/>
        <v>100</v>
      </c>
      <c r="AJ42" s="440">
        <f t="shared" si="78"/>
        <v>10</v>
      </c>
      <c r="AK42" s="440">
        <f t="shared" si="78"/>
        <v>12</v>
      </c>
      <c r="AL42" s="440">
        <f t="shared" si="78"/>
        <v>11</v>
      </c>
      <c r="AM42" s="781">
        <f t="shared" si="78"/>
        <v>1</v>
      </c>
    </row>
    <row r="43" spans="1:39" s="234" customFormat="1" ht="12.75" customHeight="1">
      <c r="B43" s="760" t="s">
        <v>230</v>
      </c>
      <c r="C43" s="440">
        <f>+C218+C219+C220+C221+C222+C223+C224+C225+C217</f>
        <v>2554</v>
      </c>
      <c r="D43" s="440">
        <f t="shared" ref="D43:L43" si="79">+D218+D219+D220+D221+D222+D223+D224+D225+D217</f>
        <v>1321</v>
      </c>
      <c r="E43" s="440">
        <f t="shared" si="79"/>
        <v>2132</v>
      </c>
      <c r="F43" s="440">
        <f t="shared" si="79"/>
        <v>1094</v>
      </c>
      <c r="G43" s="440">
        <f t="shared" si="79"/>
        <v>1652</v>
      </c>
      <c r="H43" s="440">
        <f t="shared" si="79"/>
        <v>827</v>
      </c>
      <c r="I43" s="440">
        <f t="shared" si="79"/>
        <v>1286</v>
      </c>
      <c r="J43" s="440">
        <f t="shared" si="79"/>
        <v>678</v>
      </c>
      <c r="K43" s="564">
        <f t="shared" si="79"/>
        <v>7624</v>
      </c>
      <c r="L43" s="916">
        <f t="shared" si="79"/>
        <v>3920</v>
      </c>
      <c r="M43" s="399"/>
      <c r="N43" s="760" t="s">
        <v>230</v>
      </c>
      <c r="O43" s="440">
        <f>+O218+O219+O220+O221+O222+O223+O224+O225+O217</f>
        <v>275</v>
      </c>
      <c r="P43" s="440">
        <f t="shared" ref="P43:X43" si="80">+P218+P219+P220+P221+P222+P223+P224+P225+P217</f>
        <v>129</v>
      </c>
      <c r="Q43" s="440">
        <f t="shared" si="80"/>
        <v>136</v>
      </c>
      <c r="R43" s="440">
        <f t="shared" si="80"/>
        <v>69</v>
      </c>
      <c r="S43" s="440">
        <f t="shared" si="80"/>
        <v>129</v>
      </c>
      <c r="T43" s="440">
        <f t="shared" si="80"/>
        <v>71</v>
      </c>
      <c r="U43" s="440">
        <f t="shared" si="80"/>
        <v>80</v>
      </c>
      <c r="V43" s="440">
        <f t="shared" si="80"/>
        <v>38</v>
      </c>
      <c r="W43" s="440">
        <f t="shared" si="80"/>
        <v>620</v>
      </c>
      <c r="X43" s="781">
        <f t="shared" si="80"/>
        <v>307</v>
      </c>
      <c r="Y43" s="399"/>
      <c r="Z43" s="760" t="s">
        <v>230</v>
      </c>
      <c r="AA43" s="440">
        <f t="shared" ref="AA43:AM43" si="81">+AA218+AA219+AA220+AA221+AA222+AA223+AA224+AA225+AA217</f>
        <v>53</v>
      </c>
      <c r="AB43" s="440">
        <f t="shared" si="81"/>
        <v>47</v>
      </c>
      <c r="AC43" s="440">
        <f t="shared" si="81"/>
        <v>40</v>
      </c>
      <c r="AD43" s="440">
        <f t="shared" si="81"/>
        <v>36</v>
      </c>
      <c r="AE43" s="440">
        <f t="shared" si="81"/>
        <v>176</v>
      </c>
      <c r="AF43" s="440">
        <f t="shared" si="81"/>
        <v>179</v>
      </c>
      <c r="AG43" s="440">
        <f t="shared" si="81"/>
        <v>9</v>
      </c>
      <c r="AH43" s="440">
        <f t="shared" si="81"/>
        <v>188</v>
      </c>
      <c r="AI43" s="440">
        <f t="shared" si="81"/>
        <v>413</v>
      </c>
      <c r="AJ43" s="440">
        <f t="shared" si="81"/>
        <v>17</v>
      </c>
      <c r="AK43" s="440">
        <f t="shared" si="81"/>
        <v>39</v>
      </c>
      <c r="AL43" s="440">
        <f t="shared" si="81"/>
        <v>38</v>
      </c>
      <c r="AM43" s="781">
        <f t="shared" si="81"/>
        <v>1</v>
      </c>
    </row>
    <row r="44" spans="1:39" s="234" customFormat="1" ht="12.75" customHeight="1" thickBot="1">
      <c r="B44" s="761" t="s">
        <v>240</v>
      </c>
      <c r="C44" s="811">
        <f>+C227+C228+C229+C230+C226</f>
        <v>934</v>
      </c>
      <c r="D44" s="811">
        <f t="shared" ref="D44:L44" si="82">+D227+D228+D229+D230+D226</f>
        <v>487</v>
      </c>
      <c r="E44" s="811">
        <f t="shared" si="82"/>
        <v>735</v>
      </c>
      <c r="F44" s="811">
        <f t="shared" si="82"/>
        <v>377</v>
      </c>
      <c r="G44" s="811">
        <f t="shared" si="82"/>
        <v>616</v>
      </c>
      <c r="H44" s="811">
        <f t="shared" si="82"/>
        <v>324</v>
      </c>
      <c r="I44" s="811">
        <f t="shared" si="82"/>
        <v>602</v>
      </c>
      <c r="J44" s="811">
        <f t="shared" si="82"/>
        <v>326</v>
      </c>
      <c r="K44" s="917">
        <f t="shared" si="82"/>
        <v>2887</v>
      </c>
      <c r="L44" s="918">
        <f t="shared" si="82"/>
        <v>1514</v>
      </c>
      <c r="M44" s="399"/>
      <c r="N44" s="761" t="s">
        <v>240</v>
      </c>
      <c r="O44" s="811">
        <f>+O227+O228+O229+O230+O226</f>
        <v>90</v>
      </c>
      <c r="P44" s="811">
        <f t="shared" ref="P44:X44" si="83">+P227+P228+P229+P230+P226</f>
        <v>39</v>
      </c>
      <c r="Q44" s="811">
        <f t="shared" si="83"/>
        <v>67</v>
      </c>
      <c r="R44" s="811">
        <f t="shared" si="83"/>
        <v>34</v>
      </c>
      <c r="S44" s="811">
        <f t="shared" si="83"/>
        <v>45</v>
      </c>
      <c r="T44" s="811">
        <f t="shared" si="83"/>
        <v>25</v>
      </c>
      <c r="U44" s="811">
        <f t="shared" si="83"/>
        <v>52</v>
      </c>
      <c r="V44" s="811">
        <f t="shared" si="83"/>
        <v>31</v>
      </c>
      <c r="W44" s="811">
        <f t="shared" si="83"/>
        <v>254</v>
      </c>
      <c r="X44" s="835">
        <f t="shared" si="83"/>
        <v>129</v>
      </c>
      <c r="Y44" s="399"/>
      <c r="Z44" s="761" t="s">
        <v>240</v>
      </c>
      <c r="AA44" s="811">
        <f t="shared" ref="AA44:AM44" si="84">+AA227+AA228+AA229+AA230+AA226</f>
        <v>25</v>
      </c>
      <c r="AB44" s="811">
        <f t="shared" si="84"/>
        <v>21</v>
      </c>
      <c r="AC44" s="811">
        <f t="shared" si="84"/>
        <v>18</v>
      </c>
      <c r="AD44" s="811">
        <f t="shared" si="84"/>
        <v>18</v>
      </c>
      <c r="AE44" s="811">
        <f t="shared" si="84"/>
        <v>82</v>
      </c>
      <c r="AF44" s="811">
        <f t="shared" si="84"/>
        <v>83</v>
      </c>
      <c r="AG44" s="811">
        <f t="shared" si="84"/>
        <v>1</v>
      </c>
      <c r="AH44" s="811">
        <f t="shared" si="84"/>
        <v>84</v>
      </c>
      <c r="AI44" s="811">
        <f t="shared" si="84"/>
        <v>123</v>
      </c>
      <c r="AJ44" s="811">
        <f t="shared" si="84"/>
        <v>7</v>
      </c>
      <c r="AK44" s="811">
        <f t="shared" si="84"/>
        <v>15</v>
      </c>
      <c r="AL44" s="811">
        <f t="shared" si="84"/>
        <v>15</v>
      </c>
      <c r="AM44" s="835">
        <f t="shared" si="84"/>
        <v>0</v>
      </c>
    </row>
    <row r="45" spans="1:39" s="234" customFormat="1" ht="12.75" customHeight="1">
      <c r="B45" s="399"/>
      <c r="L45" s="193"/>
      <c r="M45" s="80"/>
      <c r="N45" s="80"/>
      <c r="O45" s="80"/>
      <c r="P45" s="49"/>
      <c r="Q45" s="80"/>
      <c r="R45" s="80"/>
      <c r="S45" s="80"/>
      <c r="T45" s="80"/>
      <c r="U45" s="78"/>
      <c r="V45" s="78"/>
      <c r="Z45" s="233"/>
      <c r="AD45" s="399"/>
    </row>
    <row r="46" spans="1:39" ht="10.5" customHeight="1">
      <c r="A46" s="43" t="s">
        <v>446</v>
      </c>
      <c r="B46" s="86"/>
      <c r="C46" s="86"/>
      <c r="D46" s="86"/>
      <c r="E46" s="86"/>
      <c r="F46" s="86"/>
      <c r="G46" s="43"/>
      <c r="H46" s="86"/>
      <c r="I46" s="86"/>
      <c r="J46" s="200"/>
      <c r="K46" s="200"/>
      <c r="L46" s="86"/>
      <c r="M46" s="43" t="s">
        <v>44</v>
      </c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 t="s">
        <v>47</v>
      </c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86"/>
      <c r="AL46" s="86"/>
      <c r="AM46" s="86"/>
    </row>
    <row r="47" spans="1:39" ht="10.5" customHeight="1">
      <c r="A47" s="43" t="s">
        <v>111</v>
      </c>
      <c r="B47" s="86"/>
      <c r="C47" s="86"/>
      <c r="D47" s="86"/>
      <c r="E47" s="86"/>
      <c r="F47" s="86"/>
      <c r="G47" s="43"/>
      <c r="H47" s="86"/>
      <c r="I47" s="86"/>
      <c r="J47" s="200"/>
      <c r="K47" s="200"/>
      <c r="L47" s="86"/>
      <c r="M47" s="43" t="s">
        <v>111</v>
      </c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 t="s">
        <v>436</v>
      </c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86"/>
      <c r="AL47" s="86"/>
      <c r="AM47" s="86"/>
    </row>
    <row r="48" spans="1:39" ht="10.5" customHeight="1">
      <c r="A48" s="43" t="s">
        <v>281</v>
      </c>
      <c r="B48" s="86"/>
      <c r="C48" s="86"/>
      <c r="D48" s="86"/>
      <c r="E48" s="86"/>
      <c r="F48" s="86"/>
      <c r="G48" s="43"/>
      <c r="H48" s="86"/>
      <c r="I48" s="86"/>
      <c r="J48" s="200"/>
      <c r="K48" s="200"/>
      <c r="L48" s="86"/>
      <c r="M48" s="43" t="s">
        <v>281</v>
      </c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 t="s">
        <v>281</v>
      </c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86"/>
      <c r="AL48" s="86"/>
      <c r="AM48" s="86"/>
    </row>
    <row r="49" spans="1:39" ht="11.25" customHeight="1">
      <c r="A49" s="43"/>
      <c r="B49" s="86"/>
      <c r="C49" s="86"/>
      <c r="D49" s="86"/>
      <c r="E49" s="86"/>
      <c r="F49" s="86"/>
      <c r="G49" s="43"/>
      <c r="H49" s="86"/>
      <c r="I49" s="86"/>
      <c r="J49" s="200"/>
      <c r="K49" s="200"/>
      <c r="L49" s="86"/>
      <c r="M49" s="43"/>
      <c r="N49" s="86"/>
      <c r="O49" s="86"/>
      <c r="P49" s="86"/>
      <c r="Q49" s="86"/>
      <c r="R49" s="86"/>
      <c r="S49" s="43"/>
      <c r="T49" s="86"/>
      <c r="U49" s="86"/>
      <c r="V49" s="200"/>
      <c r="W49" s="200"/>
      <c r="X49" s="86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86"/>
      <c r="AL49" s="86"/>
      <c r="AM49" s="86"/>
    </row>
    <row r="50" spans="1:39">
      <c r="A50" s="92" t="s">
        <v>112</v>
      </c>
      <c r="I50" s="86"/>
      <c r="J50" s="86"/>
      <c r="M50" s="92" t="s">
        <v>112</v>
      </c>
      <c r="W50" s="252" t="s">
        <v>349</v>
      </c>
      <c r="Y50" s="92" t="s">
        <v>112</v>
      </c>
    </row>
    <row r="51" spans="1:39">
      <c r="AI51" s="80"/>
    </row>
    <row r="52" spans="1:39" s="103" customFormat="1" ht="18.75" customHeight="1">
      <c r="A52" s="93"/>
      <c r="B52" s="50"/>
      <c r="C52" s="51" t="s">
        <v>84</v>
      </c>
      <c r="D52" s="52"/>
      <c r="E52" s="51" t="s">
        <v>85</v>
      </c>
      <c r="F52" s="52"/>
      <c r="G52" s="51" t="s">
        <v>86</v>
      </c>
      <c r="H52" s="52"/>
      <c r="I52" s="51" t="s">
        <v>87</v>
      </c>
      <c r="J52" s="52"/>
      <c r="K52" s="144" t="s">
        <v>57</v>
      </c>
      <c r="L52" s="146"/>
      <c r="M52" s="253"/>
      <c r="N52" s="254"/>
      <c r="O52" s="51" t="s">
        <v>84</v>
      </c>
      <c r="P52" s="52"/>
      <c r="Q52" s="51" t="s">
        <v>85</v>
      </c>
      <c r="R52" s="52"/>
      <c r="S52" s="51" t="s">
        <v>86</v>
      </c>
      <c r="T52" s="52"/>
      <c r="U52" s="51" t="s">
        <v>87</v>
      </c>
      <c r="V52" s="52"/>
      <c r="W52" s="144" t="s">
        <v>57</v>
      </c>
      <c r="X52" s="146"/>
      <c r="Y52" s="253"/>
      <c r="Z52" s="190"/>
      <c r="AA52" s="939" t="s">
        <v>88</v>
      </c>
      <c r="AB52" s="940"/>
      <c r="AC52" s="940"/>
      <c r="AD52" s="940"/>
      <c r="AE52" s="941"/>
      <c r="AF52" s="13" t="s">
        <v>70</v>
      </c>
      <c r="AG52" s="15"/>
      <c r="AH52" s="13"/>
      <c r="AI52" s="25" t="s">
        <v>251</v>
      </c>
      <c r="AJ52" s="237"/>
      <c r="AK52" s="13" t="s">
        <v>72</v>
      </c>
      <c r="AL52" s="14"/>
      <c r="AM52" s="15"/>
    </row>
    <row r="53" spans="1:39" s="103" customFormat="1" ht="24" customHeight="1">
      <c r="A53" s="104" t="s">
        <v>113</v>
      </c>
      <c r="B53" s="60" t="s">
        <v>114</v>
      </c>
      <c r="C53" s="182" t="s">
        <v>282</v>
      </c>
      <c r="D53" s="182" t="s">
        <v>269</v>
      </c>
      <c r="E53" s="182" t="s">
        <v>282</v>
      </c>
      <c r="F53" s="182" t="s">
        <v>269</v>
      </c>
      <c r="G53" s="182" t="s">
        <v>282</v>
      </c>
      <c r="H53" s="182" t="s">
        <v>269</v>
      </c>
      <c r="I53" s="182" t="s">
        <v>282</v>
      </c>
      <c r="J53" s="182" t="s">
        <v>269</v>
      </c>
      <c r="K53" s="182" t="s">
        <v>282</v>
      </c>
      <c r="L53" s="182" t="s">
        <v>269</v>
      </c>
      <c r="M53" s="104" t="s">
        <v>113</v>
      </c>
      <c r="N53" s="60" t="s">
        <v>114</v>
      </c>
      <c r="O53" s="182" t="s">
        <v>282</v>
      </c>
      <c r="P53" s="182" t="s">
        <v>269</v>
      </c>
      <c r="Q53" s="182" t="s">
        <v>282</v>
      </c>
      <c r="R53" s="182" t="s">
        <v>269</v>
      </c>
      <c r="S53" s="182" t="s">
        <v>282</v>
      </c>
      <c r="T53" s="182" t="s">
        <v>269</v>
      </c>
      <c r="U53" s="182" t="s">
        <v>282</v>
      </c>
      <c r="V53" s="182" t="s">
        <v>269</v>
      </c>
      <c r="W53" s="182" t="s">
        <v>282</v>
      </c>
      <c r="X53" s="182" t="s">
        <v>269</v>
      </c>
      <c r="Y53" s="104" t="s">
        <v>113</v>
      </c>
      <c r="Z53" s="315" t="s">
        <v>114</v>
      </c>
      <c r="AA53" s="16" t="s">
        <v>90</v>
      </c>
      <c r="AB53" s="16" t="s">
        <v>91</v>
      </c>
      <c r="AC53" s="16" t="s">
        <v>92</v>
      </c>
      <c r="AD53" s="16" t="s">
        <v>93</v>
      </c>
      <c r="AE53" s="17" t="s">
        <v>57</v>
      </c>
      <c r="AF53" s="31" t="s">
        <v>73</v>
      </c>
      <c r="AG53" s="31" t="s">
        <v>74</v>
      </c>
      <c r="AH53" s="30" t="s">
        <v>75</v>
      </c>
      <c r="AI53" s="33" t="s">
        <v>252</v>
      </c>
      <c r="AJ53" s="30" t="s">
        <v>80</v>
      </c>
      <c r="AK53" s="34" t="s">
        <v>81</v>
      </c>
      <c r="AL53" s="35" t="s">
        <v>82</v>
      </c>
      <c r="AM53" s="34" t="s">
        <v>83</v>
      </c>
    </row>
    <row r="54" spans="1:39">
      <c r="A54" s="73"/>
      <c r="B54" s="72"/>
      <c r="C54" s="72"/>
      <c r="D54" s="72"/>
      <c r="E54" s="72"/>
      <c r="F54" s="72"/>
      <c r="G54" s="72"/>
      <c r="H54" s="72"/>
      <c r="I54" s="72"/>
      <c r="J54" s="72"/>
      <c r="K54" s="216"/>
      <c r="L54" s="216"/>
      <c r="M54" s="72"/>
      <c r="N54" s="74"/>
      <c r="O54" s="72"/>
      <c r="P54" s="72"/>
      <c r="Q54" s="72"/>
      <c r="R54" s="72"/>
      <c r="S54" s="72"/>
      <c r="T54" s="72"/>
      <c r="U54" s="72"/>
      <c r="V54" s="72"/>
      <c r="W54" s="216"/>
      <c r="X54" s="216"/>
      <c r="Y54" s="72"/>
      <c r="Z54" s="74"/>
      <c r="AA54" s="73"/>
      <c r="AB54" s="73"/>
      <c r="AC54" s="73"/>
      <c r="AD54" s="73"/>
      <c r="AE54" s="73"/>
      <c r="AF54" s="74"/>
      <c r="AG54" s="69"/>
      <c r="AH54" s="69"/>
      <c r="AI54" s="241"/>
      <c r="AJ54" s="241"/>
      <c r="AK54" s="244"/>
      <c r="AL54" s="73"/>
      <c r="AM54" s="73"/>
    </row>
    <row r="55" spans="1:39" s="164" customFormat="1" ht="14.25" customHeight="1">
      <c r="A55" s="402"/>
      <c r="B55" s="401" t="s">
        <v>58</v>
      </c>
      <c r="C55" s="401">
        <f t="shared" ref="C55:L55" si="85">SUM(C57:C75)</f>
        <v>44124</v>
      </c>
      <c r="D55" s="401">
        <f t="shared" si="85"/>
        <v>22088</v>
      </c>
      <c r="E55" s="401">
        <f t="shared" si="85"/>
        <v>40037</v>
      </c>
      <c r="F55" s="401">
        <f t="shared" si="85"/>
        <v>20368</v>
      </c>
      <c r="G55" s="401">
        <f t="shared" si="85"/>
        <v>30013</v>
      </c>
      <c r="H55" s="401">
        <f t="shared" si="85"/>
        <v>15356</v>
      </c>
      <c r="I55" s="401">
        <f t="shared" si="85"/>
        <v>29576</v>
      </c>
      <c r="J55" s="401">
        <f t="shared" si="85"/>
        <v>15558</v>
      </c>
      <c r="K55" s="401">
        <f t="shared" si="85"/>
        <v>143750</v>
      </c>
      <c r="L55" s="401">
        <f t="shared" si="85"/>
        <v>73370</v>
      </c>
      <c r="M55" s="401"/>
      <c r="N55" s="401" t="s">
        <v>58</v>
      </c>
      <c r="O55" s="401">
        <f t="shared" ref="O55:X55" si="86">SUM(O57:O75)</f>
        <v>2978</v>
      </c>
      <c r="P55" s="401">
        <f t="shared" si="86"/>
        <v>1335</v>
      </c>
      <c r="Q55" s="401">
        <f t="shared" si="86"/>
        <v>1630</v>
      </c>
      <c r="R55" s="401">
        <f t="shared" si="86"/>
        <v>778</v>
      </c>
      <c r="S55" s="401">
        <f t="shared" si="86"/>
        <v>1325</v>
      </c>
      <c r="T55" s="401">
        <f t="shared" si="86"/>
        <v>661</v>
      </c>
      <c r="U55" s="401">
        <f t="shared" si="86"/>
        <v>3631</v>
      </c>
      <c r="V55" s="401">
        <f t="shared" si="86"/>
        <v>2065</v>
      </c>
      <c r="W55" s="401">
        <f t="shared" si="86"/>
        <v>9564</v>
      </c>
      <c r="X55" s="401">
        <f t="shared" si="86"/>
        <v>4839</v>
      </c>
      <c r="Y55" s="401"/>
      <c r="Z55" s="345" t="s">
        <v>58</v>
      </c>
      <c r="AA55" s="401">
        <f t="shared" ref="AA55:AM55" si="87">SUM(AA57:AA75)</f>
        <v>1069</v>
      </c>
      <c r="AB55" s="401">
        <f t="shared" si="87"/>
        <v>998</v>
      </c>
      <c r="AC55" s="401">
        <f t="shared" si="87"/>
        <v>840</v>
      </c>
      <c r="AD55" s="401">
        <f t="shared" si="87"/>
        <v>833</v>
      </c>
      <c r="AE55" s="401">
        <f t="shared" si="87"/>
        <v>3740</v>
      </c>
      <c r="AF55" s="401">
        <f t="shared" si="87"/>
        <v>3462</v>
      </c>
      <c r="AG55" s="401">
        <f t="shared" si="87"/>
        <v>305</v>
      </c>
      <c r="AH55" s="401">
        <f t="shared" si="87"/>
        <v>3767</v>
      </c>
      <c r="AI55" s="401">
        <f t="shared" si="87"/>
        <v>7194</v>
      </c>
      <c r="AJ55" s="401">
        <f t="shared" si="87"/>
        <v>426</v>
      </c>
      <c r="AK55" s="401">
        <f t="shared" si="87"/>
        <v>765</v>
      </c>
      <c r="AL55" s="401">
        <f t="shared" si="87"/>
        <v>755</v>
      </c>
      <c r="AM55" s="401">
        <f t="shared" si="87"/>
        <v>10</v>
      </c>
    </row>
    <row r="56" spans="1:39">
      <c r="A56" s="112"/>
      <c r="B56" s="70"/>
      <c r="C56" s="70"/>
      <c r="D56" s="70"/>
      <c r="E56" s="70"/>
      <c r="F56" s="70"/>
      <c r="G56" s="70"/>
      <c r="H56" s="70"/>
      <c r="I56" s="70"/>
      <c r="J56" s="70"/>
      <c r="K56" s="401"/>
      <c r="L56" s="401"/>
      <c r="M56" s="70"/>
      <c r="N56" s="70"/>
      <c r="O56" s="67"/>
      <c r="P56" s="70"/>
      <c r="Q56" s="70"/>
      <c r="R56" s="70"/>
      <c r="S56" s="70"/>
      <c r="T56" s="70"/>
      <c r="U56" s="70"/>
      <c r="V56" s="70"/>
      <c r="W56" s="401"/>
      <c r="X56" s="401"/>
      <c r="Y56" s="70"/>
      <c r="Z56" s="70"/>
      <c r="AA56" s="70"/>
      <c r="AB56" s="70"/>
      <c r="AC56" s="67"/>
      <c r="AD56" s="70"/>
      <c r="AE56" s="70"/>
      <c r="AF56" s="70"/>
      <c r="AG56" s="70"/>
      <c r="AH56" s="70"/>
      <c r="AI56" s="70"/>
      <c r="AJ56" s="70"/>
      <c r="AK56" s="70"/>
      <c r="AL56" s="396"/>
      <c r="AM56" s="396"/>
    </row>
    <row r="57" spans="1:39" s="394" customFormat="1" ht="15" customHeight="1">
      <c r="A57" s="703" t="s">
        <v>115</v>
      </c>
      <c r="B57" s="703" t="s">
        <v>116</v>
      </c>
      <c r="C57" s="390">
        <v>3585</v>
      </c>
      <c r="D57" s="390">
        <v>1744</v>
      </c>
      <c r="E57" s="390">
        <v>3379</v>
      </c>
      <c r="F57" s="390">
        <v>1661</v>
      </c>
      <c r="G57" s="390">
        <v>2428</v>
      </c>
      <c r="H57" s="390">
        <v>1201</v>
      </c>
      <c r="I57" s="390">
        <v>2307</v>
      </c>
      <c r="J57" s="390">
        <v>1155</v>
      </c>
      <c r="K57" s="390">
        <v>11699</v>
      </c>
      <c r="L57" s="390">
        <v>5761</v>
      </c>
      <c r="M57" s="703" t="s">
        <v>115</v>
      </c>
      <c r="N57" s="703" t="s">
        <v>116</v>
      </c>
      <c r="O57" s="390">
        <v>138</v>
      </c>
      <c r="P57" s="390">
        <v>59</v>
      </c>
      <c r="Q57" s="390">
        <v>77</v>
      </c>
      <c r="R57" s="390">
        <v>30</v>
      </c>
      <c r="S57" s="390">
        <v>71</v>
      </c>
      <c r="T57" s="390">
        <v>34</v>
      </c>
      <c r="U57" s="390">
        <v>222</v>
      </c>
      <c r="V57" s="390">
        <v>117</v>
      </c>
      <c r="W57" s="390">
        <v>508</v>
      </c>
      <c r="X57" s="390">
        <v>240</v>
      </c>
      <c r="Y57" s="703" t="s">
        <v>115</v>
      </c>
      <c r="Z57" s="703" t="s">
        <v>116</v>
      </c>
      <c r="AA57" s="390">
        <v>101</v>
      </c>
      <c r="AB57" s="390">
        <v>97</v>
      </c>
      <c r="AC57" s="390">
        <v>80</v>
      </c>
      <c r="AD57" s="390">
        <v>76</v>
      </c>
      <c r="AE57" s="390">
        <v>354</v>
      </c>
      <c r="AF57" s="390">
        <v>342</v>
      </c>
      <c r="AG57" s="390">
        <v>13</v>
      </c>
      <c r="AH57" s="390">
        <v>355</v>
      </c>
      <c r="AI57" s="390">
        <v>720</v>
      </c>
      <c r="AJ57" s="390">
        <v>33</v>
      </c>
      <c r="AK57" s="390">
        <v>90</v>
      </c>
      <c r="AL57" s="390">
        <v>87</v>
      </c>
      <c r="AM57" s="390">
        <v>3</v>
      </c>
    </row>
    <row r="58" spans="1:39" s="394" customFormat="1" ht="15" customHeight="1">
      <c r="A58" s="703" t="s">
        <v>115</v>
      </c>
      <c r="B58" s="703" t="s">
        <v>117</v>
      </c>
      <c r="C58" s="396">
        <v>1098</v>
      </c>
      <c r="D58" s="396">
        <v>553</v>
      </c>
      <c r="E58" s="396">
        <v>941</v>
      </c>
      <c r="F58" s="396">
        <v>513</v>
      </c>
      <c r="G58" s="396">
        <v>679</v>
      </c>
      <c r="H58" s="396">
        <v>346</v>
      </c>
      <c r="I58" s="396">
        <v>611</v>
      </c>
      <c r="J58" s="396">
        <v>336</v>
      </c>
      <c r="K58" s="396">
        <v>3329</v>
      </c>
      <c r="L58" s="396">
        <v>1748</v>
      </c>
      <c r="M58" s="707" t="s">
        <v>115</v>
      </c>
      <c r="N58" s="707" t="s">
        <v>117</v>
      </c>
      <c r="O58" s="390">
        <v>76</v>
      </c>
      <c r="P58" s="390">
        <v>44</v>
      </c>
      <c r="Q58" s="396">
        <v>50</v>
      </c>
      <c r="R58" s="396">
        <v>28</v>
      </c>
      <c r="S58" s="396">
        <v>51</v>
      </c>
      <c r="T58" s="396">
        <v>27</v>
      </c>
      <c r="U58" s="396">
        <v>154</v>
      </c>
      <c r="V58" s="396">
        <v>78</v>
      </c>
      <c r="W58" s="396">
        <v>331</v>
      </c>
      <c r="X58" s="396">
        <v>177</v>
      </c>
      <c r="Y58" s="707" t="s">
        <v>115</v>
      </c>
      <c r="Z58" s="707" t="s">
        <v>117</v>
      </c>
      <c r="AA58" s="396">
        <v>26</v>
      </c>
      <c r="AB58" s="396">
        <v>24</v>
      </c>
      <c r="AC58" s="390">
        <v>23</v>
      </c>
      <c r="AD58" s="390">
        <v>22</v>
      </c>
      <c r="AE58" s="390">
        <v>95</v>
      </c>
      <c r="AF58" s="390">
        <v>88</v>
      </c>
      <c r="AG58" s="390">
        <v>9</v>
      </c>
      <c r="AH58" s="390">
        <v>97</v>
      </c>
      <c r="AI58" s="390">
        <v>122</v>
      </c>
      <c r="AJ58" s="390">
        <v>2</v>
      </c>
      <c r="AK58" s="390">
        <v>21</v>
      </c>
      <c r="AL58" s="390">
        <v>21</v>
      </c>
      <c r="AM58" s="390">
        <v>0</v>
      </c>
    </row>
    <row r="59" spans="1:39" s="394" customFormat="1" ht="15" customHeight="1">
      <c r="A59" s="703" t="s">
        <v>115</v>
      </c>
      <c r="B59" s="703" t="s">
        <v>118</v>
      </c>
      <c r="C59" s="396">
        <v>617</v>
      </c>
      <c r="D59" s="396">
        <v>323</v>
      </c>
      <c r="E59" s="396">
        <v>629</v>
      </c>
      <c r="F59" s="396">
        <v>317</v>
      </c>
      <c r="G59" s="396">
        <v>374</v>
      </c>
      <c r="H59" s="396">
        <v>209</v>
      </c>
      <c r="I59" s="396">
        <v>363</v>
      </c>
      <c r="J59" s="396">
        <v>200</v>
      </c>
      <c r="K59" s="396">
        <v>1983</v>
      </c>
      <c r="L59" s="396">
        <v>1049</v>
      </c>
      <c r="M59" s="707" t="s">
        <v>115</v>
      </c>
      <c r="N59" s="707" t="s">
        <v>118</v>
      </c>
      <c r="O59" s="390">
        <v>54</v>
      </c>
      <c r="P59" s="390">
        <v>24</v>
      </c>
      <c r="Q59" s="396">
        <v>45</v>
      </c>
      <c r="R59" s="396">
        <v>17</v>
      </c>
      <c r="S59" s="396">
        <v>35</v>
      </c>
      <c r="T59" s="396">
        <v>19</v>
      </c>
      <c r="U59" s="396">
        <v>72</v>
      </c>
      <c r="V59" s="396">
        <v>40</v>
      </c>
      <c r="W59" s="396">
        <v>206</v>
      </c>
      <c r="X59" s="396">
        <v>100</v>
      </c>
      <c r="Y59" s="707" t="s">
        <v>115</v>
      </c>
      <c r="Z59" s="707" t="s">
        <v>118</v>
      </c>
      <c r="AA59" s="396">
        <v>16</v>
      </c>
      <c r="AB59" s="396">
        <v>17</v>
      </c>
      <c r="AC59" s="390">
        <v>11</v>
      </c>
      <c r="AD59" s="390">
        <v>12</v>
      </c>
      <c r="AE59" s="390">
        <v>56</v>
      </c>
      <c r="AF59" s="390">
        <v>53</v>
      </c>
      <c r="AG59" s="390">
        <v>4</v>
      </c>
      <c r="AH59" s="390">
        <v>57</v>
      </c>
      <c r="AI59" s="390">
        <v>82</v>
      </c>
      <c r="AJ59" s="390">
        <v>2</v>
      </c>
      <c r="AK59" s="390">
        <v>12</v>
      </c>
      <c r="AL59" s="390">
        <v>12</v>
      </c>
      <c r="AM59" s="390">
        <v>0</v>
      </c>
    </row>
    <row r="60" spans="1:39" s="394" customFormat="1" ht="15" customHeight="1">
      <c r="A60" s="703" t="s">
        <v>115</v>
      </c>
      <c r="B60" s="703" t="s">
        <v>119</v>
      </c>
      <c r="C60" s="396">
        <v>803</v>
      </c>
      <c r="D60" s="396">
        <v>421</v>
      </c>
      <c r="E60" s="396">
        <v>726</v>
      </c>
      <c r="F60" s="396">
        <v>387</v>
      </c>
      <c r="G60" s="396">
        <v>320</v>
      </c>
      <c r="H60" s="396">
        <v>171</v>
      </c>
      <c r="I60" s="396">
        <v>274</v>
      </c>
      <c r="J60" s="396">
        <v>126</v>
      </c>
      <c r="K60" s="396">
        <v>2123</v>
      </c>
      <c r="L60" s="396">
        <v>1105</v>
      </c>
      <c r="M60" s="707" t="s">
        <v>115</v>
      </c>
      <c r="N60" s="707" t="s">
        <v>119</v>
      </c>
      <c r="O60" s="390">
        <v>74</v>
      </c>
      <c r="P60" s="390">
        <v>36</v>
      </c>
      <c r="Q60" s="396">
        <v>42</v>
      </c>
      <c r="R60" s="396">
        <v>22</v>
      </c>
      <c r="S60" s="396">
        <v>14</v>
      </c>
      <c r="T60" s="396">
        <v>6</v>
      </c>
      <c r="U60" s="396">
        <v>44</v>
      </c>
      <c r="V60" s="396">
        <v>27</v>
      </c>
      <c r="W60" s="396">
        <v>174</v>
      </c>
      <c r="X60" s="396">
        <v>91</v>
      </c>
      <c r="Y60" s="707" t="s">
        <v>115</v>
      </c>
      <c r="Z60" s="707" t="s">
        <v>119</v>
      </c>
      <c r="AA60" s="396">
        <v>21</v>
      </c>
      <c r="AB60" s="396">
        <v>19</v>
      </c>
      <c r="AC60" s="390">
        <v>13</v>
      </c>
      <c r="AD60" s="390">
        <v>12</v>
      </c>
      <c r="AE60" s="390">
        <v>65</v>
      </c>
      <c r="AF60" s="390">
        <v>47</v>
      </c>
      <c r="AG60" s="390">
        <v>15</v>
      </c>
      <c r="AH60" s="390">
        <v>62</v>
      </c>
      <c r="AI60" s="390">
        <v>103</v>
      </c>
      <c r="AJ60" s="390">
        <v>3</v>
      </c>
      <c r="AK60" s="390">
        <v>17</v>
      </c>
      <c r="AL60" s="390">
        <v>17</v>
      </c>
      <c r="AM60" s="390">
        <v>0</v>
      </c>
    </row>
    <row r="61" spans="1:39" s="394" customFormat="1" ht="15" customHeight="1">
      <c r="A61" s="703" t="s">
        <v>115</v>
      </c>
      <c r="B61" s="703" t="s">
        <v>120</v>
      </c>
      <c r="C61" s="396">
        <v>5855</v>
      </c>
      <c r="D61" s="396">
        <v>2928</v>
      </c>
      <c r="E61" s="396">
        <v>5220</v>
      </c>
      <c r="F61" s="396">
        <v>2612</v>
      </c>
      <c r="G61" s="396">
        <v>3997</v>
      </c>
      <c r="H61" s="396">
        <v>2008</v>
      </c>
      <c r="I61" s="396">
        <v>3934</v>
      </c>
      <c r="J61" s="396">
        <v>2019</v>
      </c>
      <c r="K61" s="396">
        <v>19006</v>
      </c>
      <c r="L61" s="396">
        <v>9567</v>
      </c>
      <c r="M61" s="707" t="s">
        <v>115</v>
      </c>
      <c r="N61" s="707" t="s">
        <v>120</v>
      </c>
      <c r="O61" s="390">
        <v>306</v>
      </c>
      <c r="P61" s="390">
        <v>122</v>
      </c>
      <c r="Q61" s="396">
        <v>168</v>
      </c>
      <c r="R61" s="396">
        <v>70</v>
      </c>
      <c r="S61" s="396">
        <v>119</v>
      </c>
      <c r="T61" s="396">
        <v>53</v>
      </c>
      <c r="U61" s="396">
        <v>415</v>
      </c>
      <c r="V61" s="396">
        <v>242</v>
      </c>
      <c r="W61" s="396">
        <v>1008</v>
      </c>
      <c r="X61" s="396">
        <v>487</v>
      </c>
      <c r="Y61" s="707" t="s">
        <v>115</v>
      </c>
      <c r="Z61" s="707" t="s">
        <v>120</v>
      </c>
      <c r="AA61" s="396">
        <v>147</v>
      </c>
      <c r="AB61" s="396">
        <v>135</v>
      </c>
      <c r="AC61" s="390">
        <v>118</v>
      </c>
      <c r="AD61" s="390">
        <v>118</v>
      </c>
      <c r="AE61" s="390">
        <v>518</v>
      </c>
      <c r="AF61" s="390">
        <v>406</v>
      </c>
      <c r="AG61" s="390">
        <v>114</v>
      </c>
      <c r="AH61" s="390">
        <v>520</v>
      </c>
      <c r="AI61" s="390">
        <v>1080</v>
      </c>
      <c r="AJ61" s="390">
        <v>49</v>
      </c>
      <c r="AK61" s="390">
        <v>113</v>
      </c>
      <c r="AL61" s="390">
        <v>113</v>
      </c>
      <c r="AM61" s="390">
        <v>0</v>
      </c>
    </row>
    <row r="62" spans="1:39" s="394" customFormat="1" ht="15" customHeight="1">
      <c r="A62" s="703" t="s">
        <v>115</v>
      </c>
      <c r="B62" s="703" t="s">
        <v>121</v>
      </c>
      <c r="C62" s="396">
        <v>3031</v>
      </c>
      <c r="D62" s="396">
        <v>1495</v>
      </c>
      <c r="E62" s="396">
        <v>2562</v>
      </c>
      <c r="F62" s="396">
        <v>1263</v>
      </c>
      <c r="G62" s="396">
        <v>2099</v>
      </c>
      <c r="H62" s="396">
        <v>1097</v>
      </c>
      <c r="I62" s="396">
        <v>2150</v>
      </c>
      <c r="J62" s="396">
        <v>1144</v>
      </c>
      <c r="K62" s="396">
        <v>9842</v>
      </c>
      <c r="L62" s="396">
        <v>4999</v>
      </c>
      <c r="M62" s="707" t="s">
        <v>115</v>
      </c>
      <c r="N62" s="707" t="s">
        <v>121</v>
      </c>
      <c r="O62" s="390">
        <v>133</v>
      </c>
      <c r="P62" s="390">
        <v>49</v>
      </c>
      <c r="Q62" s="396">
        <v>157</v>
      </c>
      <c r="R62" s="396">
        <v>70</v>
      </c>
      <c r="S62" s="396">
        <v>66</v>
      </c>
      <c r="T62" s="396">
        <v>27</v>
      </c>
      <c r="U62" s="396">
        <v>327</v>
      </c>
      <c r="V62" s="396">
        <v>203</v>
      </c>
      <c r="W62" s="396">
        <v>683</v>
      </c>
      <c r="X62" s="396">
        <v>349</v>
      </c>
      <c r="Y62" s="707" t="s">
        <v>115</v>
      </c>
      <c r="Z62" s="707" t="s">
        <v>121</v>
      </c>
      <c r="AA62" s="396">
        <v>85</v>
      </c>
      <c r="AB62" s="396">
        <v>77</v>
      </c>
      <c r="AC62" s="390">
        <v>70</v>
      </c>
      <c r="AD62" s="390">
        <v>64</v>
      </c>
      <c r="AE62" s="390">
        <v>296</v>
      </c>
      <c r="AF62" s="390">
        <v>273</v>
      </c>
      <c r="AG62" s="390">
        <v>7</v>
      </c>
      <c r="AH62" s="390">
        <v>280</v>
      </c>
      <c r="AI62" s="390">
        <v>639</v>
      </c>
      <c r="AJ62" s="390">
        <v>27</v>
      </c>
      <c r="AK62" s="390">
        <v>61</v>
      </c>
      <c r="AL62" s="390">
        <v>61</v>
      </c>
      <c r="AM62" s="390">
        <v>0</v>
      </c>
    </row>
    <row r="63" spans="1:39" s="394" customFormat="1" ht="15" customHeight="1">
      <c r="A63" s="703" t="s">
        <v>115</v>
      </c>
      <c r="B63" s="703" t="s">
        <v>122</v>
      </c>
      <c r="C63" s="396">
        <v>14353</v>
      </c>
      <c r="D63" s="396">
        <v>7198</v>
      </c>
      <c r="E63" s="396">
        <v>13087</v>
      </c>
      <c r="F63" s="396">
        <v>6633</v>
      </c>
      <c r="G63" s="396">
        <v>11146</v>
      </c>
      <c r="H63" s="396">
        <v>5669</v>
      </c>
      <c r="I63" s="396">
        <v>11543</v>
      </c>
      <c r="J63" s="396">
        <v>6124</v>
      </c>
      <c r="K63" s="396">
        <v>50129</v>
      </c>
      <c r="L63" s="396">
        <v>25624</v>
      </c>
      <c r="M63" s="707" t="s">
        <v>115</v>
      </c>
      <c r="N63" s="707" t="s">
        <v>122</v>
      </c>
      <c r="O63" s="390">
        <v>818</v>
      </c>
      <c r="P63" s="390">
        <v>355</v>
      </c>
      <c r="Q63" s="396">
        <v>476</v>
      </c>
      <c r="R63" s="396">
        <v>230</v>
      </c>
      <c r="S63" s="396">
        <v>408</v>
      </c>
      <c r="T63" s="396">
        <v>184</v>
      </c>
      <c r="U63" s="396">
        <v>1061</v>
      </c>
      <c r="V63" s="396">
        <v>618</v>
      </c>
      <c r="W63" s="396">
        <v>2763</v>
      </c>
      <c r="X63" s="396">
        <v>1387</v>
      </c>
      <c r="Y63" s="707" t="s">
        <v>115</v>
      </c>
      <c r="Z63" s="707" t="s">
        <v>122</v>
      </c>
      <c r="AA63" s="396">
        <v>340</v>
      </c>
      <c r="AB63" s="396">
        <v>315</v>
      </c>
      <c r="AC63" s="390">
        <v>285</v>
      </c>
      <c r="AD63" s="390">
        <v>295</v>
      </c>
      <c r="AE63" s="390">
        <v>1235</v>
      </c>
      <c r="AF63" s="390">
        <v>1249</v>
      </c>
      <c r="AG63" s="390">
        <v>28</v>
      </c>
      <c r="AH63" s="390">
        <v>1277</v>
      </c>
      <c r="AI63" s="390">
        <v>2687</v>
      </c>
      <c r="AJ63" s="390">
        <v>232</v>
      </c>
      <c r="AK63" s="390">
        <v>217</v>
      </c>
      <c r="AL63" s="390">
        <v>216</v>
      </c>
      <c r="AM63" s="390">
        <v>1</v>
      </c>
    </row>
    <row r="64" spans="1:39" s="394" customFormat="1" ht="15" customHeight="1">
      <c r="A64" s="703" t="s">
        <v>115</v>
      </c>
      <c r="B64" s="703" t="s">
        <v>123</v>
      </c>
      <c r="C64" s="396">
        <v>841</v>
      </c>
      <c r="D64" s="396">
        <v>419</v>
      </c>
      <c r="E64" s="396">
        <v>823</v>
      </c>
      <c r="F64" s="396">
        <v>408</v>
      </c>
      <c r="G64" s="396">
        <v>578</v>
      </c>
      <c r="H64" s="396">
        <v>280</v>
      </c>
      <c r="I64" s="396">
        <v>613</v>
      </c>
      <c r="J64" s="396">
        <v>334</v>
      </c>
      <c r="K64" s="396">
        <v>2855</v>
      </c>
      <c r="L64" s="396">
        <v>1441</v>
      </c>
      <c r="M64" s="707" t="s">
        <v>115</v>
      </c>
      <c r="N64" s="707" t="s">
        <v>123</v>
      </c>
      <c r="O64" s="390">
        <v>99</v>
      </c>
      <c r="P64" s="390">
        <v>46</v>
      </c>
      <c r="Q64" s="396">
        <v>57</v>
      </c>
      <c r="R64" s="396">
        <v>28</v>
      </c>
      <c r="S64" s="396">
        <v>20</v>
      </c>
      <c r="T64" s="396">
        <v>10</v>
      </c>
      <c r="U64" s="396">
        <v>120</v>
      </c>
      <c r="V64" s="396">
        <v>63</v>
      </c>
      <c r="W64" s="396">
        <v>296</v>
      </c>
      <c r="X64" s="396">
        <v>147</v>
      </c>
      <c r="Y64" s="707" t="s">
        <v>115</v>
      </c>
      <c r="Z64" s="707" t="s">
        <v>123</v>
      </c>
      <c r="AA64" s="396">
        <v>27</v>
      </c>
      <c r="AB64" s="396">
        <v>27</v>
      </c>
      <c r="AC64" s="390">
        <v>21</v>
      </c>
      <c r="AD64" s="390">
        <v>22</v>
      </c>
      <c r="AE64" s="390">
        <v>97</v>
      </c>
      <c r="AF64" s="390">
        <v>91</v>
      </c>
      <c r="AG64" s="390">
        <v>6</v>
      </c>
      <c r="AH64" s="390">
        <v>97</v>
      </c>
      <c r="AI64" s="390">
        <v>141</v>
      </c>
      <c r="AJ64" s="390">
        <v>4</v>
      </c>
      <c r="AK64" s="390">
        <v>24</v>
      </c>
      <c r="AL64" s="390">
        <v>21</v>
      </c>
      <c r="AM64" s="390">
        <v>3</v>
      </c>
    </row>
    <row r="65" spans="1:39" s="394" customFormat="1" ht="15" customHeight="1">
      <c r="A65" s="703" t="s">
        <v>124</v>
      </c>
      <c r="B65" s="703" t="s">
        <v>258</v>
      </c>
      <c r="C65" s="396">
        <v>215</v>
      </c>
      <c r="D65" s="396">
        <v>101</v>
      </c>
      <c r="E65" s="396">
        <v>222</v>
      </c>
      <c r="F65" s="396">
        <v>123</v>
      </c>
      <c r="G65" s="396">
        <v>140</v>
      </c>
      <c r="H65" s="396">
        <v>64</v>
      </c>
      <c r="I65" s="396">
        <v>97</v>
      </c>
      <c r="J65" s="396">
        <v>56</v>
      </c>
      <c r="K65" s="396">
        <v>674</v>
      </c>
      <c r="L65" s="396">
        <v>344</v>
      </c>
      <c r="M65" s="707" t="s">
        <v>124</v>
      </c>
      <c r="N65" s="707" t="s">
        <v>258</v>
      </c>
      <c r="O65" s="390">
        <v>28</v>
      </c>
      <c r="P65" s="390">
        <v>10</v>
      </c>
      <c r="Q65" s="396">
        <v>12</v>
      </c>
      <c r="R65" s="396">
        <v>9</v>
      </c>
      <c r="S65" s="396">
        <v>8</v>
      </c>
      <c r="T65" s="396">
        <v>5</v>
      </c>
      <c r="U65" s="396">
        <v>20</v>
      </c>
      <c r="V65" s="396">
        <v>13</v>
      </c>
      <c r="W65" s="396">
        <v>68</v>
      </c>
      <c r="X65" s="396">
        <v>37</v>
      </c>
      <c r="Y65" s="707" t="s">
        <v>124</v>
      </c>
      <c r="Z65" s="707" t="s">
        <v>258</v>
      </c>
      <c r="AA65" s="396">
        <v>6</v>
      </c>
      <c r="AB65" s="396">
        <v>7</v>
      </c>
      <c r="AC65" s="390">
        <v>5</v>
      </c>
      <c r="AD65" s="390">
        <v>5</v>
      </c>
      <c r="AE65" s="390">
        <v>23</v>
      </c>
      <c r="AF65" s="390">
        <v>17</v>
      </c>
      <c r="AG65" s="390">
        <v>6</v>
      </c>
      <c r="AH65" s="390">
        <v>23</v>
      </c>
      <c r="AI65" s="390">
        <v>27</v>
      </c>
      <c r="AJ65" s="390">
        <v>0</v>
      </c>
      <c r="AK65" s="390">
        <v>5</v>
      </c>
      <c r="AL65" s="390">
        <v>5</v>
      </c>
      <c r="AM65" s="390">
        <v>0</v>
      </c>
    </row>
    <row r="66" spans="1:39" s="394" customFormat="1" ht="15" customHeight="1">
      <c r="A66" s="703" t="s">
        <v>124</v>
      </c>
      <c r="B66" s="703" t="s">
        <v>247</v>
      </c>
      <c r="C66" s="396">
        <v>1432</v>
      </c>
      <c r="D66" s="396">
        <v>731</v>
      </c>
      <c r="E66" s="396">
        <v>1292</v>
      </c>
      <c r="F66" s="396">
        <v>677</v>
      </c>
      <c r="G66" s="396">
        <v>881</v>
      </c>
      <c r="H66" s="396">
        <v>435</v>
      </c>
      <c r="I66" s="396">
        <v>754</v>
      </c>
      <c r="J66" s="396">
        <v>376</v>
      </c>
      <c r="K66" s="396">
        <v>4359</v>
      </c>
      <c r="L66" s="396">
        <v>2219</v>
      </c>
      <c r="M66" s="707" t="s">
        <v>124</v>
      </c>
      <c r="N66" s="707" t="s">
        <v>247</v>
      </c>
      <c r="O66" s="390">
        <v>110</v>
      </c>
      <c r="P66" s="390">
        <v>44</v>
      </c>
      <c r="Q66" s="396">
        <v>51</v>
      </c>
      <c r="R66" s="396">
        <v>26</v>
      </c>
      <c r="S66" s="396">
        <v>57</v>
      </c>
      <c r="T66" s="396">
        <v>40</v>
      </c>
      <c r="U66" s="396">
        <v>125</v>
      </c>
      <c r="V66" s="396">
        <v>68</v>
      </c>
      <c r="W66" s="396">
        <v>343</v>
      </c>
      <c r="X66" s="396">
        <v>178</v>
      </c>
      <c r="Y66" s="707" t="s">
        <v>124</v>
      </c>
      <c r="Z66" s="707" t="s">
        <v>247</v>
      </c>
      <c r="AA66" s="396">
        <v>28</v>
      </c>
      <c r="AB66" s="396">
        <v>25</v>
      </c>
      <c r="AC66" s="390">
        <v>19</v>
      </c>
      <c r="AD66" s="390">
        <v>17</v>
      </c>
      <c r="AE66" s="390">
        <v>89</v>
      </c>
      <c r="AF66" s="390">
        <v>77</v>
      </c>
      <c r="AG66" s="390">
        <v>11</v>
      </c>
      <c r="AH66" s="390">
        <v>88</v>
      </c>
      <c r="AI66" s="390">
        <v>126</v>
      </c>
      <c r="AJ66" s="390">
        <v>4</v>
      </c>
      <c r="AK66" s="390">
        <v>15</v>
      </c>
      <c r="AL66" s="390">
        <v>15</v>
      </c>
      <c r="AM66" s="390">
        <v>0</v>
      </c>
    </row>
    <row r="67" spans="1:39" s="394" customFormat="1" ht="15" customHeight="1">
      <c r="A67" s="703" t="s">
        <v>125</v>
      </c>
      <c r="B67" s="703" t="s">
        <v>126</v>
      </c>
      <c r="C67" s="396">
        <v>1185</v>
      </c>
      <c r="D67" s="396">
        <v>611</v>
      </c>
      <c r="E67" s="396">
        <v>1345</v>
      </c>
      <c r="F67" s="396">
        <v>731</v>
      </c>
      <c r="G67" s="396">
        <v>884</v>
      </c>
      <c r="H67" s="396">
        <v>490</v>
      </c>
      <c r="I67" s="396">
        <v>826</v>
      </c>
      <c r="J67" s="396">
        <v>467</v>
      </c>
      <c r="K67" s="396">
        <v>4240</v>
      </c>
      <c r="L67" s="396">
        <v>2299</v>
      </c>
      <c r="M67" s="707" t="s">
        <v>125</v>
      </c>
      <c r="N67" s="707" t="s">
        <v>126</v>
      </c>
      <c r="O67" s="390">
        <v>156</v>
      </c>
      <c r="P67" s="390">
        <v>76</v>
      </c>
      <c r="Q67" s="396">
        <v>61</v>
      </c>
      <c r="R67" s="396">
        <v>31</v>
      </c>
      <c r="S67" s="396">
        <v>60</v>
      </c>
      <c r="T67" s="396">
        <v>33</v>
      </c>
      <c r="U67" s="396">
        <v>102</v>
      </c>
      <c r="V67" s="396">
        <v>65</v>
      </c>
      <c r="W67" s="396">
        <v>379</v>
      </c>
      <c r="X67" s="396">
        <v>205</v>
      </c>
      <c r="Y67" s="707" t="s">
        <v>125</v>
      </c>
      <c r="Z67" s="707" t="s">
        <v>126</v>
      </c>
      <c r="AA67" s="396">
        <v>30</v>
      </c>
      <c r="AB67" s="396">
        <v>31</v>
      </c>
      <c r="AC67" s="390">
        <v>21</v>
      </c>
      <c r="AD67" s="390">
        <v>23</v>
      </c>
      <c r="AE67" s="390">
        <v>105</v>
      </c>
      <c r="AF67" s="390">
        <v>101</v>
      </c>
      <c r="AG67" s="390">
        <v>3</v>
      </c>
      <c r="AH67" s="390">
        <v>104</v>
      </c>
      <c r="AI67" s="390">
        <v>171</v>
      </c>
      <c r="AJ67" s="390">
        <v>6</v>
      </c>
      <c r="AK67" s="390">
        <v>22</v>
      </c>
      <c r="AL67" s="390">
        <v>22</v>
      </c>
      <c r="AM67" s="390">
        <v>0</v>
      </c>
    </row>
    <row r="68" spans="1:39" s="394" customFormat="1" ht="15" customHeight="1">
      <c r="A68" s="703" t="s">
        <v>125</v>
      </c>
      <c r="B68" s="703" t="s">
        <v>127</v>
      </c>
      <c r="C68" s="396">
        <v>1389</v>
      </c>
      <c r="D68" s="396">
        <v>695</v>
      </c>
      <c r="E68" s="396">
        <v>1134</v>
      </c>
      <c r="F68" s="396">
        <v>601</v>
      </c>
      <c r="G68" s="396">
        <v>692</v>
      </c>
      <c r="H68" s="396">
        <v>339</v>
      </c>
      <c r="I68" s="396">
        <v>662</v>
      </c>
      <c r="J68" s="396">
        <v>365</v>
      </c>
      <c r="K68" s="396">
        <v>3877</v>
      </c>
      <c r="L68" s="396">
        <v>2000</v>
      </c>
      <c r="M68" s="707" t="s">
        <v>125</v>
      </c>
      <c r="N68" s="707" t="s">
        <v>127</v>
      </c>
      <c r="O68" s="390">
        <v>131</v>
      </c>
      <c r="P68" s="390">
        <v>59</v>
      </c>
      <c r="Q68" s="396">
        <v>51</v>
      </c>
      <c r="R68" s="396">
        <v>22</v>
      </c>
      <c r="S68" s="396">
        <v>47</v>
      </c>
      <c r="T68" s="396">
        <v>21</v>
      </c>
      <c r="U68" s="396">
        <v>124</v>
      </c>
      <c r="V68" s="396">
        <v>71</v>
      </c>
      <c r="W68" s="396">
        <v>353</v>
      </c>
      <c r="X68" s="396">
        <v>173</v>
      </c>
      <c r="Y68" s="707" t="s">
        <v>125</v>
      </c>
      <c r="Z68" s="707" t="s">
        <v>127</v>
      </c>
      <c r="AA68" s="396">
        <v>31</v>
      </c>
      <c r="AB68" s="396">
        <v>28</v>
      </c>
      <c r="AC68" s="390">
        <v>18</v>
      </c>
      <c r="AD68" s="390">
        <v>16</v>
      </c>
      <c r="AE68" s="390">
        <v>93</v>
      </c>
      <c r="AF68" s="390">
        <v>79</v>
      </c>
      <c r="AG68" s="390">
        <v>17</v>
      </c>
      <c r="AH68" s="390">
        <v>96</v>
      </c>
      <c r="AI68" s="390">
        <v>140</v>
      </c>
      <c r="AJ68" s="390">
        <v>9</v>
      </c>
      <c r="AK68" s="390">
        <v>22</v>
      </c>
      <c r="AL68" s="390">
        <v>22</v>
      </c>
      <c r="AM68" s="390">
        <v>0</v>
      </c>
    </row>
    <row r="69" spans="1:39" s="394" customFormat="1" ht="15" customHeight="1">
      <c r="A69" s="703" t="s">
        <v>125</v>
      </c>
      <c r="B69" s="703" t="s">
        <v>128</v>
      </c>
      <c r="C69" s="396">
        <v>1016</v>
      </c>
      <c r="D69" s="396">
        <v>514</v>
      </c>
      <c r="E69" s="396">
        <v>850</v>
      </c>
      <c r="F69" s="396">
        <v>456</v>
      </c>
      <c r="G69" s="396">
        <v>461</v>
      </c>
      <c r="H69" s="396">
        <v>243</v>
      </c>
      <c r="I69" s="396">
        <v>509</v>
      </c>
      <c r="J69" s="396">
        <v>284</v>
      </c>
      <c r="K69" s="396">
        <v>2836</v>
      </c>
      <c r="L69" s="396">
        <v>1497</v>
      </c>
      <c r="M69" s="707" t="s">
        <v>125</v>
      </c>
      <c r="N69" s="707" t="s">
        <v>128</v>
      </c>
      <c r="O69" s="390">
        <v>42</v>
      </c>
      <c r="P69" s="390">
        <v>20</v>
      </c>
      <c r="Q69" s="396">
        <v>27</v>
      </c>
      <c r="R69" s="396">
        <v>16</v>
      </c>
      <c r="S69" s="396">
        <v>8</v>
      </c>
      <c r="T69" s="396">
        <v>2</v>
      </c>
      <c r="U69" s="396">
        <v>81</v>
      </c>
      <c r="V69" s="396">
        <v>45</v>
      </c>
      <c r="W69" s="396">
        <v>158</v>
      </c>
      <c r="X69" s="396">
        <v>83</v>
      </c>
      <c r="Y69" s="707" t="s">
        <v>125</v>
      </c>
      <c r="Z69" s="707" t="s">
        <v>128</v>
      </c>
      <c r="AA69" s="396">
        <v>24</v>
      </c>
      <c r="AB69" s="396">
        <v>22</v>
      </c>
      <c r="AC69" s="390">
        <v>17</v>
      </c>
      <c r="AD69" s="390">
        <v>15</v>
      </c>
      <c r="AE69" s="390">
        <v>78</v>
      </c>
      <c r="AF69" s="390">
        <v>64</v>
      </c>
      <c r="AG69" s="390">
        <v>9</v>
      </c>
      <c r="AH69" s="390">
        <v>73</v>
      </c>
      <c r="AI69" s="390">
        <v>113</v>
      </c>
      <c r="AJ69" s="390">
        <v>0</v>
      </c>
      <c r="AK69" s="390">
        <v>20</v>
      </c>
      <c r="AL69" s="390">
        <v>20</v>
      </c>
      <c r="AM69" s="390">
        <v>0</v>
      </c>
    </row>
    <row r="70" spans="1:39" s="394" customFormat="1" ht="15" customHeight="1">
      <c r="A70" s="703" t="s">
        <v>129</v>
      </c>
      <c r="B70" s="703" t="s">
        <v>130</v>
      </c>
      <c r="C70" s="396">
        <v>977</v>
      </c>
      <c r="D70" s="396">
        <v>487</v>
      </c>
      <c r="E70" s="396">
        <v>922</v>
      </c>
      <c r="F70" s="396">
        <v>511</v>
      </c>
      <c r="G70" s="396">
        <v>515</v>
      </c>
      <c r="H70" s="396">
        <v>284</v>
      </c>
      <c r="I70" s="396">
        <v>409</v>
      </c>
      <c r="J70" s="396">
        <v>237</v>
      </c>
      <c r="K70" s="396">
        <v>2823</v>
      </c>
      <c r="L70" s="396">
        <v>1519</v>
      </c>
      <c r="M70" s="707" t="s">
        <v>129</v>
      </c>
      <c r="N70" s="707" t="s">
        <v>130</v>
      </c>
      <c r="O70" s="390">
        <v>97</v>
      </c>
      <c r="P70" s="390">
        <v>53</v>
      </c>
      <c r="Q70" s="396">
        <v>45</v>
      </c>
      <c r="R70" s="396">
        <v>22</v>
      </c>
      <c r="S70" s="396">
        <v>28</v>
      </c>
      <c r="T70" s="396">
        <v>16</v>
      </c>
      <c r="U70" s="396">
        <v>31</v>
      </c>
      <c r="V70" s="396">
        <v>21</v>
      </c>
      <c r="W70" s="396">
        <v>201</v>
      </c>
      <c r="X70" s="396">
        <v>112</v>
      </c>
      <c r="Y70" s="707" t="s">
        <v>129</v>
      </c>
      <c r="Z70" s="707" t="s">
        <v>130</v>
      </c>
      <c r="AA70" s="396">
        <v>24</v>
      </c>
      <c r="AB70" s="396">
        <v>22</v>
      </c>
      <c r="AC70" s="390">
        <v>14</v>
      </c>
      <c r="AD70" s="390">
        <v>15</v>
      </c>
      <c r="AE70" s="390">
        <v>75</v>
      </c>
      <c r="AF70" s="390">
        <v>71</v>
      </c>
      <c r="AG70" s="390">
        <v>0</v>
      </c>
      <c r="AH70" s="390">
        <v>71</v>
      </c>
      <c r="AI70" s="390">
        <v>119</v>
      </c>
      <c r="AJ70" s="390">
        <v>5</v>
      </c>
      <c r="AK70" s="390">
        <v>16</v>
      </c>
      <c r="AL70" s="390">
        <v>15</v>
      </c>
      <c r="AM70" s="390">
        <v>1</v>
      </c>
    </row>
    <row r="71" spans="1:39" s="394" customFormat="1" ht="15" customHeight="1">
      <c r="A71" s="703" t="s">
        <v>129</v>
      </c>
      <c r="B71" s="703" t="s">
        <v>131</v>
      </c>
      <c r="C71" s="396">
        <v>1259</v>
      </c>
      <c r="D71" s="396">
        <v>651</v>
      </c>
      <c r="E71" s="396">
        <v>1022</v>
      </c>
      <c r="F71" s="396">
        <v>489</v>
      </c>
      <c r="G71" s="396">
        <v>691</v>
      </c>
      <c r="H71" s="396">
        <v>393</v>
      </c>
      <c r="I71" s="396">
        <v>685</v>
      </c>
      <c r="J71" s="396">
        <v>365</v>
      </c>
      <c r="K71" s="396">
        <v>3657</v>
      </c>
      <c r="L71" s="396">
        <v>1898</v>
      </c>
      <c r="M71" s="707" t="s">
        <v>129</v>
      </c>
      <c r="N71" s="707" t="s">
        <v>131</v>
      </c>
      <c r="O71" s="390">
        <v>138</v>
      </c>
      <c r="P71" s="390">
        <v>66</v>
      </c>
      <c r="Q71" s="396">
        <v>36</v>
      </c>
      <c r="R71" s="396">
        <v>17</v>
      </c>
      <c r="S71" s="396">
        <v>39</v>
      </c>
      <c r="T71" s="396">
        <v>28</v>
      </c>
      <c r="U71" s="396">
        <v>122</v>
      </c>
      <c r="V71" s="396">
        <v>70</v>
      </c>
      <c r="W71" s="396">
        <v>335</v>
      </c>
      <c r="X71" s="396">
        <v>181</v>
      </c>
      <c r="Y71" s="707" t="s">
        <v>129</v>
      </c>
      <c r="Z71" s="707" t="s">
        <v>131</v>
      </c>
      <c r="AA71" s="396">
        <v>25</v>
      </c>
      <c r="AB71" s="396">
        <v>20</v>
      </c>
      <c r="AC71" s="390">
        <v>18</v>
      </c>
      <c r="AD71" s="390">
        <v>18</v>
      </c>
      <c r="AE71" s="390">
        <v>81</v>
      </c>
      <c r="AF71" s="390">
        <v>68</v>
      </c>
      <c r="AG71" s="390">
        <v>18</v>
      </c>
      <c r="AH71" s="390">
        <v>86</v>
      </c>
      <c r="AI71" s="390">
        <v>120</v>
      </c>
      <c r="AJ71" s="390">
        <v>0</v>
      </c>
      <c r="AK71" s="390">
        <v>15</v>
      </c>
      <c r="AL71" s="390">
        <v>15</v>
      </c>
      <c r="AM71" s="390">
        <v>0</v>
      </c>
    </row>
    <row r="72" spans="1:39" s="394" customFormat="1" ht="15" customHeight="1">
      <c r="A72" s="703" t="s">
        <v>129</v>
      </c>
      <c r="B72" s="703" t="s">
        <v>132</v>
      </c>
      <c r="C72" s="396">
        <v>2301</v>
      </c>
      <c r="D72" s="396">
        <v>1163</v>
      </c>
      <c r="E72" s="396">
        <v>2225</v>
      </c>
      <c r="F72" s="396">
        <v>1138</v>
      </c>
      <c r="G72" s="396">
        <v>1867</v>
      </c>
      <c r="H72" s="396">
        <v>963</v>
      </c>
      <c r="I72" s="396">
        <v>1720</v>
      </c>
      <c r="J72" s="396">
        <v>897</v>
      </c>
      <c r="K72" s="396">
        <v>8113</v>
      </c>
      <c r="L72" s="396">
        <v>4161</v>
      </c>
      <c r="M72" s="707" t="s">
        <v>129</v>
      </c>
      <c r="N72" s="707" t="s">
        <v>132</v>
      </c>
      <c r="O72" s="390">
        <v>206</v>
      </c>
      <c r="P72" s="390">
        <v>98</v>
      </c>
      <c r="Q72" s="396">
        <v>103</v>
      </c>
      <c r="R72" s="396">
        <v>48</v>
      </c>
      <c r="S72" s="396">
        <v>111</v>
      </c>
      <c r="T72" s="396">
        <v>60</v>
      </c>
      <c r="U72" s="396">
        <v>174</v>
      </c>
      <c r="V72" s="396">
        <v>97</v>
      </c>
      <c r="W72" s="396">
        <v>594</v>
      </c>
      <c r="X72" s="396">
        <v>303</v>
      </c>
      <c r="Y72" s="707" t="s">
        <v>129</v>
      </c>
      <c r="Z72" s="707" t="s">
        <v>132</v>
      </c>
      <c r="AA72" s="396">
        <v>58</v>
      </c>
      <c r="AB72" s="396">
        <v>58</v>
      </c>
      <c r="AC72" s="390">
        <v>50</v>
      </c>
      <c r="AD72" s="390">
        <v>49</v>
      </c>
      <c r="AE72" s="390">
        <v>215</v>
      </c>
      <c r="AF72" s="390">
        <v>213</v>
      </c>
      <c r="AG72" s="390">
        <v>3</v>
      </c>
      <c r="AH72" s="390">
        <v>216</v>
      </c>
      <c r="AI72" s="390">
        <v>400</v>
      </c>
      <c r="AJ72" s="390">
        <v>40</v>
      </c>
      <c r="AK72" s="390">
        <v>37</v>
      </c>
      <c r="AL72" s="390">
        <v>37</v>
      </c>
      <c r="AM72" s="390">
        <v>0</v>
      </c>
    </row>
    <row r="73" spans="1:39" s="394" customFormat="1" ht="15" customHeight="1">
      <c r="A73" s="703" t="s">
        <v>129</v>
      </c>
      <c r="B73" s="703" t="s">
        <v>133</v>
      </c>
      <c r="C73" s="396">
        <v>1463</v>
      </c>
      <c r="D73" s="396">
        <v>738</v>
      </c>
      <c r="E73" s="396">
        <v>1367</v>
      </c>
      <c r="F73" s="396">
        <v>685</v>
      </c>
      <c r="G73" s="396">
        <v>698</v>
      </c>
      <c r="H73" s="396">
        <v>383</v>
      </c>
      <c r="I73" s="396">
        <v>622</v>
      </c>
      <c r="J73" s="396">
        <v>320</v>
      </c>
      <c r="K73" s="396">
        <v>4150</v>
      </c>
      <c r="L73" s="396">
        <v>2126</v>
      </c>
      <c r="M73" s="707" t="s">
        <v>129</v>
      </c>
      <c r="N73" s="707" t="s">
        <v>133</v>
      </c>
      <c r="O73" s="390">
        <v>94</v>
      </c>
      <c r="P73" s="390">
        <v>43</v>
      </c>
      <c r="Q73" s="396">
        <v>51</v>
      </c>
      <c r="R73" s="396">
        <v>24</v>
      </c>
      <c r="S73" s="396">
        <v>41</v>
      </c>
      <c r="T73" s="396">
        <v>18</v>
      </c>
      <c r="U73" s="396">
        <v>159</v>
      </c>
      <c r="V73" s="396">
        <v>78</v>
      </c>
      <c r="W73" s="396">
        <v>345</v>
      </c>
      <c r="X73" s="396">
        <v>163</v>
      </c>
      <c r="Y73" s="707" t="s">
        <v>129</v>
      </c>
      <c r="Z73" s="707" t="s">
        <v>133</v>
      </c>
      <c r="AA73" s="396">
        <v>33</v>
      </c>
      <c r="AB73" s="396">
        <v>31</v>
      </c>
      <c r="AC73" s="390">
        <v>20</v>
      </c>
      <c r="AD73" s="390">
        <v>19</v>
      </c>
      <c r="AE73" s="390">
        <v>103</v>
      </c>
      <c r="AF73" s="390">
        <v>77</v>
      </c>
      <c r="AG73" s="390">
        <v>24</v>
      </c>
      <c r="AH73" s="390">
        <v>101</v>
      </c>
      <c r="AI73" s="390">
        <v>167</v>
      </c>
      <c r="AJ73" s="390">
        <v>2</v>
      </c>
      <c r="AK73" s="390">
        <v>25</v>
      </c>
      <c r="AL73" s="390">
        <v>24</v>
      </c>
      <c r="AM73" s="390">
        <v>1</v>
      </c>
    </row>
    <row r="74" spans="1:39" s="394" customFormat="1" ht="15" customHeight="1">
      <c r="A74" s="703" t="s">
        <v>129</v>
      </c>
      <c r="B74" s="703" t="s">
        <v>134</v>
      </c>
      <c r="C74" s="396">
        <v>1343</v>
      </c>
      <c r="D74" s="396">
        <v>657</v>
      </c>
      <c r="E74" s="396">
        <v>1062</v>
      </c>
      <c r="F74" s="396">
        <v>500</v>
      </c>
      <c r="G74" s="396">
        <v>847</v>
      </c>
      <c r="H74" s="396">
        <v>399</v>
      </c>
      <c r="I74" s="396">
        <v>842</v>
      </c>
      <c r="J74" s="396">
        <v>414</v>
      </c>
      <c r="K74" s="396">
        <v>4094</v>
      </c>
      <c r="L74" s="396">
        <v>1970</v>
      </c>
      <c r="M74" s="707" t="s">
        <v>129</v>
      </c>
      <c r="N74" s="707" t="s">
        <v>134</v>
      </c>
      <c r="O74" s="390">
        <v>122</v>
      </c>
      <c r="P74" s="390">
        <v>56</v>
      </c>
      <c r="Q74" s="396">
        <v>48</v>
      </c>
      <c r="R74" s="396">
        <v>25</v>
      </c>
      <c r="S74" s="396">
        <v>74</v>
      </c>
      <c r="T74" s="396">
        <v>38</v>
      </c>
      <c r="U74" s="396">
        <v>167</v>
      </c>
      <c r="V74" s="396">
        <v>87</v>
      </c>
      <c r="W74" s="396">
        <v>411</v>
      </c>
      <c r="X74" s="396">
        <v>206</v>
      </c>
      <c r="Y74" s="707" t="s">
        <v>129</v>
      </c>
      <c r="Z74" s="707" t="s">
        <v>134</v>
      </c>
      <c r="AA74" s="396">
        <v>25</v>
      </c>
      <c r="AB74" s="396">
        <v>21</v>
      </c>
      <c r="AC74" s="390">
        <v>21</v>
      </c>
      <c r="AD74" s="390">
        <v>19</v>
      </c>
      <c r="AE74" s="390">
        <v>86</v>
      </c>
      <c r="AF74" s="390">
        <v>78</v>
      </c>
      <c r="AG74" s="390">
        <v>10</v>
      </c>
      <c r="AH74" s="390">
        <v>88</v>
      </c>
      <c r="AI74" s="390">
        <v>129</v>
      </c>
      <c r="AJ74" s="390">
        <v>6</v>
      </c>
      <c r="AK74" s="390">
        <v>16</v>
      </c>
      <c r="AL74" s="390">
        <v>16</v>
      </c>
      <c r="AM74" s="390">
        <v>0</v>
      </c>
    </row>
    <row r="75" spans="1:39" s="394" customFormat="1" ht="15" customHeight="1">
      <c r="A75" s="703" t="s">
        <v>129</v>
      </c>
      <c r="B75" s="703" t="s">
        <v>135</v>
      </c>
      <c r="C75" s="396">
        <v>1361</v>
      </c>
      <c r="D75" s="396">
        <v>659</v>
      </c>
      <c r="E75" s="396">
        <v>1229</v>
      </c>
      <c r="F75" s="396">
        <v>663</v>
      </c>
      <c r="G75" s="396">
        <v>716</v>
      </c>
      <c r="H75" s="396">
        <v>382</v>
      </c>
      <c r="I75" s="396">
        <v>655</v>
      </c>
      <c r="J75" s="396">
        <v>339</v>
      </c>
      <c r="K75" s="396">
        <v>3961</v>
      </c>
      <c r="L75" s="396">
        <v>2043</v>
      </c>
      <c r="M75" s="707" t="s">
        <v>129</v>
      </c>
      <c r="N75" s="707" t="s">
        <v>135</v>
      </c>
      <c r="O75" s="390">
        <v>156</v>
      </c>
      <c r="P75" s="390">
        <v>75</v>
      </c>
      <c r="Q75" s="396">
        <v>73</v>
      </c>
      <c r="R75" s="396">
        <v>43</v>
      </c>
      <c r="S75" s="396">
        <v>68</v>
      </c>
      <c r="T75" s="396">
        <v>40</v>
      </c>
      <c r="U75" s="396">
        <v>111</v>
      </c>
      <c r="V75" s="396">
        <v>62</v>
      </c>
      <c r="W75" s="396">
        <v>408</v>
      </c>
      <c r="X75" s="396">
        <v>220</v>
      </c>
      <c r="Y75" s="707" t="s">
        <v>129</v>
      </c>
      <c r="Z75" s="707" t="s">
        <v>135</v>
      </c>
      <c r="AA75" s="396">
        <v>22</v>
      </c>
      <c r="AB75" s="396">
        <v>22</v>
      </c>
      <c r="AC75" s="390">
        <v>16</v>
      </c>
      <c r="AD75" s="390">
        <v>16</v>
      </c>
      <c r="AE75" s="390">
        <v>76</v>
      </c>
      <c r="AF75" s="390">
        <v>68</v>
      </c>
      <c r="AG75" s="390">
        <v>8</v>
      </c>
      <c r="AH75" s="390">
        <v>76</v>
      </c>
      <c r="AI75" s="390">
        <v>108</v>
      </c>
      <c r="AJ75" s="390">
        <v>2</v>
      </c>
      <c r="AK75" s="390">
        <v>17</v>
      </c>
      <c r="AL75" s="390">
        <v>16</v>
      </c>
      <c r="AM75" s="390">
        <v>1</v>
      </c>
    </row>
    <row r="76" spans="1:39">
      <c r="A76" s="115"/>
      <c r="B76" s="392"/>
      <c r="C76" s="392"/>
      <c r="D76" s="392"/>
      <c r="E76" s="392"/>
      <c r="F76" s="392"/>
      <c r="G76" s="392"/>
      <c r="H76" s="392"/>
      <c r="I76" s="392"/>
      <c r="J76" s="392"/>
      <c r="K76" s="393"/>
      <c r="L76" s="393"/>
      <c r="M76" s="392"/>
      <c r="N76" s="392"/>
      <c r="O76" s="84"/>
      <c r="P76" s="392"/>
      <c r="Q76" s="392"/>
      <c r="R76" s="392"/>
      <c r="S76" s="392"/>
      <c r="T76" s="392"/>
      <c r="U76" s="392"/>
      <c r="V76" s="392"/>
      <c r="W76" s="393"/>
      <c r="X76" s="393"/>
      <c r="Y76" s="392"/>
      <c r="Z76" s="392"/>
      <c r="AA76" s="392"/>
      <c r="AB76" s="392"/>
      <c r="AC76" s="83"/>
      <c r="AD76" s="392"/>
      <c r="AE76" s="392"/>
      <c r="AF76" s="392"/>
      <c r="AG76" s="392"/>
      <c r="AH76" s="392"/>
      <c r="AI76" s="392"/>
      <c r="AJ76" s="392"/>
      <c r="AK76" s="392"/>
      <c r="AL76" s="395"/>
      <c r="AM76" s="395"/>
    </row>
    <row r="77" spans="1:39">
      <c r="AD77" s="394"/>
    </row>
    <row r="78" spans="1:39" s="91" customFormat="1">
      <c r="A78" s="43" t="s">
        <v>447</v>
      </c>
      <c r="B78" s="86"/>
      <c r="C78" s="86"/>
      <c r="D78" s="86"/>
      <c r="E78" s="86"/>
      <c r="F78" s="86"/>
      <c r="G78" s="43"/>
      <c r="H78" s="86"/>
      <c r="I78" s="86"/>
      <c r="J78" s="200"/>
      <c r="K78" s="200"/>
      <c r="L78" s="86"/>
      <c r="M78" s="43" t="s">
        <v>45</v>
      </c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 t="s">
        <v>48</v>
      </c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86"/>
      <c r="AL78" s="86"/>
      <c r="AM78" s="86"/>
    </row>
    <row r="79" spans="1:39" s="91" customFormat="1">
      <c r="A79" s="43" t="s">
        <v>111</v>
      </c>
      <c r="B79" s="86"/>
      <c r="C79" s="86"/>
      <c r="D79" s="86"/>
      <c r="E79" s="86"/>
      <c r="F79" s="86"/>
      <c r="G79" s="43"/>
      <c r="H79" s="86"/>
      <c r="I79" s="86"/>
      <c r="J79" s="200"/>
      <c r="K79" s="200"/>
      <c r="L79" s="86"/>
      <c r="M79" s="43" t="s">
        <v>111</v>
      </c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 t="s">
        <v>435</v>
      </c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86"/>
      <c r="AL79" s="86"/>
      <c r="AM79" s="86"/>
    </row>
    <row r="80" spans="1:39" s="91" customFormat="1">
      <c r="A80" s="43" t="s">
        <v>281</v>
      </c>
      <c r="B80" s="86"/>
      <c r="C80" s="86"/>
      <c r="D80" s="86"/>
      <c r="E80" s="86"/>
      <c r="F80" s="86"/>
      <c r="G80" s="43"/>
      <c r="H80" s="86"/>
      <c r="I80" s="86"/>
      <c r="J80" s="200"/>
      <c r="K80" s="200"/>
      <c r="L80" s="86"/>
      <c r="M80" s="43" t="s">
        <v>281</v>
      </c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 t="s">
        <v>281</v>
      </c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86"/>
      <c r="AL80" s="86"/>
      <c r="AM80" s="86"/>
    </row>
    <row r="81" spans="1:39">
      <c r="A81" s="43"/>
      <c r="B81" s="86"/>
      <c r="C81" s="86"/>
      <c r="D81" s="86"/>
      <c r="E81" s="86"/>
      <c r="F81" s="86"/>
      <c r="G81" s="43"/>
      <c r="H81" s="86"/>
      <c r="I81" s="86"/>
      <c r="J81" s="200"/>
      <c r="K81" s="200"/>
      <c r="L81" s="86"/>
      <c r="M81" s="43"/>
      <c r="N81" s="86"/>
      <c r="O81" s="86"/>
      <c r="P81" s="86"/>
      <c r="Q81" s="86"/>
      <c r="R81" s="86"/>
      <c r="S81" s="43"/>
      <c r="T81" s="86"/>
      <c r="U81" s="86"/>
      <c r="V81" s="200"/>
      <c r="W81" s="200"/>
      <c r="X81" s="86"/>
    </row>
    <row r="82" spans="1:39">
      <c r="A82" s="92" t="s">
        <v>136</v>
      </c>
      <c r="M82" s="92" t="s">
        <v>136</v>
      </c>
      <c r="Y82" s="92" t="s">
        <v>136</v>
      </c>
    </row>
    <row r="84" spans="1:39" s="103" customFormat="1" ht="18" customHeight="1">
      <c r="A84" s="93"/>
      <c r="B84" s="50"/>
      <c r="C84" s="222" t="s">
        <v>84</v>
      </c>
      <c r="D84" s="222"/>
      <c r="E84" s="222" t="s">
        <v>85</v>
      </c>
      <c r="F84" s="222"/>
      <c r="G84" s="222" t="s">
        <v>86</v>
      </c>
      <c r="H84" s="222"/>
      <c r="I84" s="222" t="s">
        <v>87</v>
      </c>
      <c r="J84" s="222"/>
      <c r="K84" s="223" t="s">
        <v>57</v>
      </c>
      <c r="L84" s="223"/>
      <c r="M84" s="93"/>
      <c r="N84" s="50"/>
      <c r="O84" s="222" t="s">
        <v>84</v>
      </c>
      <c r="P84" s="222"/>
      <c r="Q84" s="222" t="s">
        <v>85</v>
      </c>
      <c r="R84" s="222"/>
      <c r="S84" s="222" t="s">
        <v>86</v>
      </c>
      <c r="T84" s="222"/>
      <c r="U84" s="222" t="s">
        <v>87</v>
      </c>
      <c r="V84" s="222"/>
      <c r="W84" s="223" t="s">
        <v>57</v>
      </c>
      <c r="X84" s="223"/>
      <c r="Y84" s="93"/>
      <c r="Z84" s="50"/>
      <c r="AA84" s="939" t="s">
        <v>88</v>
      </c>
      <c r="AB84" s="940"/>
      <c r="AC84" s="940"/>
      <c r="AD84" s="940"/>
      <c r="AE84" s="941"/>
      <c r="AF84" s="41" t="s">
        <v>70</v>
      </c>
      <c r="AG84" s="41"/>
      <c r="AH84" s="41"/>
      <c r="AI84" s="25" t="s">
        <v>251</v>
      </c>
      <c r="AJ84" s="237"/>
      <c r="AK84" s="41" t="s">
        <v>72</v>
      </c>
      <c r="AL84" s="41"/>
      <c r="AM84" s="41"/>
    </row>
    <row r="85" spans="1:39" s="103" customFormat="1" ht="24" customHeight="1">
      <c r="A85" s="104" t="s">
        <v>113</v>
      </c>
      <c r="B85" s="60" t="s">
        <v>114</v>
      </c>
      <c r="C85" s="182" t="s">
        <v>282</v>
      </c>
      <c r="D85" s="182" t="s">
        <v>269</v>
      </c>
      <c r="E85" s="182" t="s">
        <v>282</v>
      </c>
      <c r="F85" s="182" t="s">
        <v>269</v>
      </c>
      <c r="G85" s="182" t="s">
        <v>282</v>
      </c>
      <c r="H85" s="182" t="s">
        <v>269</v>
      </c>
      <c r="I85" s="182" t="s">
        <v>282</v>
      </c>
      <c r="J85" s="182" t="s">
        <v>269</v>
      </c>
      <c r="K85" s="182" t="s">
        <v>282</v>
      </c>
      <c r="L85" s="182" t="s">
        <v>269</v>
      </c>
      <c r="M85" s="104" t="s">
        <v>113</v>
      </c>
      <c r="N85" s="60" t="s">
        <v>114</v>
      </c>
      <c r="O85" s="182" t="s">
        <v>282</v>
      </c>
      <c r="P85" s="182" t="s">
        <v>269</v>
      </c>
      <c r="Q85" s="182" t="s">
        <v>282</v>
      </c>
      <c r="R85" s="182" t="s">
        <v>269</v>
      </c>
      <c r="S85" s="182" t="s">
        <v>282</v>
      </c>
      <c r="T85" s="182" t="s">
        <v>269</v>
      </c>
      <c r="U85" s="182" t="s">
        <v>282</v>
      </c>
      <c r="V85" s="182" t="s">
        <v>269</v>
      </c>
      <c r="W85" s="182" t="s">
        <v>282</v>
      </c>
      <c r="X85" s="182" t="s">
        <v>269</v>
      </c>
      <c r="Y85" s="104" t="s">
        <v>113</v>
      </c>
      <c r="Z85" s="60" t="s">
        <v>114</v>
      </c>
      <c r="AA85" s="259" t="s">
        <v>90</v>
      </c>
      <c r="AB85" s="259" t="s">
        <v>91</v>
      </c>
      <c r="AC85" s="259" t="s">
        <v>92</v>
      </c>
      <c r="AD85" s="259" t="s">
        <v>93</v>
      </c>
      <c r="AE85" s="258" t="s">
        <v>57</v>
      </c>
      <c r="AF85" s="260" t="s">
        <v>73</v>
      </c>
      <c r="AG85" s="260" t="s">
        <v>74</v>
      </c>
      <c r="AH85" s="260" t="s">
        <v>75</v>
      </c>
      <c r="AI85" s="33" t="s">
        <v>252</v>
      </c>
      <c r="AJ85" s="30" t="s">
        <v>80</v>
      </c>
      <c r="AK85" s="258" t="s">
        <v>81</v>
      </c>
      <c r="AL85" s="260" t="s">
        <v>82</v>
      </c>
      <c r="AM85" s="258" t="s">
        <v>83</v>
      </c>
    </row>
    <row r="86" spans="1:39">
      <c r="A86" s="112"/>
      <c r="B86" s="72"/>
      <c r="C86" s="73"/>
      <c r="D86" s="73"/>
      <c r="E86" s="73"/>
      <c r="F86" s="73"/>
      <c r="G86" s="73"/>
      <c r="H86" s="72"/>
      <c r="I86" s="73"/>
      <c r="J86" s="73"/>
      <c r="K86" s="261"/>
      <c r="L86" s="261"/>
      <c r="M86" s="73"/>
      <c r="N86" s="74"/>
      <c r="O86" s="73"/>
      <c r="P86" s="73"/>
      <c r="Q86" s="72"/>
      <c r="R86" s="73"/>
      <c r="S86" s="73"/>
      <c r="T86" s="72"/>
      <c r="U86" s="73"/>
      <c r="V86" s="73"/>
      <c r="W86" s="261"/>
      <c r="X86" s="261"/>
      <c r="Y86" s="73"/>
      <c r="Z86" s="74"/>
      <c r="AA86" s="73"/>
      <c r="AB86" s="73"/>
      <c r="AC86" s="73"/>
      <c r="AD86" s="73"/>
      <c r="AE86" s="73"/>
      <c r="AF86" s="74"/>
      <c r="AG86" s="69"/>
      <c r="AH86" s="69"/>
      <c r="AI86" s="241"/>
      <c r="AJ86" s="241"/>
      <c r="AK86" s="244"/>
      <c r="AL86" s="73"/>
      <c r="AM86" s="73"/>
    </row>
    <row r="87" spans="1:39" s="251" customFormat="1">
      <c r="A87" s="157"/>
      <c r="B87" s="76" t="s">
        <v>58</v>
      </c>
      <c r="C87" s="157">
        <f t="shared" ref="C87:L87" si="88">SUM(C89:C97)</f>
        <v>8265</v>
      </c>
      <c r="D87" s="157">
        <f t="shared" si="88"/>
        <v>4281</v>
      </c>
      <c r="E87" s="157">
        <f t="shared" si="88"/>
        <v>6468</v>
      </c>
      <c r="F87" s="157">
        <f t="shared" si="88"/>
        <v>3333</v>
      </c>
      <c r="G87" s="157">
        <f t="shared" si="88"/>
        <v>5541</v>
      </c>
      <c r="H87" s="76">
        <f t="shared" si="88"/>
        <v>2948</v>
      </c>
      <c r="I87" s="157">
        <f t="shared" si="88"/>
        <v>6049</v>
      </c>
      <c r="J87" s="157">
        <f t="shared" si="88"/>
        <v>3206</v>
      </c>
      <c r="K87" s="157">
        <f t="shared" si="88"/>
        <v>26323</v>
      </c>
      <c r="L87" s="157">
        <f t="shared" si="88"/>
        <v>13768</v>
      </c>
      <c r="M87" s="157"/>
      <c r="N87" s="255" t="s">
        <v>58</v>
      </c>
      <c r="O87" s="402">
        <f t="shared" ref="O87:X87" si="89">SUM(O89:O97)</f>
        <v>617</v>
      </c>
      <c r="P87" s="402">
        <f t="shared" si="89"/>
        <v>318</v>
      </c>
      <c r="Q87" s="401">
        <f t="shared" si="89"/>
        <v>423</v>
      </c>
      <c r="R87" s="402">
        <f t="shared" si="89"/>
        <v>251</v>
      </c>
      <c r="S87" s="402">
        <f t="shared" si="89"/>
        <v>326</v>
      </c>
      <c r="T87" s="401">
        <f t="shared" si="89"/>
        <v>182</v>
      </c>
      <c r="U87" s="402">
        <f t="shared" si="89"/>
        <v>728</v>
      </c>
      <c r="V87" s="402">
        <f t="shared" si="89"/>
        <v>384</v>
      </c>
      <c r="W87" s="402">
        <f t="shared" si="89"/>
        <v>2094</v>
      </c>
      <c r="X87" s="402">
        <f t="shared" si="89"/>
        <v>1135</v>
      </c>
      <c r="Y87" s="157"/>
      <c r="Z87" s="345" t="s">
        <v>58</v>
      </c>
      <c r="AA87" s="402">
        <f t="shared" ref="AA87:AM87" si="90">SUM(AA89:AA97)</f>
        <v>161</v>
      </c>
      <c r="AB87" s="402">
        <f t="shared" si="90"/>
        <v>146</v>
      </c>
      <c r="AC87" s="402">
        <f t="shared" si="90"/>
        <v>125</v>
      </c>
      <c r="AD87" s="402">
        <f t="shared" si="90"/>
        <v>128</v>
      </c>
      <c r="AE87" s="402">
        <f t="shared" si="90"/>
        <v>560</v>
      </c>
      <c r="AF87" s="402">
        <f t="shared" si="90"/>
        <v>450</v>
      </c>
      <c r="AG87" s="402">
        <f t="shared" si="90"/>
        <v>107</v>
      </c>
      <c r="AH87" s="402">
        <f t="shared" si="90"/>
        <v>557</v>
      </c>
      <c r="AI87" s="402">
        <f t="shared" si="90"/>
        <v>947</v>
      </c>
      <c r="AJ87" s="402">
        <f t="shared" si="90"/>
        <v>76</v>
      </c>
      <c r="AK87" s="402">
        <f t="shared" si="90"/>
        <v>116</v>
      </c>
      <c r="AL87" s="402">
        <f t="shared" si="90"/>
        <v>113</v>
      </c>
      <c r="AM87" s="402">
        <f t="shared" si="90"/>
        <v>3</v>
      </c>
    </row>
    <row r="88" spans="1:39">
      <c r="A88" s="112"/>
      <c r="B88" s="70"/>
      <c r="C88" s="396"/>
      <c r="D88" s="396"/>
      <c r="E88" s="396"/>
      <c r="F88" s="396"/>
      <c r="G88" s="396"/>
      <c r="H88" s="70"/>
      <c r="I88" s="396"/>
      <c r="J88" s="396"/>
      <c r="K88" s="402"/>
      <c r="L88" s="402"/>
      <c r="M88" s="402"/>
      <c r="N88" s="70"/>
      <c r="O88" s="112"/>
      <c r="P88" s="396"/>
      <c r="Q88" s="70"/>
      <c r="R88" s="396"/>
      <c r="S88" s="396"/>
      <c r="T88" s="70"/>
      <c r="U88" s="396"/>
      <c r="V88" s="396"/>
      <c r="W88" s="402"/>
      <c r="X88" s="402"/>
      <c r="Y88" s="396"/>
      <c r="Z88" s="70"/>
      <c r="AA88" s="396"/>
      <c r="AB88" s="396"/>
      <c r="AC88" s="112"/>
      <c r="AD88" s="396"/>
      <c r="AE88" s="396"/>
      <c r="AF88" s="396"/>
      <c r="AG88" s="396"/>
      <c r="AH88" s="396"/>
      <c r="AI88" s="70"/>
      <c r="AJ88" s="70"/>
      <c r="AK88" s="396"/>
      <c r="AL88" s="396"/>
      <c r="AM88" s="396"/>
    </row>
    <row r="89" spans="1:39" s="394" customFormat="1" ht="14.5" customHeight="1">
      <c r="A89" s="703" t="s">
        <v>137</v>
      </c>
      <c r="B89" s="703" t="s">
        <v>138</v>
      </c>
      <c r="C89" s="390">
        <v>1128</v>
      </c>
      <c r="D89" s="390">
        <v>563</v>
      </c>
      <c r="E89" s="390">
        <v>1022</v>
      </c>
      <c r="F89" s="390">
        <v>533</v>
      </c>
      <c r="G89" s="390">
        <v>726</v>
      </c>
      <c r="H89" s="390">
        <v>368</v>
      </c>
      <c r="I89" s="390">
        <v>938</v>
      </c>
      <c r="J89" s="390">
        <v>469</v>
      </c>
      <c r="K89" s="390">
        <v>3814</v>
      </c>
      <c r="L89" s="390">
        <v>1933</v>
      </c>
      <c r="M89" s="703" t="s">
        <v>137</v>
      </c>
      <c r="N89" s="703" t="s">
        <v>138</v>
      </c>
      <c r="O89" s="390">
        <v>62</v>
      </c>
      <c r="P89" s="390">
        <v>36</v>
      </c>
      <c r="Q89" s="390">
        <v>41</v>
      </c>
      <c r="R89" s="390">
        <v>33</v>
      </c>
      <c r="S89" s="390">
        <v>36</v>
      </c>
      <c r="T89" s="390">
        <v>20</v>
      </c>
      <c r="U89" s="390">
        <v>55</v>
      </c>
      <c r="V89" s="390">
        <v>31</v>
      </c>
      <c r="W89" s="390">
        <v>194</v>
      </c>
      <c r="X89" s="390">
        <v>120</v>
      </c>
      <c r="Y89" s="703" t="s">
        <v>137</v>
      </c>
      <c r="Z89" s="703" t="s">
        <v>138</v>
      </c>
      <c r="AA89" s="390">
        <v>20</v>
      </c>
      <c r="AB89" s="390">
        <v>18</v>
      </c>
      <c r="AC89" s="390">
        <v>13</v>
      </c>
      <c r="AD89" s="390">
        <v>17</v>
      </c>
      <c r="AE89" s="390">
        <v>68</v>
      </c>
      <c r="AF89" s="390">
        <v>61</v>
      </c>
      <c r="AG89" s="390">
        <v>5</v>
      </c>
      <c r="AH89" s="390">
        <v>66</v>
      </c>
      <c r="AI89" s="390">
        <v>122</v>
      </c>
      <c r="AJ89" s="390">
        <v>7</v>
      </c>
      <c r="AK89" s="390">
        <v>12</v>
      </c>
      <c r="AL89" s="390">
        <v>12</v>
      </c>
      <c r="AM89" s="390">
        <v>0</v>
      </c>
    </row>
    <row r="90" spans="1:39" s="394" customFormat="1" ht="14.5" customHeight="1">
      <c r="A90" s="703" t="s">
        <v>137</v>
      </c>
      <c r="B90" s="703" t="s">
        <v>139</v>
      </c>
      <c r="C90" s="396">
        <v>907</v>
      </c>
      <c r="D90" s="396">
        <v>501</v>
      </c>
      <c r="E90" s="396">
        <v>666</v>
      </c>
      <c r="F90" s="396">
        <v>386</v>
      </c>
      <c r="G90" s="396">
        <v>596</v>
      </c>
      <c r="H90" s="396">
        <v>326</v>
      </c>
      <c r="I90" s="396">
        <v>671</v>
      </c>
      <c r="J90" s="396">
        <v>370</v>
      </c>
      <c r="K90" s="396">
        <v>2840</v>
      </c>
      <c r="L90" s="396">
        <v>1583</v>
      </c>
      <c r="M90" s="707" t="s">
        <v>137</v>
      </c>
      <c r="N90" s="707" t="s">
        <v>139</v>
      </c>
      <c r="O90" s="390">
        <v>67</v>
      </c>
      <c r="P90" s="390">
        <v>32</v>
      </c>
      <c r="Q90" s="396">
        <v>25</v>
      </c>
      <c r="R90" s="396">
        <v>13</v>
      </c>
      <c r="S90" s="396">
        <v>48</v>
      </c>
      <c r="T90" s="396">
        <v>29</v>
      </c>
      <c r="U90" s="396">
        <v>80</v>
      </c>
      <c r="V90" s="396">
        <v>41</v>
      </c>
      <c r="W90" s="396">
        <v>220</v>
      </c>
      <c r="X90" s="396">
        <v>115</v>
      </c>
      <c r="Y90" s="707" t="s">
        <v>137</v>
      </c>
      <c r="Z90" s="707" t="s">
        <v>139</v>
      </c>
      <c r="AA90" s="396">
        <v>13</v>
      </c>
      <c r="AB90" s="396">
        <v>11</v>
      </c>
      <c r="AC90" s="390">
        <v>10</v>
      </c>
      <c r="AD90" s="390">
        <v>13</v>
      </c>
      <c r="AE90" s="390">
        <v>47</v>
      </c>
      <c r="AF90" s="390">
        <v>43</v>
      </c>
      <c r="AG90" s="390">
        <v>2</v>
      </c>
      <c r="AH90" s="390">
        <v>45</v>
      </c>
      <c r="AI90" s="390">
        <v>71</v>
      </c>
      <c r="AJ90" s="390">
        <v>10</v>
      </c>
      <c r="AK90" s="390">
        <v>7</v>
      </c>
      <c r="AL90" s="390">
        <v>7</v>
      </c>
      <c r="AM90" s="390">
        <v>0</v>
      </c>
    </row>
    <row r="91" spans="1:39" s="394" customFormat="1" ht="14.5" customHeight="1">
      <c r="A91" s="703" t="s">
        <v>137</v>
      </c>
      <c r="B91" s="703" t="s">
        <v>140</v>
      </c>
      <c r="C91" s="396">
        <v>1951</v>
      </c>
      <c r="D91" s="396">
        <v>1024</v>
      </c>
      <c r="E91" s="396">
        <v>1708</v>
      </c>
      <c r="F91" s="396">
        <v>890</v>
      </c>
      <c r="G91" s="396">
        <v>1543</v>
      </c>
      <c r="H91" s="396">
        <v>906</v>
      </c>
      <c r="I91" s="396">
        <v>1428</v>
      </c>
      <c r="J91" s="396">
        <v>874</v>
      </c>
      <c r="K91" s="396">
        <v>6630</v>
      </c>
      <c r="L91" s="396">
        <v>3694</v>
      </c>
      <c r="M91" s="707" t="s">
        <v>137</v>
      </c>
      <c r="N91" s="707" t="s">
        <v>140</v>
      </c>
      <c r="O91" s="390">
        <v>206</v>
      </c>
      <c r="P91" s="390">
        <v>110</v>
      </c>
      <c r="Q91" s="396">
        <v>141</v>
      </c>
      <c r="R91" s="396">
        <v>75</v>
      </c>
      <c r="S91" s="396">
        <v>92</v>
      </c>
      <c r="T91" s="396">
        <v>48</v>
      </c>
      <c r="U91" s="396">
        <v>157</v>
      </c>
      <c r="V91" s="396">
        <v>97</v>
      </c>
      <c r="W91" s="396">
        <v>596</v>
      </c>
      <c r="X91" s="396">
        <v>330</v>
      </c>
      <c r="Y91" s="707" t="s">
        <v>137</v>
      </c>
      <c r="Z91" s="707" t="s">
        <v>140</v>
      </c>
      <c r="AA91" s="396">
        <v>48</v>
      </c>
      <c r="AB91" s="396">
        <v>48</v>
      </c>
      <c r="AC91" s="390">
        <v>42</v>
      </c>
      <c r="AD91" s="390">
        <v>37</v>
      </c>
      <c r="AE91" s="390">
        <v>175</v>
      </c>
      <c r="AF91" s="390">
        <v>163</v>
      </c>
      <c r="AG91" s="390">
        <v>7</v>
      </c>
      <c r="AH91" s="390">
        <v>170</v>
      </c>
      <c r="AI91" s="390">
        <v>282</v>
      </c>
      <c r="AJ91" s="390">
        <v>24</v>
      </c>
      <c r="AK91" s="390">
        <v>33</v>
      </c>
      <c r="AL91" s="390">
        <v>31</v>
      </c>
      <c r="AM91" s="390">
        <v>2</v>
      </c>
    </row>
    <row r="92" spans="1:39" s="394" customFormat="1" ht="14.5" customHeight="1">
      <c r="A92" s="703" t="s">
        <v>137</v>
      </c>
      <c r="B92" s="703" t="s">
        <v>141</v>
      </c>
      <c r="C92" s="396">
        <v>280</v>
      </c>
      <c r="D92" s="396">
        <v>145</v>
      </c>
      <c r="E92" s="396">
        <v>140</v>
      </c>
      <c r="F92" s="396">
        <v>56</v>
      </c>
      <c r="G92" s="396">
        <v>75</v>
      </c>
      <c r="H92" s="396">
        <v>34</v>
      </c>
      <c r="I92" s="396">
        <v>97</v>
      </c>
      <c r="J92" s="396">
        <v>42</v>
      </c>
      <c r="K92" s="396">
        <v>592</v>
      </c>
      <c r="L92" s="396">
        <v>277</v>
      </c>
      <c r="M92" s="707" t="s">
        <v>137</v>
      </c>
      <c r="N92" s="707" t="s">
        <v>141</v>
      </c>
      <c r="O92" s="390">
        <v>1</v>
      </c>
      <c r="P92" s="390">
        <v>1</v>
      </c>
      <c r="Q92" s="396">
        <v>0</v>
      </c>
      <c r="R92" s="396">
        <v>0</v>
      </c>
      <c r="S92" s="396">
        <v>2</v>
      </c>
      <c r="T92" s="396">
        <v>1</v>
      </c>
      <c r="U92" s="396">
        <v>6</v>
      </c>
      <c r="V92" s="396">
        <v>1</v>
      </c>
      <c r="W92" s="396">
        <v>9</v>
      </c>
      <c r="X92" s="396">
        <v>3</v>
      </c>
      <c r="Y92" s="707" t="s">
        <v>137</v>
      </c>
      <c r="Z92" s="707" t="s">
        <v>141</v>
      </c>
      <c r="AA92" s="396">
        <v>8</v>
      </c>
      <c r="AB92" s="396">
        <v>6</v>
      </c>
      <c r="AC92" s="390">
        <v>5</v>
      </c>
      <c r="AD92" s="390">
        <v>4</v>
      </c>
      <c r="AE92" s="390">
        <v>23</v>
      </c>
      <c r="AF92" s="390">
        <v>4</v>
      </c>
      <c r="AG92" s="390">
        <v>18</v>
      </c>
      <c r="AH92" s="390">
        <v>22</v>
      </c>
      <c r="AI92" s="390">
        <v>30</v>
      </c>
      <c r="AJ92" s="390">
        <v>0</v>
      </c>
      <c r="AK92" s="390">
        <v>8</v>
      </c>
      <c r="AL92" s="390">
        <v>7</v>
      </c>
      <c r="AM92" s="390">
        <v>1</v>
      </c>
    </row>
    <row r="93" spans="1:39" s="394" customFormat="1" ht="14.5" customHeight="1">
      <c r="A93" s="703" t="s">
        <v>137</v>
      </c>
      <c r="B93" s="703" t="s">
        <v>142</v>
      </c>
      <c r="C93" s="396">
        <v>863</v>
      </c>
      <c r="D93" s="396">
        <v>448</v>
      </c>
      <c r="E93" s="396">
        <v>713</v>
      </c>
      <c r="F93" s="396">
        <v>386</v>
      </c>
      <c r="G93" s="396">
        <v>668</v>
      </c>
      <c r="H93" s="396">
        <v>382</v>
      </c>
      <c r="I93" s="396">
        <v>660</v>
      </c>
      <c r="J93" s="396">
        <v>372</v>
      </c>
      <c r="K93" s="396">
        <v>2904</v>
      </c>
      <c r="L93" s="396">
        <v>1588</v>
      </c>
      <c r="M93" s="707" t="s">
        <v>137</v>
      </c>
      <c r="N93" s="707" t="s">
        <v>142</v>
      </c>
      <c r="O93" s="390">
        <v>122</v>
      </c>
      <c r="P93" s="390">
        <v>58</v>
      </c>
      <c r="Q93" s="396">
        <v>90</v>
      </c>
      <c r="R93" s="396">
        <v>54</v>
      </c>
      <c r="S93" s="396">
        <v>36</v>
      </c>
      <c r="T93" s="396">
        <v>23</v>
      </c>
      <c r="U93" s="396">
        <v>81</v>
      </c>
      <c r="V93" s="396">
        <v>42</v>
      </c>
      <c r="W93" s="396">
        <v>329</v>
      </c>
      <c r="X93" s="396">
        <v>177</v>
      </c>
      <c r="Y93" s="707" t="s">
        <v>137</v>
      </c>
      <c r="Z93" s="707" t="s">
        <v>142</v>
      </c>
      <c r="AA93" s="396">
        <v>15</v>
      </c>
      <c r="AB93" s="396">
        <v>14</v>
      </c>
      <c r="AC93" s="390">
        <v>13</v>
      </c>
      <c r="AD93" s="390">
        <v>14</v>
      </c>
      <c r="AE93" s="390">
        <v>56</v>
      </c>
      <c r="AF93" s="390">
        <v>51</v>
      </c>
      <c r="AG93" s="390">
        <v>5</v>
      </c>
      <c r="AH93" s="390">
        <v>56</v>
      </c>
      <c r="AI93" s="390">
        <v>92</v>
      </c>
      <c r="AJ93" s="390">
        <v>8</v>
      </c>
      <c r="AK93" s="390">
        <v>10</v>
      </c>
      <c r="AL93" s="390">
        <v>10</v>
      </c>
      <c r="AM93" s="390">
        <v>0</v>
      </c>
    </row>
    <row r="94" spans="1:39" s="394" customFormat="1" ht="14.5" customHeight="1">
      <c r="A94" s="703" t="s">
        <v>143</v>
      </c>
      <c r="B94" s="703" t="s">
        <v>144</v>
      </c>
      <c r="C94" s="396">
        <v>1536</v>
      </c>
      <c r="D94" s="396">
        <v>778</v>
      </c>
      <c r="E94" s="396">
        <v>986</v>
      </c>
      <c r="F94" s="396">
        <v>463</v>
      </c>
      <c r="G94" s="396">
        <v>713</v>
      </c>
      <c r="H94" s="396">
        <v>340</v>
      </c>
      <c r="I94" s="396">
        <v>823</v>
      </c>
      <c r="J94" s="396">
        <v>357</v>
      </c>
      <c r="K94" s="396">
        <v>4058</v>
      </c>
      <c r="L94" s="396">
        <v>1938</v>
      </c>
      <c r="M94" s="707" t="s">
        <v>143</v>
      </c>
      <c r="N94" s="707" t="s">
        <v>144</v>
      </c>
      <c r="O94" s="390">
        <v>48</v>
      </c>
      <c r="P94" s="390">
        <v>24</v>
      </c>
      <c r="Q94" s="396">
        <v>44</v>
      </c>
      <c r="R94" s="396">
        <v>19</v>
      </c>
      <c r="S94" s="396">
        <v>48</v>
      </c>
      <c r="T94" s="396">
        <v>25</v>
      </c>
      <c r="U94" s="396">
        <v>154</v>
      </c>
      <c r="V94" s="396">
        <v>65</v>
      </c>
      <c r="W94" s="396">
        <v>294</v>
      </c>
      <c r="X94" s="396">
        <v>133</v>
      </c>
      <c r="Y94" s="707" t="s">
        <v>143</v>
      </c>
      <c r="Z94" s="707" t="s">
        <v>144</v>
      </c>
      <c r="AA94" s="396">
        <v>30</v>
      </c>
      <c r="AB94" s="396">
        <v>23</v>
      </c>
      <c r="AC94" s="390">
        <v>17</v>
      </c>
      <c r="AD94" s="390">
        <v>15</v>
      </c>
      <c r="AE94" s="390">
        <v>85</v>
      </c>
      <c r="AF94" s="390">
        <v>35</v>
      </c>
      <c r="AG94" s="390">
        <v>48</v>
      </c>
      <c r="AH94" s="390">
        <v>83</v>
      </c>
      <c r="AI94" s="390">
        <v>143</v>
      </c>
      <c r="AJ94" s="390">
        <v>6</v>
      </c>
      <c r="AK94" s="390">
        <v>23</v>
      </c>
      <c r="AL94" s="390">
        <v>23</v>
      </c>
      <c r="AM94" s="390">
        <v>0</v>
      </c>
    </row>
    <row r="95" spans="1:39" s="394" customFormat="1" ht="14.5" customHeight="1">
      <c r="A95" s="703" t="s">
        <v>143</v>
      </c>
      <c r="B95" s="703" t="s">
        <v>145</v>
      </c>
      <c r="C95" s="396">
        <v>280</v>
      </c>
      <c r="D95" s="396">
        <v>155</v>
      </c>
      <c r="E95" s="396">
        <v>257</v>
      </c>
      <c r="F95" s="396">
        <v>122</v>
      </c>
      <c r="G95" s="396">
        <v>263</v>
      </c>
      <c r="H95" s="396">
        <v>128</v>
      </c>
      <c r="I95" s="396">
        <v>467</v>
      </c>
      <c r="J95" s="396">
        <v>243</v>
      </c>
      <c r="K95" s="396">
        <v>1267</v>
      </c>
      <c r="L95" s="396">
        <v>648</v>
      </c>
      <c r="M95" s="707" t="s">
        <v>143</v>
      </c>
      <c r="N95" s="707" t="s">
        <v>145</v>
      </c>
      <c r="O95" s="390">
        <v>38</v>
      </c>
      <c r="P95" s="390">
        <v>19</v>
      </c>
      <c r="Q95" s="396">
        <v>28</v>
      </c>
      <c r="R95" s="396">
        <v>13</v>
      </c>
      <c r="S95" s="396">
        <v>32</v>
      </c>
      <c r="T95" s="396">
        <v>15</v>
      </c>
      <c r="U95" s="396">
        <v>120</v>
      </c>
      <c r="V95" s="396">
        <v>58</v>
      </c>
      <c r="W95" s="396">
        <v>218</v>
      </c>
      <c r="X95" s="396">
        <v>105</v>
      </c>
      <c r="Y95" s="707" t="s">
        <v>143</v>
      </c>
      <c r="Z95" s="707" t="s">
        <v>145</v>
      </c>
      <c r="AA95" s="396">
        <v>6</v>
      </c>
      <c r="AB95" s="396">
        <v>6</v>
      </c>
      <c r="AC95" s="390">
        <v>6</v>
      </c>
      <c r="AD95" s="390">
        <v>8</v>
      </c>
      <c r="AE95" s="390">
        <v>26</v>
      </c>
      <c r="AF95" s="390">
        <v>22</v>
      </c>
      <c r="AG95" s="390">
        <v>5</v>
      </c>
      <c r="AH95" s="390">
        <v>27</v>
      </c>
      <c r="AI95" s="390">
        <v>49</v>
      </c>
      <c r="AJ95" s="390">
        <v>12</v>
      </c>
      <c r="AK95" s="390">
        <v>4</v>
      </c>
      <c r="AL95" s="390">
        <v>4</v>
      </c>
      <c r="AM95" s="390">
        <v>0</v>
      </c>
    </row>
    <row r="96" spans="1:39" s="394" customFormat="1" ht="14.5" customHeight="1">
      <c r="A96" s="703" t="s">
        <v>143</v>
      </c>
      <c r="B96" s="703" t="s">
        <v>146</v>
      </c>
      <c r="C96" s="396">
        <v>1078</v>
      </c>
      <c r="D96" s="396">
        <v>553</v>
      </c>
      <c r="E96" s="396">
        <v>804</v>
      </c>
      <c r="F96" s="396">
        <v>408</v>
      </c>
      <c r="G96" s="396">
        <v>795</v>
      </c>
      <c r="H96" s="396">
        <v>378</v>
      </c>
      <c r="I96" s="396">
        <v>843</v>
      </c>
      <c r="J96" s="396">
        <v>426</v>
      </c>
      <c r="K96" s="396">
        <v>3520</v>
      </c>
      <c r="L96" s="396">
        <v>1765</v>
      </c>
      <c r="M96" s="707" t="s">
        <v>143</v>
      </c>
      <c r="N96" s="707" t="s">
        <v>146</v>
      </c>
      <c r="O96" s="390">
        <v>34</v>
      </c>
      <c r="P96" s="390">
        <v>19</v>
      </c>
      <c r="Q96" s="396">
        <v>25</v>
      </c>
      <c r="R96" s="396">
        <v>16</v>
      </c>
      <c r="S96" s="396">
        <v>28</v>
      </c>
      <c r="T96" s="396">
        <v>19</v>
      </c>
      <c r="U96" s="396">
        <v>69</v>
      </c>
      <c r="V96" s="396">
        <v>45</v>
      </c>
      <c r="W96" s="396">
        <v>156</v>
      </c>
      <c r="X96" s="396">
        <v>99</v>
      </c>
      <c r="Y96" s="707" t="s">
        <v>143</v>
      </c>
      <c r="Z96" s="707" t="s">
        <v>146</v>
      </c>
      <c r="AA96" s="396">
        <v>20</v>
      </c>
      <c r="AB96" s="396">
        <v>19</v>
      </c>
      <c r="AC96" s="390">
        <v>18</v>
      </c>
      <c r="AD96" s="390">
        <v>19</v>
      </c>
      <c r="AE96" s="390">
        <v>76</v>
      </c>
      <c r="AF96" s="390">
        <v>58</v>
      </c>
      <c r="AG96" s="390">
        <v>17</v>
      </c>
      <c r="AH96" s="390">
        <v>75</v>
      </c>
      <c r="AI96" s="390">
        <v>139</v>
      </c>
      <c r="AJ96" s="390">
        <v>6</v>
      </c>
      <c r="AK96" s="390">
        <v>17</v>
      </c>
      <c r="AL96" s="390">
        <v>17</v>
      </c>
      <c r="AM96" s="390">
        <v>0</v>
      </c>
    </row>
    <row r="97" spans="1:39" s="394" customFormat="1" ht="14.5" customHeight="1">
      <c r="A97" s="703" t="s">
        <v>143</v>
      </c>
      <c r="B97" s="703" t="s">
        <v>259</v>
      </c>
      <c r="C97" s="396">
        <v>242</v>
      </c>
      <c r="D97" s="396">
        <v>114</v>
      </c>
      <c r="E97" s="396">
        <v>172</v>
      </c>
      <c r="F97" s="396">
        <v>89</v>
      </c>
      <c r="G97" s="396">
        <v>162</v>
      </c>
      <c r="H97" s="396">
        <v>86</v>
      </c>
      <c r="I97" s="396">
        <v>122</v>
      </c>
      <c r="J97" s="396">
        <v>53</v>
      </c>
      <c r="K97" s="396">
        <v>698</v>
      </c>
      <c r="L97" s="396">
        <v>342</v>
      </c>
      <c r="M97" s="707" t="s">
        <v>143</v>
      </c>
      <c r="N97" s="707" t="s">
        <v>259</v>
      </c>
      <c r="O97" s="390">
        <v>39</v>
      </c>
      <c r="P97" s="390">
        <v>19</v>
      </c>
      <c r="Q97" s="396">
        <v>29</v>
      </c>
      <c r="R97" s="396">
        <v>28</v>
      </c>
      <c r="S97" s="396">
        <v>4</v>
      </c>
      <c r="T97" s="396">
        <v>2</v>
      </c>
      <c r="U97" s="396">
        <v>6</v>
      </c>
      <c r="V97" s="396">
        <v>4</v>
      </c>
      <c r="W97" s="396">
        <v>78</v>
      </c>
      <c r="X97" s="396">
        <v>53</v>
      </c>
      <c r="Y97" s="707" t="s">
        <v>143</v>
      </c>
      <c r="Z97" s="707" t="s">
        <v>259</v>
      </c>
      <c r="AA97" s="396">
        <v>1</v>
      </c>
      <c r="AB97" s="396">
        <v>1</v>
      </c>
      <c r="AC97" s="390">
        <v>1</v>
      </c>
      <c r="AD97" s="390">
        <v>1</v>
      </c>
      <c r="AE97" s="390">
        <v>4</v>
      </c>
      <c r="AF97" s="390">
        <v>13</v>
      </c>
      <c r="AG97" s="390">
        <v>0</v>
      </c>
      <c r="AH97" s="390">
        <v>13</v>
      </c>
      <c r="AI97" s="390">
        <v>19</v>
      </c>
      <c r="AJ97" s="390">
        <v>3</v>
      </c>
      <c r="AK97" s="390">
        <v>2</v>
      </c>
      <c r="AL97" s="390">
        <v>2</v>
      </c>
      <c r="AM97" s="390">
        <v>0</v>
      </c>
    </row>
    <row r="98" spans="1:39" ht="14.5" customHeight="1">
      <c r="A98" s="115"/>
      <c r="B98" s="392"/>
      <c r="C98" s="395"/>
      <c r="D98" s="395"/>
      <c r="E98" s="395"/>
      <c r="F98" s="395"/>
      <c r="G98" s="395"/>
      <c r="H98" s="392"/>
      <c r="I98" s="395"/>
      <c r="J98" s="395"/>
      <c r="K98" s="432"/>
      <c r="L98" s="432"/>
      <c r="M98" s="395"/>
      <c r="N98" s="392"/>
      <c r="O98" s="263"/>
      <c r="P98" s="395"/>
      <c r="Q98" s="392"/>
      <c r="R98" s="395"/>
      <c r="S98" s="395"/>
      <c r="T98" s="392"/>
      <c r="U98" s="395"/>
      <c r="V98" s="395"/>
      <c r="W98" s="432"/>
      <c r="X98" s="432"/>
      <c r="Y98" s="395"/>
      <c r="Z98" s="392"/>
      <c r="AA98" s="395"/>
      <c r="AB98" s="395"/>
      <c r="AC98" s="115"/>
      <c r="AD98" s="395"/>
      <c r="AE98" s="395"/>
      <c r="AF98" s="395"/>
      <c r="AG98" s="395"/>
      <c r="AH98" s="395"/>
      <c r="AI98" s="392"/>
      <c r="AJ98" s="392"/>
      <c r="AK98" s="395"/>
      <c r="AL98" s="395"/>
      <c r="AM98" s="395"/>
    </row>
    <row r="99" spans="1:39">
      <c r="B99" s="48"/>
      <c r="P99" s="394"/>
      <c r="AD99" s="394"/>
    </row>
    <row r="100" spans="1:39" s="91" customFormat="1">
      <c r="A100" s="43" t="s">
        <v>448</v>
      </c>
      <c r="B100" s="86"/>
      <c r="C100" s="86"/>
      <c r="D100" s="86"/>
      <c r="E100" s="86"/>
      <c r="F100" s="86"/>
      <c r="G100" s="43"/>
      <c r="H100" s="86"/>
      <c r="I100" s="86"/>
      <c r="J100" s="200"/>
      <c r="K100" s="200"/>
      <c r="L100" s="86"/>
      <c r="M100" s="43" t="s">
        <v>46</v>
      </c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 t="s">
        <v>49</v>
      </c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86"/>
      <c r="AL100" s="86"/>
      <c r="AM100" s="86"/>
    </row>
    <row r="101" spans="1:39" s="91" customFormat="1">
      <c r="A101" s="43" t="s">
        <v>111</v>
      </c>
      <c r="B101" s="86"/>
      <c r="C101" s="86"/>
      <c r="D101" s="86"/>
      <c r="E101" s="86"/>
      <c r="F101" s="86"/>
      <c r="G101" s="43"/>
      <c r="H101" s="86"/>
      <c r="I101" s="86"/>
      <c r="J101" s="200"/>
      <c r="K101" s="200"/>
      <c r="L101" s="86"/>
      <c r="M101" s="43" t="s">
        <v>111</v>
      </c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 t="s">
        <v>435</v>
      </c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86"/>
      <c r="AL101" s="86"/>
      <c r="AM101" s="86"/>
    </row>
    <row r="102" spans="1:39" s="91" customFormat="1">
      <c r="A102" s="43" t="s">
        <v>281</v>
      </c>
      <c r="B102" s="86"/>
      <c r="C102" s="86"/>
      <c r="D102" s="86"/>
      <c r="E102" s="86"/>
      <c r="F102" s="86"/>
      <c r="G102" s="43"/>
      <c r="H102" s="86"/>
      <c r="I102" s="86"/>
      <c r="J102" s="200"/>
      <c r="K102" s="200"/>
      <c r="L102" s="86"/>
      <c r="M102" s="43" t="s">
        <v>281</v>
      </c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 t="s">
        <v>281</v>
      </c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86"/>
      <c r="AL102" s="86"/>
      <c r="AM102" s="86"/>
    </row>
    <row r="103" spans="1:39" s="91" customFormat="1">
      <c r="A103" s="43"/>
      <c r="B103" s="86"/>
      <c r="C103" s="86"/>
      <c r="D103" s="86"/>
      <c r="E103" s="86"/>
      <c r="F103" s="86"/>
      <c r="G103" s="43"/>
      <c r="H103" s="86"/>
      <c r="I103" s="86"/>
      <c r="J103" s="200"/>
      <c r="K103" s="200"/>
      <c r="L103" s="86"/>
      <c r="M103" s="43"/>
      <c r="N103" s="86"/>
      <c r="O103" s="86"/>
      <c r="P103" s="86"/>
      <c r="Q103" s="86"/>
      <c r="R103" s="86"/>
      <c r="S103" s="43"/>
      <c r="T103" s="86"/>
      <c r="U103" s="86"/>
      <c r="V103" s="200"/>
      <c r="W103" s="200"/>
      <c r="X103" s="86"/>
      <c r="Y103" s="44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86"/>
      <c r="AL103" s="86"/>
      <c r="AM103" s="86"/>
    </row>
    <row r="104" spans="1:39">
      <c r="A104" s="92" t="s">
        <v>147</v>
      </c>
      <c r="M104" s="92" t="s">
        <v>147</v>
      </c>
      <c r="W104" s="264"/>
      <c r="Y104" s="92" t="s">
        <v>147</v>
      </c>
    </row>
    <row r="106" spans="1:39" s="103" customFormat="1" ht="18" customHeight="1">
      <c r="A106" s="93"/>
      <c r="B106" s="50"/>
      <c r="C106" s="51" t="s">
        <v>84</v>
      </c>
      <c r="D106" s="52"/>
      <c r="E106" s="51" t="s">
        <v>85</v>
      </c>
      <c r="F106" s="52"/>
      <c r="G106" s="51" t="s">
        <v>86</v>
      </c>
      <c r="H106" s="52"/>
      <c r="I106" s="51" t="s">
        <v>87</v>
      </c>
      <c r="J106" s="52"/>
      <c r="K106" s="144" t="s">
        <v>57</v>
      </c>
      <c r="L106" s="146"/>
      <c r="M106" s="253"/>
      <c r="N106" s="254"/>
      <c r="O106" s="51" t="s">
        <v>84</v>
      </c>
      <c r="P106" s="52"/>
      <c r="Q106" s="51" t="s">
        <v>85</v>
      </c>
      <c r="R106" s="52"/>
      <c r="S106" s="51" t="s">
        <v>86</v>
      </c>
      <c r="T106" s="52"/>
      <c r="U106" s="51" t="s">
        <v>87</v>
      </c>
      <c r="V106" s="52"/>
      <c r="W106" s="144" t="s">
        <v>57</v>
      </c>
      <c r="X106" s="146"/>
      <c r="Y106" s="253"/>
      <c r="Z106" s="190"/>
      <c r="AA106" s="939" t="s">
        <v>88</v>
      </c>
      <c r="AB106" s="940"/>
      <c r="AC106" s="940"/>
      <c r="AD106" s="940"/>
      <c r="AE106" s="941"/>
      <c r="AF106" s="13" t="s">
        <v>70</v>
      </c>
      <c r="AG106" s="15"/>
      <c r="AH106" s="13"/>
      <c r="AI106" s="25" t="s">
        <v>251</v>
      </c>
      <c r="AJ106" s="237"/>
      <c r="AK106" s="13" t="s">
        <v>72</v>
      </c>
      <c r="AL106" s="14"/>
      <c r="AM106" s="15"/>
    </row>
    <row r="107" spans="1:39" s="103" customFormat="1" ht="26.25" customHeight="1">
      <c r="A107" s="104" t="s">
        <v>113</v>
      </c>
      <c r="B107" s="60" t="s">
        <v>114</v>
      </c>
      <c r="C107" s="182" t="s">
        <v>282</v>
      </c>
      <c r="D107" s="182" t="s">
        <v>269</v>
      </c>
      <c r="E107" s="182" t="s">
        <v>282</v>
      </c>
      <c r="F107" s="182" t="s">
        <v>269</v>
      </c>
      <c r="G107" s="182" t="s">
        <v>282</v>
      </c>
      <c r="H107" s="182" t="s">
        <v>269</v>
      </c>
      <c r="I107" s="182" t="s">
        <v>282</v>
      </c>
      <c r="J107" s="182" t="s">
        <v>269</v>
      </c>
      <c r="K107" s="182" t="s">
        <v>282</v>
      </c>
      <c r="L107" s="182" t="s">
        <v>269</v>
      </c>
      <c r="M107" s="104" t="s">
        <v>113</v>
      </c>
      <c r="N107" s="60" t="s">
        <v>114</v>
      </c>
      <c r="O107" s="182" t="s">
        <v>282</v>
      </c>
      <c r="P107" s="182" t="s">
        <v>269</v>
      </c>
      <c r="Q107" s="182" t="s">
        <v>282</v>
      </c>
      <c r="R107" s="182" t="s">
        <v>269</v>
      </c>
      <c r="S107" s="182" t="s">
        <v>282</v>
      </c>
      <c r="T107" s="182" t="s">
        <v>269</v>
      </c>
      <c r="U107" s="182" t="s">
        <v>282</v>
      </c>
      <c r="V107" s="182" t="s">
        <v>269</v>
      </c>
      <c r="W107" s="182" t="s">
        <v>282</v>
      </c>
      <c r="X107" s="182" t="s">
        <v>269</v>
      </c>
      <c r="Y107" s="104" t="s">
        <v>113</v>
      </c>
      <c r="Z107" s="315" t="s">
        <v>114</v>
      </c>
      <c r="AA107" s="16" t="s">
        <v>90</v>
      </c>
      <c r="AB107" s="16" t="s">
        <v>91</v>
      </c>
      <c r="AC107" s="16" t="s">
        <v>92</v>
      </c>
      <c r="AD107" s="16" t="s">
        <v>93</v>
      </c>
      <c r="AE107" s="17" t="s">
        <v>57</v>
      </c>
      <c r="AF107" s="31" t="s">
        <v>73</v>
      </c>
      <c r="AG107" s="31" t="s">
        <v>74</v>
      </c>
      <c r="AH107" s="30" t="s">
        <v>75</v>
      </c>
      <c r="AI107" s="33" t="s">
        <v>252</v>
      </c>
      <c r="AJ107" s="30" t="s">
        <v>80</v>
      </c>
      <c r="AK107" s="34" t="s">
        <v>81</v>
      </c>
      <c r="AL107" s="35" t="s">
        <v>82</v>
      </c>
      <c r="AM107" s="34" t="s">
        <v>83</v>
      </c>
    </row>
    <row r="108" spans="1:39">
      <c r="A108" s="73"/>
      <c r="B108" s="69"/>
      <c r="C108" s="73"/>
      <c r="D108" s="73"/>
      <c r="E108" s="73"/>
      <c r="F108" s="73"/>
      <c r="G108" s="73"/>
      <c r="H108" s="72"/>
      <c r="I108" s="73"/>
      <c r="J108" s="73"/>
      <c r="K108" s="261"/>
      <c r="L108" s="261"/>
      <c r="M108" s="73"/>
      <c r="N108" s="74"/>
      <c r="O108" s="73"/>
      <c r="P108" s="73"/>
      <c r="Q108" s="72"/>
      <c r="R108" s="73"/>
      <c r="S108" s="73"/>
      <c r="T108" s="72"/>
      <c r="U108" s="73"/>
      <c r="V108" s="73"/>
      <c r="W108" s="261"/>
      <c r="X108" s="261"/>
      <c r="Y108" s="73"/>
      <c r="Z108" s="74"/>
      <c r="AA108" s="73"/>
      <c r="AB108" s="73"/>
      <c r="AC108" s="73"/>
      <c r="AD108" s="412"/>
      <c r="AE108" s="73"/>
      <c r="AF108" s="74"/>
      <c r="AG108" s="69"/>
      <c r="AH108" s="69"/>
      <c r="AI108" s="241"/>
      <c r="AJ108" s="241"/>
      <c r="AK108" s="244"/>
      <c r="AL108" s="73"/>
      <c r="AM108" s="73"/>
    </row>
    <row r="109" spans="1:39" s="251" customFormat="1">
      <c r="A109" s="157"/>
      <c r="B109" s="401" t="s">
        <v>58</v>
      </c>
      <c r="C109" s="402">
        <f t="shared" ref="C109:L109" si="91">SUM(C111:C133)</f>
        <v>8871</v>
      </c>
      <c r="D109" s="402">
        <f t="shared" si="91"/>
        <v>4567</v>
      </c>
      <c r="E109" s="402">
        <f t="shared" si="91"/>
        <v>5961</v>
      </c>
      <c r="F109" s="402">
        <f t="shared" si="91"/>
        <v>3015</v>
      </c>
      <c r="G109" s="402">
        <f t="shared" si="91"/>
        <v>5813</v>
      </c>
      <c r="H109" s="401">
        <f t="shared" si="91"/>
        <v>2962</v>
      </c>
      <c r="I109" s="402">
        <f t="shared" si="91"/>
        <v>5592</v>
      </c>
      <c r="J109" s="402">
        <f t="shared" si="91"/>
        <v>2930</v>
      </c>
      <c r="K109" s="402">
        <f t="shared" si="91"/>
        <v>26237</v>
      </c>
      <c r="L109" s="402">
        <f t="shared" si="91"/>
        <v>13474</v>
      </c>
      <c r="M109" s="402"/>
      <c r="N109" s="401" t="s">
        <v>58</v>
      </c>
      <c r="O109" s="402">
        <f t="shared" ref="O109:X109" si="92">SUM(O111:O133)</f>
        <v>590</v>
      </c>
      <c r="P109" s="402">
        <f t="shared" si="92"/>
        <v>276</v>
      </c>
      <c r="Q109" s="401">
        <f t="shared" si="92"/>
        <v>500</v>
      </c>
      <c r="R109" s="402">
        <f t="shared" si="92"/>
        <v>243</v>
      </c>
      <c r="S109" s="402">
        <f t="shared" si="92"/>
        <v>386</v>
      </c>
      <c r="T109" s="401">
        <f t="shared" si="92"/>
        <v>200</v>
      </c>
      <c r="U109" s="402">
        <f t="shared" si="92"/>
        <v>1074</v>
      </c>
      <c r="V109" s="402">
        <f t="shared" si="92"/>
        <v>582</v>
      </c>
      <c r="W109" s="402">
        <f t="shared" si="92"/>
        <v>2550</v>
      </c>
      <c r="X109" s="402">
        <f t="shared" si="92"/>
        <v>1301</v>
      </c>
      <c r="Y109" s="157"/>
      <c r="Z109" s="345" t="s">
        <v>58</v>
      </c>
      <c r="AA109" s="157">
        <f t="shared" ref="AA109:AM109" si="93">SUM(AA111:AA133)</f>
        <v>191</v>
      </c>
      <c r="AB109" s="157">
        <f t="shared" si="93"/>
        <v>150</v>
      </c>
      <c r="AC109" s="157">
        <f t="shared" si="93"/>
        <v>144</v>
      </c>
      <c r="AD109" s="402">
        <f t="shared" si="93"/>
        <v>136</v>
      </c>
      <c r="AE109" s="402">
        <f t="shared" si="93"/>
        <v>621</v>
      </c>
      <c r="AF109" s="402">
        <f t="shared" si="93"/>
        <v>594</v>
      </c>
      <c r="AG109" s="402">
        <f t="shared" si="93"/>
        <v>50</v>
      </c>
      <c r="AH109" s="402">
        <f t="shared" si="93"/>
        <v>644</v>
      </c>
      <c r="AI109" s="402">
        <f t="shared" si="93"/>
        <v>1020</v>
      </c>
      <c r="AJ109" s="402">
        <f t="shared" si="93"/>
        <v>72</v>
      </c>
      <c r="AK109" s="402">
        <f t="shared" si="93"/>
        <v>117</v>
      </c>
      <c r="AL109" s="402">
        <f t="shared" si="93"/>
        <v>117</v>
      </c>
      <c r="AM109" s="402">
        <f t="shared" si="93"/>
        <v>0</v>
      </c>
    </row>
    <row r="110" spans="1:39">
      <c r="A110" s="112"/>
      <c r="B110" s="70"/>
      <c r="C110" s="396"/>
      <c r="D110" s="396"/>
      <c r="E110" s="396"/>
      <c r="F110" s="396"/>
      <c r="G110" s="396"/>
      <c r="H110" s="70"/>
      <c r="I110" s="396"/>
      <c r="J110" s="396"/>
      <c r="K110" s="402"/>
      <c r="L110" s="402"/>
      <c r="M110" s="396"/>
      <c r="N110" s="70"/>
      <c r="O110" s="112"/>
      <c r="P110" s="396"/>
      <c r="Q110" s="67"/>
      <c r="R110" s="112"/>
      <c r="S110" s="112"/>
      <c r="T110" s="67"/>
      <c r="U110" s="112"/>
      <c r="V110" s="112"/>
      <c r="W110" s="157"/>
      <c r="X110" s="157"/>
      <c r="Y110" s="112"/>
      <c r="Z110" s="256"/>
      <c r="AA110" s="112"/>
      <c r="AB110" s="112"/>
      <c r="AC110" s="112"/>
      <c r="AD110" s="396"/>
      <c r="AE110" s="396"/>
      <c r="AF110" s="396"/>
      <c r="AG110" s="396"/>
      <c r="AH110" s="396"/>
      <c r="AI110" s="70"/>
      <c r="AJ110" s="70"/>
      <c r="AK110" s="396"/>
      <c r="AL110" s="396"/>
      <c r="AM110" s="396"/>
    </row>
    <row r="111" spans="1:39" s="394" customFormat="1" ht="14.5" customHeight="1">
      <c r="A111" s="703" t="s">
        <v>148</v>
      </c>
      <c r="B111" s="703" t="s">
        <v>149</v>
      </c>
      <c r="C111" s="396">
        <v>336</v>
      </c>
      <c r="D111" s="396">
        <v>175</v>
      </c>
      <c r="E111" s="396">
        <v>148</v>
      </c>
      <c r="F111" s="396">
        <v>82</v>
      </c>
      <c r="G111" s="396">
        <v>147</v>
      </c>
      <c r="H111" s="396">
        <v>90</v>
      </c>
      <c r="I111" s="396">
        <v>141</v>
      </c>
      <c r="J111" s="396">
        <v>75</v>
      </c>
      <c r="K111" s="396">
        <v>772</v>
      </c>
      <c r="L111" s="396">
        <v>422</v>
      </c>
      <c r="M111" s="707" t="s">
        <v>148</v>
      </c>
      <c r="N111" s="707" t="s">
        <v>149</v>
      </c>
      <c r="O111" s="390">
        <v>8</v>
      </c>
      <c r="P111" s="390">
        <v>4</v>
      </c>
      <c r="Q111" s="396">
        <v>17</v>
      </c>
      <c r="R111" s="396">
        <v>11</v>
      </c>
      <c r="S111" s="396">
        <v>28</v>
      </c>
      <c r="T111" s="396">
        <v>18</v>
      </c>
      <c r="U111" s="396">
        <v>31</v>
      </c>
      <c r="V111" s="396">
        <v>17</v>
      </c>
      <c r="W111" s="396">
        <v>84</v>
      </c>
      <c r="X111" s="396">
        <v>50</v>
      </c>
      <c r="Y111" s="707" t="s">
        <v>148</v>
      </c>
      <c r="Z111" s="707" t="s">
        <v>149</v>
      </c>
      <c r="AA111" s="438">
        <v>8</v>
      </c>
      <c r="AB111" s="438">
        <v>5</v>
      </c>
      <c r="AC111" s="390">
        <v>4</v>
      </c>
      <c r="AD111" s="390">
        <v>4</v>
      </c>
      <c r="AE111" s="390">
        <v>21</v>
      </c>
      <c r="AF111" s="390">
        <v>17</v>
      </c>
      <c r="AG111" s="390">
        <v>4</v>
      </c>
      <c r="AH111" s="390">
        <v>21</v>
      </c>
      <c r="AI111" s="390">
        <v>42</v>
      </c>
      <c r="AJ111" s="390">
        <v>0</v>
      </c>
      <c r="AK111" s="390">
        <v>6</v>
      </c>
      <c r="AL111" s="390">
        <v>6</v>
      </c>
      <c r="AM111" s="390">
        <v>0</v>
      </c>
    </row>
    <row r="112" spans="1:39" s="394" customFormat="1" ht="14.5" customHeight="1">
      <c r="A112" s="703" t="s">
        <v>148</v>
      </c>
      <c r="B112" s="703" t="s">
        <v>150</v>
      </c>
      <c r="C112" s="396">
        <v>1030</v>
      </c>
      <c r="D112" s="396">
        <v>556</v>
      </c>
      <c r="E112" s="396">
        <v>651</v>
      </c>
      <c r="F112" s="396">
        <v>336</v>
      </c>
      <c r="G112" s="396">
        <v>652</v>
      </c>
      <c r="H112" s="396">
        <v>329</v>
      </c>
      <c r="I112" s="396">
        <v>763</v>
      </c>
      <c r="J112" s="396">
        <v>412</v>
      </c>
      <c r="K112" s="396">
        <v>3096</v>
      </c>
      <c r="L112" s="396">
        <v>1633</v>
      </c>
      <c r="M112" s="707" t="s">
        <v>148</v>
      </c>
      <c r="N112" s="707" t="s">
        <v>150</v>
      </c>
      <c r="O112" s="390">
        <v>53</v>
      </c>
      <c r="P112" s="390">
        <v>31</v>
      </c>
      <c r="Q112" s="396">
        <v>63</v>
      </c>
      <c r="R112" s="396">
        <v>34</v>
      </c>
      <c r="S112" s="396">
        <v>51</v>
      </c>
      <c r="T112" s="396">
        <v>30</v>
      </c>
      <c r="U112" s="396">
        <v>114</v>
      </c>
      <c r="V112" s="396">
        <v>67</v>
      </c>
      <c r="W112" s="396">
        <v>281</v>
      </c>
      <c r="X112" s="396">
        <v>162</v>
      </c>
      <c r="Y112" s="707" t="s">
        <v>148</v>
      </c>
      <c r="Z112" s="707" t="s">
        <v>150</v>
      </c>
      <c r="AA112" s="438">
        <v>21</v>
      </c>
      <c r="AB112" s="438">
        <v>17</v>
      </c>
      <c r="AC112" s="390">
        <v>16</v>
      </c>
      <c r="AD112" s="390">
        <v>17</v>
      </c>
      <c r="AE112" s="390">
        <v>71</v>
      </c>
      <c r="AF112" s="390">
        <v>66</v>
      </c>
      <c r="AG112" s="390">
        <v>4</v>
      </c>
      <c r="AH112" s="390">
        <v>70</v>
      </c>
      <c r="AI112" s="390">
        <v>120</v>
      </c>
      <c r="AJ112" s="390">
        <v>13</v>
      </c>
      <c r="AK112" s="390">
        <v>14</v>
      </c>
      <c r="AL112" s="390">
        <v>14</v>
      </c>
      <c r="AM112" s="390">
        <v>0</v>
      </c>
    </row>
    <row r="113" spans="1:39" s="394" customFormat="1" ht="14.5" customHeight="1">
      <c r="A113" s="703" t="s">
        <v>148</v>
      </c>
      <c r="B113" s="703" t="s">
        <v>151</v>
      </c>
      <c r="C113" s="396">
        <v>1094</v>
      </c>
      <c r="D113" s="396">
        <v>575</v>
      </c>
      <c r="E113" s="396">
        <v>620</v>
      </c>
      <c r="F113" s="396">
        <v>307</v>
      </c>
      <c r="G113" s="396">
        <v>595</v>
      </c>
      <c r="H113" s="396">
        <v>317</v>
      </c>
      <c r="I113" s="396">
        <v>667</v>
      </c>
      <c r="J113" s="396">
        <v>356</v>
      </c>
      <c r="K113" s="396">
        <v>2976</v>
      </c>
      <c r="L113" s="396">
        <v>1555</v>
      </c>
      <c r="M113" s="707" t="s">
        <v>148</v>
      </c>
      <c r="N113" s="707" t="s">
        <v>151</v>
      </c>
      <c r="O113" s="390">
        <v>45</v>
      </c>
      <c r="P113" s="390">
        <v>24</v>
      </c>
      <c r="Q113" s="396">
        <v>51</v>
      </c>
      <c r="R113" s="396">
        <v>27</v>
      </c>
      <c r="S113" s="396">
        <v>56</v>
      </c>
      <c r="T113" s="396">
        <v>36</v>
      </c>
      <c r="U113" s="396">
        <v>247</v>
      </c>
      <c r="V113" s="396">
        <v>146</v>
      </c>
      <c r="W113" s="396">
        <v>399</v>
      </c>
      <c r="X113" s="396">
        <v>233</v>
      </c>
      <c r="Y113" s="707" t="s">
        <v>148</v>
      </c>
      <c r="Z113" s="707" t="s">
        <v>151</v>
      </c>
      <c r="AA113" s="438">
        <v>30</v>
      </c>
      <c r="AB113" s="438">
        <v>20</v>
      </c>
      <c r="AC113" s="390">
        <v>19</v>
      </c>
      <c r="AD113" s="390">
        <v>20</v>
      </c>
      <c r="AE113" s="390">
        <v>89</v>
      </c>
      <c r="AF113" s="390">
        <v>76</v>
      </c>
      <c r="AG113" s="390">
        <v>13</v>
      </c>
      <c r="AH113" s="390">
        <v>89</v>
      </c>
      <c r="AI113" s="390">
        <v>133</v>
      </c>
      <c r="AJ113" s="390">
        <v>9</v>
      </c>
      <c r="AK113" s="390">
        <v>22</v>
      </c>
      <c r="AL113" s="390">
        <v>22</v>
      </c>
      <c r="AM113" s="390">
        <v>0</v>
      </c>
    </row>
    <row r="114" spans="1:39" s="394" customFormat="1" ht="14.5" customHeight="1">
      <c r="A114" s="703" t="s">
        <v>148</v>
      </c>
      <c r="B114" s="703" t="s">
        <v>152</v>
      </c>
      <c r="C114" s="396">
        <v>32</v>
      </c>
      <c r="D114" s="396">
        <v>13</v>
      </c>
      <c r="E114" s="396">
        <v>31</v>
      </c>
      <c r="F114" s="396">
        <v>21</v>
      </c>
      <c r="G114" s="396">
        <v>28</v>
      </c>
      <c r="H114" s="396">
        <v>20</v>
      </c>
      <c r="I114" s="396">
        <v>22</v>
      </c>
      <c r="J114" s="396">
        <v>12</v>
      </c>
      <c r="K114" s="396">
        <v>113</v>
      </c>
      <c r="L114" s="396">
        <v>66</v>
      </c>
      <c r="M114" s="707" t="s">
        <v>148</v>
      </c>
      <c r="N114" s="707" t="s">
        <v>152</v>
      </c>
      <c r="O114" s="390">
        <v>0</v>
      </c>
      <c r="P114" s="390">
        <v>0</v>
      </c>
      <c r="Q114" s="396">
        <v>3</v>
      </c>
      <c r="R114" s="396">
        <v>2</v>
      </c>
      <c r="S114" s="396">
        <v>2</v>
      </c>
      <c r="T114" s="396">
        <v>2</v>
      </c>
      <c r="U114" s="396">
        <v>2</v>
      </c>
      <c r="V114" s="396">
        <v>1</v>
      </c>
      <c r="W114" s="396">
        <v>7</v>
      </c>
      <c r="X114" s="396">
        <v>5</v>
      </c>
      <c r="Y114" s="707" t="s">
        <v>148</v>
      </c>
      <c r="Z114" s="707" t="s">
        <v>152</v>
      </c>
      <c r="AA114" s="438">
        <v>1</v>
      </c>
      <c r="AB114" s="438">
        <v>1</v>
      </c>
      <c r="AC114" s="390">
        <v>1</v>
      </c>
      <c r="AD114" s="390">
        <v>1</v>
      </c>
      <c r="AE114" s="390">
        <v>4</v>
      </c>
      <c r="AF114" s="390">
        <v>4</v>
      </c>
      <c r="AG114" s="390">
        <v>0</v>
      </c>
      <c r="AH114" s="390">
        <v>4</v>
      </c>
      <c r="AI114" s="390">
        <v>8</v>
      </c>
      <c r="AJ114" s="390">
        <v>0</v>
      </c>
      <c r="AK114" s="390">
        <v>1</v>
      </c>
      <c r="AL114" s="390">
        <v>1</v>
      </c>
      <c r="AM114" s="390">
        <v>0</v>
      </c>
    </row>
    <row r="115" spans="1:39" s="394" customFormat="1" ht="14.5" customHeight="1">
      <c r="A115" s="703" t="s">
        <v>153</v>
      </c>
      <c r="B115" s="703" t="s">
        <v>154</v>
      </c>
      <c r="C115" s="396">
        <v>0</v>
      </c>
      <c r="D115" s="396">
        <v>0</v>
      </c>
      <c r="E115" s="396">
        <v>0</v>
      </c>
      <c r="F115" s="396">
        <v>0</v>
      </c>
      <c r="G115" s="396">
        <v>0</v>
      </c>
      <c r="H115" s="396">
        <v>0</v>
      </c>
      <c r="I115" s="396">
        <v>0</v>
      </c>
      <c r="J115" s="396">
        <v>0</v>
      </c>
      <c r="K115" s="396">
        <v>0</v>
      </c>
      <c r="L115" s="396">
        <v>0</v>
      </c>
      <c r="M115" s="707" t="s">
        <v>153</v>
      </c>
      <c r="N115" s="707" t="s">
        <v>154</v>
      </c>
      <c r="O115" s="390">
        <v>0</v>
      </c>
      <c r="P115" s="390">
        <v>0</v>
      </c>
      <c r="Q115" s="396">
        <v>0</v>
      </c>
      <c r="R115" s="396">
        <v>0</v>
      </c>
      <c r="S115" s="396">
        <v>0</v>
      </c>
      <c r="T115" s="396">
        <v>0</v>
      </c>
      <c r="U115" s="396">
        <v>0</v>
      </c>
      <c r="V115" s="396">
        <v>0</v>
      </c>
      <c r="W115" s="396">
        <v>0</v>
      </c>
      <c r="X115" s="396">
        <v>0</v>
      </c>
      <c r="Y115" s="707" t="s">
        <v>153</v>
      </c>
      <c r="Z115" s="707" t="s">
        <v>154</v>
      </c>
      <c r="AA115" s="438">
        <v>0</v>
      </c>
      <c r="AB115" s="438">
        <v>0</v>
      </c>
      <c r="AC115" s="390">
        <v>0</v>
      </c>
      <c r="AD115" s="390">
        <v>0</v>
      </c>
      <c r="AE115" s="390">
        <v>0</v>
      </c>
      <c r="AF115" s="390">
        <v>0</v>
      </c>
      <c r="AG115" s="390">
        <v>0</v>
      </c>
      <c r="AH115" s="390">
        <v>0</v>
      </c>
      <c r="AI115" s="390">
        <v>0</v>
      </c>
      <c r="AJ115" s="390">
        <v>0</v>
      </c>
      <c r="AK115" s="390">
        <v>0</v>
      </c>
      <c r="AL115" s="390">
        <v>0</v>
      </c>
      <c r="AM115" s="390">
        <v>0</v>
      </c>
    </row>
    <row r="116" spans="1:39" s="394" customFormat="1" ht="14.5" customHeight="1">
      <c r="A116" s="703" t="s">
        <v>153</v>
      </c>
      <c r="B116" s="703" t="s">
        <v>155</v>
      </c>
      <c r="C116" s="396">
        <v>339</v>
      </c>
      <c r="D116" s="396">
        <v>182</v>
      </c>
      <c r="E116" s="396">
        <v>309</v>
      </c>
      <c r="F116" s="396">
        <v>163</v>
      </c>
      <c r="G116" s="396">
        <v>286</v>
      </c>
      <c r="H116" s="396">
        <v>146</v>
      </c>
      <c r="I116" s="396">
        <v>262</v>
      </c>
      <c r="J116" s="396">
        <v>133</v>
      </c>
      <c r="K116" s="396">
        <v>1196</v>
      </c>
      <c r="L116" s="396">
        <v>624</v>
      </c>
      <c r="M116" s="707" t="s">
        <v>153</v>
      </c>
      <c r="N116" s="707" t="s">
        <v>155</v>
      </c>
      <c r="O116" s="390">
        <v>34</v>
      </c>
      <c r="P116" s="390">
        <v>16</v>
      </c>
      <c r="Q116" s="396">
        <v>31</v>
      </c>
      <c r="R116" s="396">
        <v>17</v>
      </c>
      <c r="S116" s="396">
        <v>43</v>
      </c>
      <c r="T116" s="396">
        <v>23</v>
      </c>
      <c r="U116" s="396">
        <v>14</v>
      </c>
      <c r="V116" s="396">
        <v>5</v>
      </c>
      <c r="W116" s="396">
        <v>122</v>
      </c>
      <c r="X116" s="396">
        <v>61</v>
      </c>
      <c r="Y116" s="707" t="s">
        <v>153</v>
      </c>
      <c r="Z116" s="707" t="s">
        <v>155</v>
      </c>
      <c r="AA116" s="438">
        <v>7</v>
      </c>
      <c r="AB116" s="438">
        <v>7</v>
      </c>
      <c r="AC116" s="390">
        <v>7</v>
      </c>
      <c r="AD116" s="390">
        <v>4</v>
      </c>
      <c r="AE116" s="390">
        <v>25</v>
      </c>
      <c r="AF116" s="390">
        <v>25</v>
      </c>
      <c r="AG116" s="390">
        <v>0</v>
      </c>
      <c r="AH116" s="390">
        <v>25</v>
      </c>
      <c r="AI116" s="390">
        <v>23</v>
      </c>
      <c r="AJ116" s="390">
        <v>0</v>
      </c>
      <c r="AK116" s="390">
        <v>3</v>
      </c>
      <c r="AL116" s="390">
        <v>3</v>
      </c>
      <c r="AM116" s="390">
        <v>0</v>
      </c>
    </row>
    <row r="117" spans="1:39" s="394" customFormat="1" ht="14.5" customHeight="1">
      <c r="A117" s="703" t="s">
        <v>153</v>
      </c>
      <c r="B117" s="703" t="s">
        <v>156</v>
      </c>
      <c r="C117" s="396">
        <v>0</v>
      </c>
      <c r="D117" s="396">
        <v>0</v>
      </c>
      <c r="E117" s="396">
        <v>0</v>
      </c>
      <c r="F117" s="396">
        <v>0</v>
      </c>
      <c r="G117" s="396">
        <v>0</v>
      </c>
      <c r="H117" s="396">
        <v>0</v>
      </c>
      <c r="I117" s="396">
        <v>0</v>
      </c>
      <c r="J117" s="396">
        <v>0</v>
      </c>
      <c r="K117" s="396">
        <v>0</v>
      </c>
      <c r="L117" s="396">
        <v>0</v>
      </c>
      <c r="M117" s="707" t="s">
        <v>153</v>
      </c>
      <c r="N117" s="707" t="s">
        <v>156</v>
      </c>
      <c r="O117" s="390">
        <v>0</v>
      </c>
      <c r="P117" s="390">
        <v>0</v>
      </c>
      <c r="Q117" s="396">
        <v>0</v>
      </c>
      <c r="R117" s="396">
        <v>0</v>
      </c>
      <c r="S117" s="396">
        <v>0</v>
      </c>
      <c r="T117" s="396">
        <v>0</v>
      </c>
      <c r="U117" s="396">
        <v>0</v>
      </c>
      <c r="V117" s="396">
        <v>0</v>
      </c>
      <c r="W117" s="396">
        <v>0</v>
      </c>
      <c r="X117" s="396">
        <v>0</v>
      </c>
      <c r="Y117" s="707" t="s">
        <v>153</v>
      </c>
      <c r="Z117" s="707" t="s">
        <v>156</v>
      </c>
      <c r="AA117" s="438">
        <v>0</v>
      </c>
      <c r="AB117" s="438">
        <v>0</v>
      </c>
      <c r="AC117" s="390">
        <v>0</v>
      </c>
      <c r="AD117" s="390">
        <v>0</v>
      </c>
      <c r="AE117" s="390">
        <v>0</v>
      </c>
      <c r="AF117" s="390">
        <v>0</v>
      </c>
      <c r="AG117" s="390">
        <v>0</v>
      </c>
      <c r="AH117" s="390">
        <v>0</v>
      </c>
      <c r="AI117" s="390">
        <v>0</v>
      </c>
      <c r="AJ117" s="390">
        <v>0</v>
      </c>
      <c r="AK117" s="390">
        <v>0</v>
      </c>
      <c r="AL117" s="390">
        <v>0</v>
      </c>
      <c r="AM117" s="390">
        <v>0</v>
      </c>
    </row>
    <row r="118" spans="1:39" s="394" customFormat="1" ht="14.5" customHeight="1">
      <c r="A118" s="703" t="s">
        <v>153</v>
      </c>
      <c r="B118" s="703" t="s">
        <v>157</v>
      </c>
      <c r="C118" s="396">
        <v>173</v>
      </c>
      <c r="D118" s="396">
        <v>90</v>
      </c>
      <c r="E118" s="396">
        <v>136</v>
      </c>
      <c r="F118" s="396">
        <v>54</v>
      </c>
      <c r="G118" s="396">
        <v>85</v>
      </c>
      <c r="H118" s="396">
        <v>36</v>
      </c>
      <c r="I118" s="396">
        <v>92</v>
      </c>
      <c r="J118" s="396">
        <v>53</v>
      </c>
      <c r="K118" s="396">
        <v>486</v>
      </c>
      <c r="L118" s="396">
        <v>233</v>
      </c>
      <c r="M118" s="707" t="s">
        <v>153</v>
      </c>
      <c r="N118" s="707" t="s">
        <v>157</v>
      </c>
      <c r="O118" s="390">
        <v>2</v>
      </c>
      <c r="P118" s="390">
        <v>1</v>
      </c>
      <c r="Q118" s="396">
        <v>4</v>
      </c>
      <c r="R118" s="396">
        <v>1</v>
      </c>
      <c r="S118" s="396">
        <v>1</v>
      </c>
      <c r="T118" s="396">
        <v>1</v>
      </c>
      <c r="U118" s="396">
        <v>19</v>
      </c>
      <c r="V118" s="396">
        <v>12</v>
      </c>
      <c r="W118" s="396">
        <v>26</v>
      </c>
      <c r="X118" s="396">
        <v>15</v>
      </c>
      <c r="Y118" s="707" t="s">
        <v>153</v>
      </c>
      <c r="Z118" s="707" t="s">
        <v>157</v>
      </c>
      <c r="AA118" s="438">
        <v>2</v>
      </c>
      <c r="AB118" s="438">
        <v>2</v>
      </c>
      <c r="AC118" s="390">
        <v>1</v>
      </c>
      <c r="AD118" s="390">
        <v>2</v>
      </c>
      <c r="AE118" s="390">
        <v>7</v>
      </c>
      <c r="AF118" s="390">
        <v>7</v>
      </c>
      <c r="AG118" s="390">
        <v>0</v>
      </c>
      <c r="AH118" s="390">
        <v>7</v>
      </c>
      <c r="AI118" s="390">
        <v>8</v>
      </c>
      <c r="AJ118" s="390">
        <v>0</v>
      </c>
      <c r="AK118" s="390">
        <v>1</v>
      </c>
      <c r="AL118" s="390">
        <v>1</v>
      </c>
      <c r="AM118" s="390">
        <v>0</v>
      </c>
    </row>
    <row r="119" spans="1:39" s="394" customFormat="1" ht="14.5" customHeight="1">
      <c r="A119" s="703" t="s">
        <v>153</v>
      </c>
      <c r="B119" s="703" t="s">
        <v>158</v>
      </c>
      <c r="C119" s="396">
        <v>0</v>
      </c>
      <c r="D119" s="396">
        <v>0</v>
      </c>
      <c r="E119" s="396">
        <v>0</v>
      </c>
      <c r="F119" s="396">
        <v>0</v>
      </c>
      <c r="G119" s="396">
        <v>0</v>
      </c>
      <c r="H119" s="396">
        <v>0</v>
      </c>
      <c r="I119" s="396">
        <v>0</v>
      </c>
      <c r="J119" s="396">
        <v>0</v>
      </c>
      <c r="K119" s="396">
        <v>0</v>
      </c>
      <c r="L119" s="396">
        <v>0</v>
      </c>
      <c r="M119" s="707" t="s">
        <v>153</v>
      </c>
      <c r="N119" s="707" t="s">
        <v>158</v>
      </c>
      <c r="O119" s="390">
        <v>0</v>
      </c>
      <c r="P119" s="390">
        <v>0</v>
      </c>
      <c r="Q119" s="396">
        <v>0</v>
      </c>
      <c r="R119" s="396">
        <v>0</v>
      </c>
      <c r="S119" s="396">
        <v>0</v>
      </c>
      <c r="T119" s="396">
        <v>0</v>
      </c>
      <c r="U119" s="396">
        <v>0</v>
      </c>
      <c r="V119" s="396">
        <v>0</v>
      </c>
      <c r="W119" s="396">
        <v>0</v>
      </c>
      <c r="X119" s="396">
        <v>0</v>
      </c>
      <c r="Y119" s="707" t="s">
        <v>153</v>
      </c>
      <c r="Z119" s="707" t="s">
        <v>158</v>
      </c>
      <c r="AA119" s="438">
        <v>0</v>
      </c>
      <c r="AB119" s="438">
        <v>0</v>
      </c>
      <c r="AC119" s="390">
        <v>0</v>
      </c>
      <c r="AD119" s="390">
        <v>0</v>
      </c>
      <c r="AE119" s="390">
        <v>0</v>
      </c>
      <c r="AF119" s="390">
        <v>0</v>
      </c>
      <c r="AG119" s="390">
        <v>0</v>
      </c>
      <c r="AH119" s="390">
        <v>0</v>
      </c>
      <c r="AI119" s="390">
        <v>0</v>
      </c>
      <c r="AJ119" s="390">
        <v>0</v>
      </c>
      <c r="AK119" s="390">
        <v>0</v>
      </c>
      <c r="AL119" s="390">
        <v>0</v>
      </c>
      <c r="AM119" s="390">
        <v>0</v>
      </c>
    </row>
    <row r="120" spans="1:39" s="394" customFormat="1" ht="14.5" customHeight="1">
      <c r="A120" s="703" t="s">
        <v>159</v>
      </c>
      <c r="B120" s="703" t="s">
        <v>160</v>
      </c>
      <c r="C120" s="396">
        <v>398</v>
      </c>
      <c r="D120" s="396">
        <v>197</v>
      </c>
      <c r="E120" s="396">
        <v>309</v>
      </c>
      <c r="F120" s="396">
        <v>153</v>
      </c>
      <c r="G120" s="396">
        <v>330</v>
      </c>
      <c r="H120" s="396">
        <v>169</v>
      </c>
      <c r="I120" s="396">
        <v>258</v>
      </c>
      <c r="J120" s="396">
        <v>154</v>
      </c>
      <c r="K120" s="396">
        <v>1295</v>
      </c>
      <c r="L120" s="396">
        <v>673</v>
      </c>
      <c r="M120" s="707" t="s">
        <v>159</v>
      </c>
      <c r="N120" s="707" t="s">
        <v>160</v>
      </c>
      <c r="O120" s="390">
        <v>87</v>
      </c>
      <c r="P120" s="390">
        <v>45</v>
      </c>
      <c r="Q120" s="396">
        <v>33</v>
      </c>
      <c r="R120" s="396">
        <v>21</v>
      </c>
      <c r="S120" s="396">
        <v>40</v>
      </c>
      <c r="T120" s="396">
        <v>21</v>
      </c>
      <c r="U120" s="396">
        <v>4</v>
      </c>
      <c r="V120" s="396">
        <v>3</v>
      </c>
      <c r="W120" s="396">
        <v>164</v>
      </c>
      <c r="X120" s="396">
        <v>90</v>
      </c>
      <c r="Y120" s="707" t="s">
        <v>159</v>
      </c>
      <c r="Z120" s="707" t="s">
        <v>160</v>
      </c>
      <c r="AA120" s="438">
        <v>6</v>
      </c>
      <c r="AB120" s="438">
        <v>5</v>
      </c>
      <c r="AC120" s="390">
        <v>6</v>
      </c>
      <c r="AD120" s="390">
        <v>4</v>
      </c>
      <c r="AE120" s="390">
        <v>21</v>
      </c>
      <c r="AF120" s="390">
        <v>21</v>
      </c>
      <c r="AG120" s="390">
        <v>0</v>
      </c>
      <c r="AH120" s="390">
        <v>21</v>
      </c>
      <c r="AI120" s="390">
        <v>33</v>
      </c>
      <c r="AJ120" s="390">
        <v>4</v>
      </c>
      <c r="AK120" s="390">
        <v>2</v>
      </c>
      <c r="AL120" s="390">
        <v>2</v>
      </c>
      <c r="AM120" s="390">
        <v>0</v>
      </c>
    </row>
    <row r="121" spans="1:39" s="394" customFormat="1" ht="14.5" customHeight="1">
      <c r="A121" s="703" t="s">
        <v>159</v>
      </c>
      <c r="B121" s="703" t="s">
        <v>161</v>
      </c>
      <c r="C121" s="396">
        <v>279</v>
      </c>
      <c r="D121" s="396">
        <v>153</v>
      </c>
      <c r="E121" s="396">
        <v>177</v>
      </c>
      <c r="F121" s="396">
        <v>97</v>
      </c>
      <c r="G121" s="396">
        <v>139</v>
      </c>
      <c r="H121" s="396">
        <v>86</v>
      </c>
      <c r="I121" s="396">
        <v>125</v>
      </c>
      <c r="J121" s="396">
        <v>75</v>
      </c>
      <c r="K121" s="396">
        <v>720</v>
      </c>
      <c r="L121" s="396">
        <v>411</v>
      </c>
      <c r="M121" s="707" t="s">
        <v>159</v>
      </c>
      <c r="N121" s="707" t="s">
        <v>161</v>
      </c>
      <c r="O121" s="390">
        <v>13</v>
      </c>
      <c r="P121" s="390">
        <v>7</v>
      </c>
      <c r="Q121" s="396">
        <v>12</v>
      </c>
      <c r="R121" s="396">
        <v>10</v>
      </c>
      <c r="S121" s="396">
        <v>8</v>
      </c>
      <c r="T121" s="396">
        <v>5</v>
      </c>
      <c r="U121" s="396">
        <v>36</v>
      </c>
      <c r="V121" s="396">
        <v>23</v>
      </c>
      <c r="W121" s="396">
        <v>69</v>
      </c>
      <c r="X121" s="396">
        <v>45</v>
      </c>
      <c r="Y121" s="707" t="s">
        <v>159</v>
      </c>
      <c r="Z121" s="707" t="s">
        <v>161</v>
      </c>
      <c r="AA121" s="438">
        <v>6</v>
      </c>
      <c r="AB121" s="438">
        <v>5</v>
      </c>
      <c r="AC121" s="390">
        <v>3</v>
      </c>
      <c r="AD121" s="390">
        <v>4</v>
      </c>
      <c r="AE121" s="390">
        <v>18</v>
      </c>
      <c r="AF121" s="390">
        <v>17</v>
      </c>
      <c r="AG121" s="390">
        <v>1</v>
      </c>
      <c r="AH121" s="390">
        <v>18</v>
      </c>
      <c r="AI121" s="390">
        <v>26</v>
      </c>
      <c r="AJ121" s="390">
        <v>1</v>
      </c>
      <c r="AK121" s="390">
        <v>3</v>
      </c>
      <c r="AL121" s="390">
        <v>3</v>
      </c>
      <c r="AM121" s="390">
        <v>0</v>
      </c>
    </row>
    <row r="122" spans="1:39" s="394" customFormat="1" ht="14.5" customHeight="1">
      <c r="A122" s="703" t="s">
        <v>159</v>
      </c>
      <c r="B122" s="703" t="s">
        <v>162</v>
      </c>
      <c r="C122" s="396">
        <v>1844</v>
      </c>
      <c r="D122" s="396">
        <v>915</v>
      </c>
      <c r="E122" s="396">
        <v>1347</v>
      </c>
      <c r="F122" s="396">
        <v>681</v>
      </c>
      <c r="G122" s="396">
        <v>1432</v>
      </c>
      <c r="H122" s="396">
        <v>719</v>
      </c>
      <c r="I122" s="396">
        <v>1508</v>
      </c>
      <c r="J122" s="396">
        <v>779</v>
      </c>
      <c r="K122" s="396">
        <v>6131</v>
      </c>
      <c r="L122" s="396">
        <v>3094</v>
      </c>
      <c r="M122" s="707" t="s">
        <v>159</v>
      </c>
      <c r="N122" s="707" t="s">
        <v>162</v>
      </c>
      <c r="O122" s="390">
        <v>137</v>
      </c>
      <c r="P122" s="390">
        <v>65</v>
      </c>
      <c r="Q122" s="396">
        <v>100</v>
      </c>
      <c r="R122" s="396">
        <v>37</v>
      </c>
      <c r="S122" s="396">
        <v>42</v>
      </c>
      <c r="T122" s="396">
        <v>11</v>
      </c>
      <c r="U122" s="396">
        <v>225</v>
      </c>
      <c r="V122" s="396">
        <v>125</v>
      </c>
      <c r="W122" s="396">
        <v>504</v>
      </c>
      <c r="X122" s="396">
        <v>238</v>
      </c>
      <c r="Y122" s="707" t="s">
        <v>159</v>
      </c>
      <c r="Z122" s="707" t="s">
        <v>162</v>
      </c>
      <c r="AA122" s="438">
        <v>44</v>
      </c>
      <c r="AB122" s="438">
        <v>37</v>
      </c>
      <c r="AC122" s="390">
        <v>37</v>
      </c>
      <c r="AD122" s="390">
        <v>38</v>
      </c>
      <c r="AE122" s="390">
        <v>156</v>
      </c>
      <c r="AF122" s="390">
        <v>171</v>
      </c>
      <c r="AG122" s="390">
        <v>3</v>
      </c>
      <c r="AH122" s="390">
        <v>174</v>
      </c>
      <c r="AI122" s="390">
        <v>307</v>
      </c>
      <c r="AJ122" s="390">
        <v>20</v>
      </c>
      <c r="AK122" s="390">
        <v>23</v>
      </c>
      <c r="AL122" s="390">
        <v>23</v>
      </c>
      <c r="AM122" s="390">
        <v>0</v>
      </c>
    </row>
    <row r="123" spans="1:39" s="394" customFormat="1" ht="14.5" customHeight="1">
      <c r="A123" s="703" t="s">
        <v>159</v>
      </c>
      <c r="B123" s="703" t="s">
        <v>163</v>
      </c>
      <c r="C123" s="396">
        <v>1148</v>
      </c>
      <c r="D123" s="396">
        <v>607</v>
      </c>
      <c r="E123" s="396">
        <v>749</v>
      </c>
      <c r="F123" s="396">
        <v>409</v>
      </c>
      <c r="G123" s="396">
        <v>697</v>
      </c>
      <c r="H123" s="396">
        <v>376</v>
      </c>
      <c r="I123" s="396">
        <v>392</v>
      </c>
      <c r="J123" s="396">
        <v>217</v>
      </c>
      <c r="K123" s="396">
        <v>2986</v>
      </c>
      <c r="L123" s="396">
        <v>1609</v>
      </c>
      <c r="M123" s="707" t="s">
        <v>159</v>
      </c>
      <c r="N123" s="707" t="s">
        <v>163</v>
      </c>
      <c r="O123" s="390">
        <v>56</v>
      </c>
      <c r="P123" s="390">
        <v>26</v>
      </c>
      <c r="Q123" s="396">
        <v>53</v>
      </c>
      <c r="R123" s="396">
        <v>30</v>
      </c>
      <c r="S123" s="396">
        <v>36</v>
      </c>
      <c r="T123" s="396">
        <v>20</v>
      </c>
      <c r="U123" s="396">
        <v>74</v>
      </c>
      <c r="V123" s="396">
        <v>44</v>
      </c>
      <c r="W123" s="396">
        <v>219</v>
      </c>
      <c r="X123" s="396">
        <v>120</v>
      </c>
      <c r="Y123" s="707" t="s">
        <v>159</v>
      </c>
      <c r="Z123" s="707" t="s">
        <v>163</v>
      </c>
      <c r="AA123" s="438">
        <v>23</v>
      </c>
      <c r="AB123" s="438">
        <v>17</v>
      </c>
      <c r="AC123" s="390">
        <v>15</v>
      </c>
      <c r="AD123" s="390">
        <v>10</v>
      </c>
      <c r="AE123" s="390">
        <v>65</v>
      </c>
      <c r="AF123" s="390">
        <v>48</v>
      </c>
      <c r="AG123" s="390">
        <v>16</v>
      </c>
      <c r="AH123" s="390">
        <v>64</v>
      </c>
      <c r="AI123" s="390">
        <v>101</v>
      </c>
      <c r="AJ123" s="390">
        <v>2</v>
      </c>
      <c r="AK123" s="390">
        <v>14</v>
      </c>
      <c r="AL123" s="390">
        <v>14</v>
      </c>
      <c r="AM123" s="390">
        <v>0</v>
      </c>
    </row>
    <row r="124" spans="1:39" s="394" customFormat="1" ht="14.5" customHeight="1">
      <c r="A124" s="703" t="s">
        <v>159</v>
      </c>
      <c r="B124" s="703" t="s">
        <v>164</v>
      </c>
      <c r="C124" s="396">
        <v>64</v>
      </c>
      <c r="D124" s="396">
        <v>36</v>
      </c>
      <c r="E124" s="396">
        <v>28</v>
      </c>
      <c r="F124" s="396">
        <v>13</v>
      </c>
      <c r="G124" s="396">
        <v>30</v>
      </c>
      <c r="H124" s="396">
        <v>11</v>
      </c>
      <c r="I124" s="396">
        <v>56</v>
      </c>
      <c r="J124" s="396">
        <v>30</v>
      </c>
      <c r="K124" s="396">
        <v>178</v>
      </c>
      <c r="L124" s="396">
        <v>90</v>
      </c>
      <c r="M124" s="707" t="s">
        <v>159</v>
      </c>
      <c r="N124" s="707" t="s">
        <v>164</v>
      </c>
      <c r="O124" s="390">
        <v>0</v>
      </c>
      <c r="P124" s="390">
        <v>0</v>
      </c>
      <c r="Q124" s="396">
        <v>2</v>
      </c>
      <c r="R124" s="396">
        <v>1</v>
      </c>
      <c r="S124" s="396">
        <v>1</v>
      </c>
      <c r="T124" s="396">
        <v>0</v>
      </c>
      <c r="U124" s="396">
        <v>8</v>
      </c>
      <c r="V124" s="396">
        <v>5</v>
      </c>
      <c r="W124" s="396">
        <v>11</v>
      </c>
      <c r="X124" s="396">
        <v>6</v>
      </c>
      <c r="Y124" s="707" t="s">
        <v>159</v>
      </c>
      <c r="Z124" s="707" t="s">
        <v>164</v>
      </c>
      <c r="AA124" s="438">
        <v>2</v>
      </c>
      <c r="AB124" s="438">
        <v>1</v>
      </c>
      <c r="AC124" s="390">
        <v>1</v>
      </c>
      <c r="AD124" s="390">
        <v>1</v>
      </c>
      <c r="AE124" s="390">
        <v>5</v>
      </c>
      <c r="AF124" s="390">
        <v>12</v>
      </c>
      <c r="AG124" s="390">
        <v>0</v>
      </c>
      <c r="AH124" s="390">
        <v>12</v>
      </c>
      <c r="AI124" s="390">
        <v>14</v>
      </c>
      <c r="AJ124" s="390">
        <v>0</v>
      </c>
      <c r="AK124" s="390">
        <v>2</v>
      </c>
      <c r="AL124" s="390">
        <v>2</v>
      </c>
      <c r="AM124" s="390">
        <v>0</v>
      </c>
    </row>
    <row r="125" spans="1:39" s="394" customFormat="1" ht="14.5" customHeight="1">
      <c r="A125" s="703" t="s">
        <v>165</v>
      </c>
      <c r="B125" s="703" t="s">
        <v>166</v>
      </c>
      <c r="C125" s="396">
        <v>0</v>
      </c>
      <c r="D125" s="396">
        <v>0</v>
      </c>
      <c r="E125" s="396">
        <v>0</v>
      </c>
      <c r="F125" s="396">
        <v>0</v>
      </c>
      <c r="G125" s="396">
        <v>0</v>
      </c>
      <c r="H125" s="396">
        <v>0</v>
      </c>
      <c r="I125" s="396">
        <v>0</v>
      </c>
      <c r="J125" s="396">
        <v>0</v>
      </c>
      <c r="K125" s="396">
        <v>0</v>
      </c>
      <c r="L125" s="396">
        <v>0</v>
      </c>
      <c r="M125" s="707" t="s">
        <v>165</v>
      </c>
      <c r="N125" s="707" t="s">
        <v>166</v>
      </c>
      <c r="O125" s="390">
        <v>0</v>
      </c>
      <c r="P125" s="390">
        <v>0</v>
      </c>
      <c r="Q125" s="396">
        <v>0</v>
      </c>
      <c r="R125" s="396">
        <v>0</v>
      </c>
      <c r="S125" s="396">
        <v>0</v>
      </c>
      <c r="T125" s="396">
        <v>0</v>
      </c>
      <c r="U125" s="396">
        <v>0</v>
      </c>
      <c r="V125" s="396">
        <v>0</v>
      </c>
      <c r="W125" s="396">
        <v>0</v>
      </c>
      <c r="X125" s="396">
        <v>0</v>
      </c>
      <c r="Y125" s="707" t="s">
        <v>165</v>
      </c>
      <c r="Z125" s="707" t="s">
        <v>166</v>
      </c>
      <c r="AA125" s="438">
        <v>0</v>
      </c>
      <c r="AB125" s="438">
        <v>0</v>
      </c>
      <c r="AC125" s="390">
        <v>0</v>
      </c>
      <c r="AD125" s="390">
        <v>0</v>
      </c>
      <c r="AE125" s="390">
        <v>0</v>
      </c>
      <c r="AF125" s="390">
        <v>0</v>
      </c>
      <c r="AG125" s="390">
        <v>0</v>
      </c>
      <c r="AH125" s="390">
        <v>0</v>
      </c>
      <c r="AI125" s="390">
        <v>0</v>
      </c>
      <c r="AJ125" s="390">
        <v>0</v>
      </c>
      <c r="AK125" s="390">
        <v>0</v>
      </c>
      <c r="AL125" s="390">
        <v>0</v>
      </c>
      <c r="AM125" s="390">
        <v>0</v>
      </c>
    </row>
    <row r="126" spans="1:39" s="394" customFormat="1" ht="14.5" customHeight="1">
      <c r="A126" s="703" t="s">
        <v>165</v>
      </c>
      <c r="B126" s="703" t="s">
        <v>167</v>
      </c>
      <c r="C126" s="396">
        <v>557</v>
      </c>
      <c r="D126" s="396">
        <v>290</v>
      </c>
      <c r="E126" s="396">
        <v>426</v>
      </c>
      <c r="F126" s="396">
        <v>192</v>
      </c>
      <c r="G126" s="396">
        <v>368</v>
      </c>
      <c r="H126" s="396">
        <v>181</v>
      </c>
      <c r="I126" s="396">
        <v>249</v>
      </c>
      <c r="J126" s="396">
        <v>124</v>
      </c>
      <c r="K126" s="396">
        <v>1600</v>
      </c>
      <c r="L126" s="396">
        <v>787</v>
      </c>
      <c r="M126" s="707" t="s">
        <v>165</v>
      </c>
      <c r="N126" s="707" t="s">
        <v>167</v>
      </c>
      <c r="O126" s="390">
        <v>39</v>
      </c>
      <c r="P126" s="390">
        <v>15</v>
      </c>
      <c r="Q126" s="396">
        <v>35</v>
      </c>
      <c r="R126" s="396">
        <v>13</v>
      </c>
      <c r="S126" s="396">
        <v>16</v>
      </c>
      <c r="T126" s="396">
        <v>9</v>
      </c>
      <c r="U126" s="396">
        <v>27</v>
      </c>
      <c r="V126" s="396">
        <v>14</v>
      </c>
      <c r="W126" s="396">
        <v>117</v>
      </c>
      <c r="X126" s="396">
        <v>51</v>
      </c>
      <c r="Y126" s="707" t="s">
        <v>165</v>
      </c>
      <c r="Z126" s="707" t="s">
        <v>167</v>
      </c>
      <c r="AA126" s="438">
        <v>9</v>
      </c>
      <c r="AB126" s="438">
        <v>8</v>
      </c>
      <c r="AC126" s="390">
        <v>7</v>
      </c>
      <c r="AD126" s="390">
        <v>6</v>
      </c>
      <c r="AE126" s="390">
        <v>30</v>
      </c>
      <c r="AF126" s="390">
        <v>30</v>
      </c>
      <c r="AG126" s="390">
        <v>1</v>
      </c>
      <c r="AH126" s="390">
        <v>31</v>
      </c>
      <c r="AI126" s="390">
        <v>39</v>
      </c>
      <c r="AJ126" s="390">
        <v>4</v>
      </c>
      <c r="AK126" s="390">
        <v>4</v>
      </c>
      <c r="AL126" s="390">
        <v>4</v>
      </c>
      <c r="AM126" s="390">
        <v>0</v>
      </c>
    </row>
    <row r="127" spans="1:39" s="394" customFormat="1" ht="14.5" customHeight="1">
      <c r="A127" s="703" t="s">
        <v>165</v>
      </c>
      <c r="B127" s="703" t="s">
        <v>168</v>
      </c>
      <c r="C127" s="396">
        <v>0</v>
      </c>
      <c r="D127" s="396">
        <v>0</v>
      </c>
      <c r="E127" s="396">
        <v>0</v>
      </c>
      <c r="F127" s="396">
        <v>0</v>
      </c>
      <c r="G127" s="396">
        <v>0</v>
      </c>
      <c r="H127" s="396">
        <v>0</v>
      </c>
      <c r="I127" s="396">
        <v>0</v>
      </c>
      <c r="J127" s="396">
        <v>0</v>
      </c>
      <c r="K127" s="396">
        <v>0</v>
      </c>
      <c r="L127" s="396">
        <v>0</v>
      </c>
      <c r="M127" s="707" t="s">
        <v>165</v>
      </c>
      <c r="N127" s="707" t="s">
        <v>168</v>
      </c>
      <c r="O127" s="390">
        <v>0</v>
      </c>
      <c r="P127" s="390">
        <v>0</v>
      </c>
      <c r="Q127" s="396">
        <v>0</v>
      </c>
      <c r="R127" s="396">
        <v>0</v>
      </c>
      <c r="S127" s="396">
        <v>0</v>
      </c>
      <c r="T127" s="396">
        <v>0</v>
      </c>
      <c r="U127" s="396">
        <v>0</v>
      </c>
      <c r="V127" s="396">
        <v>0</v>
      </c>
      <c r="W127" s="396">
        <v>0</v>
      </c>
      <c r="X127" s="396">
        <v>0</v>
      </c>
      <c r="Y127" s="707" t="s">
        <v>165</v>
      </c>
      <c r="Z127" s="707" t="s">
        <v>168</v>
      </c>
      <c r="AA127" s="438">
        <v>0</v>
      </c>
      <c r="AB127" s="438">
        <v>0</v>
      </c>
      <c r="AC127" s="390">
        <v>0</v>
      </c>
      <c r="AD127" s="390">
        <v>0</v>
      </c>
      <c r="AE127" s="390">
        <v>0</v>
      </c>
      <c r="AF127" s="390">
        <v>0</v>
      </c>
      <c r="AG127" s="390">
        <v>0</v>
      </c>
      <c r="AH127" s="390">
        <v>0</v>
      </c>
      <c r="AI127" s="390">
        <v>0</v>
      </c>
      <c r="AJ127" s="390">
        <v>0</v>
      </c>
      <c r="AK127" s="390">
        <v>0</v>
      </c>
      <c r="AL127" s="390">
        <v>0</v>
      </c>
      <c r="AM127" s="390">
        <v>0</v>
      </c>
    </row>
    <row r="128" spans="1:39" s="394" customFormat="1" ht="14.5" customHeight="1">
      <c r="A128" s="703" t="s">
        <v>169</v>
      </c>
      <c r="B128" s="703" t="s">
        <v>170</v>
      </c>
      <c r="C128" s="396">
        <v>151</v>
      </c>
      <c r="D128" s="396">
        <v>73</v>
      </c>
      <c r="E128" s="396">
        <v>96</v>
      </c>
      <c r="F128" s="396">
        <v>40</v>
      </c>
      <c r="G128" s="396">
        <v>82</v>
      </c>
      <c r="H128" s="396">
        <v>39</v>
      </c>
      <c r="I128" s="396">
        <v>33</v>
      </c>
      <c r="J128" s="396">
        <v>19</v>
      </c>
      <c r="K128" s="396">
        <v>362</v>
      </c>
      <c r="L128" s="396">
        <v>171</v>
      </c>
      <c r="M128" s="707" t="s">
        <v>169</v>
      </c>
      <c r="N128" s="707" t="s">
        <v>170</v>
      </c>
      <c r="O128" s="390">
        <v>15</v>
      </c>
      <c r="P128" s="390">
        <v>6</v>
      </c>
      <c r="Q128" s="396">
        <v>21</v>
      </c>
      <c r="R128" s="396">
        <v>5</v>
      </c>
      <c r="S128" s="396">
        <v>10</v>
      </c>
      <c r="T128" s="396">
        <v>3</v>
      </c>
      <c r="U128" s="396">
        <v>5</v>
      </c>
      <c r="V128" s="396">
        <v>2</v>
      </c>
      <c r="W128" s="396">
        <v>51</v>
      </c>
      <c r="X128" s="396">
        <v>16</v>
      </c>
      <c r="Y128" s="707" t="s">
        <v>169</v>
      </c>
      <c r="Z128" s="707" t="s">
        <v>170</v>
      </c>
      <c r="AA128" s="438">
        <v>3</v>
      </c>
      <c r="AB128" s="438">
        <v>3</v>
      </c>
      <c r="AC128" s="390">
        <v>2</v>
      </c>
      <c r="AD128" s="390">
        <v>1</v>
      </c>
      <c r="AE128" s="390">
        <v>9</v>
      </c>
      <c r="AF128" s="390">
        <v>9</v>
      </c>
      <c r="AG128" s="390">
        <v>0</v>
      </c>
      <c r="AH128" s="390">
        <v>9</v>
      </c>
      <c r="AI128" s="390">
        <v>26</v>
      </c>
      <c r="AJ128" s="390">
        <v>0</v>
      </c>
      <c r="AK128" s="390">
        <v>3</v>
      </c>
      <c r="AL128" s="390">
        <v>3</v>
      </c>
      <c r="AM128" s="390">
        <v>0</v>
      </c>
    </row>
    <row r="129" spans="1:39" s="394" customFormat="1" ht="14.5" customHeight="1">
      <c r="A129" s="703" t="s">
        <v>169</v>
      </c>
      <c r="B129" s="703" t="s">
        <v>171</v>
      </c>
      <c r="C129" s="396">
        <v>0</v>
      </c>
      <c r="D129" s="396">
        <v>0</v>
      </c>
      <c r="E129" s="396">
        <v>0</v>
      </c>
      <c r="F129" s="396">
        <v>0</v>
      </c>
      <c r="G129" s="396">
        <v>0</v>
      </c>
      <c r="H129" s="396">
        <v>0</v>
      </c>
      <c r="I129" s="396">
        <v>0</v>
      </c>
      <c r="J129" s="396">
        <v>0</v>
      </c>
      <c r="K129" s="396">
        <v>0</v>
      </c>
      <c r="L129" s="396">
        <v>0</v>
      </c>
      <c r="M129" s="707" t="s">
        <v>169</v>
      </c>
      <c r="N129" s="707" t="s">
        <v>171</v>
      </c>
      <c r="O129" s="390">
        <v>0</v>
      </c>
      <c r="P129" s="390">
        <v>0</v>
      </c>
      <c r="Q129" s="396">
        <v>0</v>
      </c>
      <c r="R129" s="396">
        <v>0</v>
      </c>
      <c r="S129" s="396">
        <v>0</v>
      </c>
      <c r="T129" s="396">
        <v>0</v>
      </c>
      <c r="U129" s="396">
        <v>0</v>
      </c>
      <c r="V129" s="396">
        <v>0</v>
      </c>
      <c r="W129" s="396">
        <v>0</v>
      </c>
      <c r="X129" s="396">
        <v>0</v>
      </c>
      <c r="Y129" s="707" t="s">
        <v>169</v>
      </c>
      <c r="Z129" s="707" t="s">
        <v>171</v>
      </c>
      <c r="AA129" s="438">
        <v>0</v>
      </c>
      <c r="AB129" s="438">
        <v>0</v>
      </c>
      <c r="AC129" s="390">
        <v>0</v>
      </c>
      <c r="AD129" s="390">
        <v>0</v>
      </c>
      <c r="AE129" s="390">
        <v>0</v>
      </c>
      <c r="AF129" s="390">
        <v>0</v>
      </c>
      <c r="AG129" s="390">
        <v>0</v>
      </c>
      <c r="AH129" s="390">
        <v>0</v>
      </c>
      <c r="AI129" s="390">
        <v>0</v>
      </c>
      <c r="AJ129" s="390">
        <v>0</v>
      </c>
      <c r="AK129" s="390">
        <v>0</v>
      </c>
      <c r="AL129" s="390">
        <v>0</v>
      </c>
      <c r="AM129" s="390">
        <v>0</v>
      </c>
    </row>
    <row r="130" spans="1:39" s="394" customFormat="1" ht="14.5" customHeight="1">
      <c r="A130" s="703" t="s">
        <v>169</v>
      </c>
      <c r="B130" s="703" t="s">
        <v>172</v>
      </c>
      <c r="C130" s="396">
        <v>670</v>
      </c>
      <c r="D130" s="396">
        <v>336</v>
      </c>
      <c r="E130" s="396">
        <v>441</v>
      </c>
      <c r="F130" s="396">
        <v>222</v>
      </c>
      <c r="G130" s="396">
        <v>461</v>
      </c>
      <c r="H130" s="396">
        <v>211</v>
      </c>
      <c r="I130" s="396">
        <v>532</v>
      </c>
      <c r="J130" s="396">
        <v>261</v>
      </c>
      <c r="K130" s="396">
        <v>2104</v>
      </c>
      <c r="L130" s="396">
        <v>1030</v>
      </c>
      <c r="M130" s="707" t="s">
        <v>169</v>
      </c>
      <c r="N130" s="707" t="s">
        <v>172</v>
      </c>
      <c r="O130" s="390">
        <v>53</v>
      </c>
      <c r="P130" s="390">
        <v>19</v>
      </c>
      <c r="Q130" s="396">
        <v>44</v>
      </c>
      <c r="R130" s="396">
        <v>19</v>
      </c>
      <c r="S130" s="396">
        <v>32</v>
      </c>
      <c r="T130" s="396">
        <v>16</v>
      </c>
      <c r="U130" s="396">
        <v>161</v>
      </c>
      <c r="V130" s="396">
        <v>76</v>
      </c>
      <c r="W130" s="396">
        <v>290</v>
      </c>
      <c r="X130" s="396">
        <v>130</v>
      </c>
      <c r="Y130" s="707" t="s">
        <v>169</v>
      </c>
      <c r="Z130" s="707" t="s">
        <v>172</v>
      </c>
      <c r="AA130" s="438">
        <v>13</v>
      </c>
      <c r="AB130" s="438">
        <v>8</v>
      </c>
      <c r="AC130" s="390">
        <v>10</v>
      </c>
      <c r="AD130" s="390">
        <v>11</v>
      </c>
      <c r="AE130" s="390">
        <v>42</v>
      </c>
      <c r="AF130" s="390">
        <v>38</v>
      </c>
      <c r="AG130" s="390">
        <v>2</v>
      </c>
      <c r="AH130" s="390">
        <v>40</v>
      </c>
      <c r="AI130" s="390">
        <v>57</v>
      </c>
      <c r="AJ130" s="390">
        <v>5</v>
      </c>
      <c r="AK130" s="390">
        <v>9</v>
      </c>
      <c r="AL130" s="390">
        <v>9</v>
      </c>
      <c r="AM130" s="390">
        <v>0</v>
      </c>
    </row>
    <row r="131" spans="1:39" s="394" customFormat="1" ht="14.5" customHeight="1">
      <c r="A131" s="703" t="s">
        <v>169</v>
      </c>
      <c r="B131" s="703" t="s">
        <v>173</v>
      </c>
      <c r="C131" s="396">
        <v>440</v>
      </c>
      <c r="D131" s="396">
        <v>215</v>
      </c>
      <c r="E131" s="396">
        <v>301</v>
      </c>
      <c r="F131" s="396">
        <v>143</v>
      </c>
      <c r="G131" s="396">
        <v>291</v>
      </c>
      <c r="H131" s="396">
        <v>147</v>
      </c>
      <c r="I131" s="396">
        <v>324</v>
      </c>
      <c r="J131" s="396">
        <v>154</v>
      </c>
      <c r="K131" s="396">
        <v>1356</v>
      </c>
      <c r="L131" s="396">
        <v>659</v>
      </c>
      <c r="M131" s="707" t="s">
        <v>169</v>
      </c>
      <c r="N131" s="707" t="s">
        <v>173</v>
      </c>
      <c r="O131" s="390">
        <v>31</v>
      </c>
      <c r="P131" s="390">
        <v>12</v>
      </c>
      <c r="Q131" s="396">
        <v>24</v>
      </c>
      <c r="R131" s="396">
        <v>10</v>
      </c>
      <c r="S131" s="396">
        <v>11</v>
      </c>
      <c r="T131" s="396">
        <v>4</v>
      </c>
      <c r="U131" s="396">
        <v>61</v>
      </c>
      <c r="V131" s="396">
        <v>26</v>
      </c>
      <c r="W131" s="396">
        <v>127</v>
      </c>
      <c r="X131" s="396">
        <v>52</v>
      </c>
      <c r="Y131" s="707" t="s">
        <v>169</v>
      </c>
      <c r="Z131" s="707" t="s">
        <v>173</v>
      </c>
      <c r="AA131" s="438">
        <v>8</v>
      </c>
      <c r="AB131" s="438">
        <v>7</v>
      </c>
      <c r="AC131" s="390">
        <v>8</v>
      </c>
      <c r="AD131" s="390">
        <v>7</v>
      </c>
      <c r="AE131" s="390">
        <v>30</v>
      </c>
      <c r="AF131" s="390">
        <v>30</v>
      </c>
      <c r="AG131" s="390">
        <v>1</v>
      </c>
      <c r="AH131" s="390">
        <v>31</v>
      </c>
      <c r="AI131" s="390">
        <v>50</v>
      </c>
      <c r="AJ131" s="390">
        <v>5</v>
      </c>
      <c r="AK131" s="390">
        <v>4</v>
      </c>
      <c r="AL131" s="390">
        <v>4</v>
      </c>
      <c r="AM131" s="390">
        <v>0</v>
      </c>
    </row>
    <row r="132" spans="1:39" s="394" customFormat="1" ht="14.5" customHeight="1">
      <c r="A132" s="703" t="s">
        <v>169</v>
      </c>
      <c r="B132" s="703" t="s">
        <v>174</v>
      </c>
      <c r="C132" s="396">
        <v>0</v>
      </c>
      <c r="D132" s="396">
        <v>0</v>
      </c>
      <c r="E132" s="396">
        <v>0</v>
      </c>
      <c r="F132" s="396">
        <v>0</v>
      </c>
      <c r="G132" s="396">
        <v>0</v>
      </c>
      <c r="H132" s="396">
        <v>0</v>
      </c>
      <c r="I132" s="396">
        <v>0</v>
      </c>
      <c r="J132" s="396">
        <v>0</v>
      </c>
      <c r="K132" s="396">
        <v>0</v>
      </c>
      <c r="L132" s="396">
        <v>0</v>
      </c>
      <c r="M132" s="707" t="s">
        <v>169</v>
      </c>
      <c r="N132" s="707" t="s">
        <v>174</v>
      </c>
      <c r="O132" s="390">
        <v>0</v>
      </c>
      <c r="P132" s="390">
        <v>0</v>
      </c>
      <c r="Q132" s="396">
        <v>0</v>
      </c>
      <c r="R132" s="396">
        <v>0</v>
      </c>
      <c r="S132" s="396">
        <v>0</v>
      </c>
      <c r="T132" s="396">
        <v>0</v>
      </c>
      <c r="U132" s="396">
        <v>0</v>
      </c>
      <c r="V132" s="396">
        <v>0</v>
      </c>
      <c r="W132" s="396">
        <v>0</v>
      </c>
      <c r="X132" s="396">
        <v>0</v>
      </c>
      <c r="Y132" s="707" t="s">
        <v>169</v>
      </c>
      <c r="Z132" s="707" t="s">
        <v>174</v>
      </c>
      <c r="AA132" s="438">
        <v>0</v>
      </c>
      <c r="AB132" s="438">
        <v>0</v>
      </c>
      <c r="AC132" s="390">
        <v>0</v>
      </c>
      <c r="AD132" s="390">
        <v>0</v>
      </c>
      <c r="AE132" s="390">
        <v>0</v>
      </c>
      <c r="AF132" s="390">
        <v>0</v>
      </c>
      <c r="AG132" s="390">
        <v>0</v>
      </c>
      <c r="AH132" s="390">
        <v>0</v>
      </c>
      <c r="AI132" s="390">
        <v>0</v>
      </c>
      <c r="AJ132" s="390">
        <v>0</v>
      </c>
      <c r="AK132" s="390">
        <v>0</v>
      </c>
      <c r="AL132" s="390">
        <v>0</v>
      </c>
      <c r="AM132" s="390">
        <v>0</v>
      </c>
    </row>
    <row r="133" spans="1:39" s="394" customFormat="1" ht="14.5" customHeight="1">
      <c r="A133" s="703" t="s">
        <v>169</v>
      </c>
      <c r="B133" s="703" t="s">
        <v>175</v>
      </c>
      <c r="C133" s="396">
        <v>316</v>
      </c>
      <c r="D133" s="396">
        <v>154</v>
      </c>
      <c r="E133" s="396">
        <v>192</v>
      </c>
      <c r="F133" s="396">
        <v>102</v>
      </c>
      <c r="G133" s="396">
        <v>190</v>
      </c>
      <c r="H133" s="396">
        <v>85</v>
      </c>
      <c r="I133" s="396">
        <v>168</v>
      </c>
      <c r="J133" s="396">
        <v>76</v>
      </c>
      <c r="K133" s="396">
        <v>866</v>
      </c>
      <c r="L133" s="396">
        <v>417</v>
      </c>
      <c r="M133" s="707" t="s">
        <v>169</v>
      </c>
      <c r="N133" s="707" t="s">
        <v>175</v>
      </c>
      <c r="O133" s="390">
        <v>17</v>
      </c>
      <c r="P133" s="390">
        <v>5</v>
      </c>
      <c r="Q133" s="396">
        <v>7</v>
      </c>
      <c r="R133" s="396">
        <v>5</v>
      </c>
      <c r="S133" s="396">
        <v>9</v>
      </c>
      <c r="T133" s="396">
        <v>1</v>
      </c>
      <c r="U133" s="396">
        <v>46</v>
      </c>
      <c r="V133" s="396">
        <v>16</v>
      </c>
      <c r="W133" s="396">
        <v>79</v>
      </c>
      <c r="X133" s="396">
        <v>27</v>
      </c>
      <c r="Y133" s="707" t="s">
        <v>169</v>
      </c>
      <c r="Z133" s="707" t="s">
        <v>175</v>
      </c>
      <c r="AA133" s="438">
        <v>8</v>
      </c>
      <c r="AB133" s="438">
        <v>7</v>
      </c>
      <c r="AC133" s="390">
        <v>7</v>
      </c>
      <c r="AD133" s="390">
        <v>6</v>
      </c>
      <c r="AE133" s="390">
        <v>28</v>
      </c>
      <c r="AF133" s="390">
        <v>23</v>
      </c>
      <c r="AG133" s="390">
        <v>5</v>
      </c>
      <c r="AH133" s="390">
        <v>28</v>
      </c>
      <c r="AI133" s="390">
        <v>33</v>
      </c>
      <c r="AJ133" s="390">
        <v>9</v>
      </c>
      <c r="AK133" s="390">
        <v>6</v>
      </c>
      <c r="AL133" s="390">
        <v>6</v>
      </c>
      <c r="AM133" s="390">
        <v>0</v>
      </c>
    </row>
    <row r="134" spans="1:39">
      <c r="A134" s="115"/>
      <c r="B134" s="392"/>
      <c r="C134" s="83"/>
      <c r="D134" s="83"/>
      <c r="E134" s="83"/>
      <c r="F134" s="83"/>
      <c r="G134" s="83"/>
      <c r="H134" s="83"/>
      <c r="I134" s="83"/>
      <c r="J134" s="83"/>
      <c r="K134" s="262"/>
      <c r="L134" s="262"/>
      <c r="M134" s="465"/>
      <c r="N134" s="257"/>
      <c r="O134" s="115"/>
      <c r="P134" s="395"/>
      <c r="Q134" s="83"/>
      <c r="R134" s="115"/>
      <c r="S134" s="115"/>
      <c r="T134" s="83"/>
      <c r="U134" s="115"/>
      <c r="V134" s="115"/>
      <c r="W134" s="262"/>
      <c r="X134" s="262"/>
      <c r="Y134" s="262"/>
      <c r="Z134" s="257"/>
      <c r="AA134" s="115"/>
      <c r="AB134" s="115"/>
      <c r="AC134" s="115"/>
      <c r="AD134" s="395"/>
      <c r="AE134" s="115"/>
      <c r="AF134" s="115"/>
      <c r="AG134" s="115"/>
      <c r="AH134" s="115"/>
      <c r="AI134" s="83"/>
      <c r="AJ134" s="83"/>
      <c r="AK134" s="115"/>
      <c r="AL134" s="115"/>
      <c r="AM134" s="115"/>
    </row>
    <row r="136" spans="1:39" s="91" customFormat="1">
      <c r="A136" s="43" t="s">
        <v>525</v>
      </c>
      <c r="B136" s="86"/>
      <c r="C136" s="86"/>
      <c r="D136" s="86"/>
      <c r="E136" s="86"/>
      <c r="F136" s="86"/>
      <c r="G136" s="43"/>
      <c r="H136" s="86"/>
      <c r="I136" s="86"/>
      <c r="J136" s="200"/>
      <c r="K136" s="200"/>
      <c r="L136" s="86"/>
      <c r="M136" s="43" t="s">
        <v>530</v>
      </c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 t="s">
        <v>535</v>
      </c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86"/>
      <c r="AL136" s="86"/>
      <c r="AM136" s="86"/>
    </row>
    <row r="137" spans="1:39" s="91" customFormat="1">
      <c r="A137" s="43" t="s">
        <v>111</v>
      </c>
      <c r="B137" s="86"/>
      <c r="C137" s="86"/>
      <c r="D137" s="86"/>
      <c r="E137" s="86"/>
      <c r="F137" s="86"/>
      <c r="G137" s="43"/>
      <c r="H137" s="86"/>
      <c r="I137" s="86"/>
      <c r="J137" s="200"/>
      <c r="K137" s="200"/>
      <c r="L137" s="86"/>
      <c r="M137" s="43" t="s">
        <v>111</v>
      </c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 t="s">
        <v>435</v>
      </c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86"/>
      <c r="AL137" s="86"/>
      <c r="AM137" s="86"/>
    </row>
    <row r="138" spans="1:39" s="91" customFormat="1">
      <c r="A138" s="43" t="s">
        <v>281</v>
      </c>
      <c r="B138" s="86"/>
      <c r="C138" s="86"/>
      <c r="D138" s="86"/>
      <c r="E138" s="86"/>
      <c r="F138" s="86"/>
      <c r="G138" s="43"/>
      <c r="H138" s="86"/>
      <c r="I138" s="86"/>
      <c r="J138" s="200"/>
      <c r="K138" s="200"/>
      <c r="L138" s="86"/>
      <c r="M138" s="43" t="s">
        <v>281</v>
      </c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 t="s">
        <v>281</v>
      </c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86"/>
      <c r="AL138" s="86"/>
      <c r="AM138" s="86"/>
    </row>
    <row r="139" spans="1:39">
      <c r="A139" s="43"/>
      <c r="B139" s="86"/>
      <c r="C139" s="86"/>
      <c r="D139" s="86"/>
      <c r="E139" s="86"/>
      <c r="F139" s="86"/>
      <c r="G139" s="43"/>
      <c r="H139" s="86"/>
      <c r="I139" s="86"/>
      <c r="J139" s="200"/>
      <c r="K139" s="200"/>
      <c r="L139" s="86"/>
      <c r="M139" s="43"/>
      <c r="N139" s="86"/>
      <c r="O139" s="86"/>
      <c r="P139" s="86"/>
      <c r="Q139" s="86"/>
      <c r="R139" s="86"/>
      <c r="S139" s="43"/>
      <c r="T139" s="86"/>
      <c r="U139" s="86"/>
      <c r="V139" s="200"/>
      <c r="W139" s="200"/>
      <c r="X139" s="86"/>
    </row>
    <row r="140" spans="1:39">
      <c r="A140" s="92" t="s">
        <v>176</v>
      </c>
      <c r="M140" s="92" t="s">
        <v>176</v>
      </c>
      <c r="Y140" s="92" t="s">
        <v>176</v>
      </c>
    </row>
    <row r="142" spans="1:39" s="103" customFormat="1" ht="18" customHeight="1">
      <c r="A142" s="93"/>
      <c r="B142" s="50"/>
      <c r="C142" s="51" t="s">
        <v>84</v>
      </c>
      <c r="D142" s="52"/>
      <c r="E142" s="51" t="s">
        <v>85</v>
      </c>
      <c r="F142" s="52"/>
      <c r="G142" s="51" t="s">
        <v>86</v>
      </c>
      <c r="H142" s="52"/>
      <c r="I142" s="51" t="s">
        <v>87</v>
      </c>
      <c r="J142" s="52"/>
      <c r="K142" s="144" t="s">
        <v>57</v>
      </c>
      <c r="L142" s="146"/>
      <c r="M142" s="253"/>
      <c r="N142" s="254"/>
      <c r="O142" s="51" t="s">
        <v>84</v>
      </c>
      <c r="P142" s="52"/>
      <c r="Q142" s="51" t="s">
        <v>85</v>
      </c>
      <c r="R142" s="52"/>
      <c r="S142" s="51" t="s">
        <v>86</v>
      </c>
      <c r="T142" s="52"/>
      <c r="U142" s="51" t="s">
        <v>87</v>
      </c>
      <c r="V142" s="52"/>
      <c r="W142" s="144" t="s">
        <v>57</v>
      </c>
      <c r="X142" s="146"/>
      <c r="Y142" s="253"/>
      <c r="Z142" s="190"/>
      <c r="AA142" s="939" t="s">
        <v>88</v>
      </c>
      <c r="AB142" s="940"/>
      <c r="AC142" s="940"/>
      <c r="AD142" s="940"/>
      <c r="AE142" s="941"/>
      <c r="AF142" s="13" t="s">
        <v>70</v>
      </c>
      <c r="AG142" s="15"/>
      <c r="AH142" s="13"/>
      <c r="AI142" s="25" t="s">
        <v>251</v>
      </c>
      <c r="AJ142" s="237"/>
      <c r="AK142" s="13" t="s">
        <v>72</v>
      </c>
      <c r="AL142" s="14"/>
      <c r="AM142" s="15"/>
    </row>
    <row r="143" spans="1:39" s="103" customFormat="1" ht="26.25" customHeight="1">
      <c r="A143" s="104" t="s">
        <v>113</v>
      </c>
      <c r="B143" s="60" t="s">
        <v>114</v>
      </c>
      <c r="C143" s="182" t="s">
        <v>282</v>
      </c>
      <c r="D143" s="182" t="s">
        <v>269</v>
      </c>
      <c r="E143" s="182" t="s">
        <v>282</v>
      </c>
      <c r="F143" s="182" t="s">
        <v>269</v>
      </c>
      <c r="G143" s="182" t="s">
        <v>282</v>
      </c>
      <c r="H143" s="182" t="s">
        <v>269</v>
      </c>
      <c r="I143" s="182" t="s">
        <v>282</v>
      </c>
      <c r="J143" s="182" t="s">
        <v>269</v>
      </c>
      <c r="K143" s="182" t="s">
        <v>282</v>
      </c>
      <c r="L143" s="182" t="s">
        <v>269</v>
      </c>
      <c r="M143" s="104" t="s">
        <v>113</v>
      </c>
      <c r="N143" s="60" t="s">
        <v>114</v>
      </c>
      <c r="O143" s="182" t="s">
        <v>282</v>
      </c>
      <c r="P143" s="182" t="s">
        <v>269</v>
      </c>
      <c r="Q143" s="182" t="s">
        <v>282</v>
      </c>
      <c r="R143" s="182" t="s">
        <v>269</v>
      </c>
      <c r="S143" s="182" t="s">
        <v>282</v>
      </c>
      <c r="T143" s="182" t="s">
        <v>269</v>
      </c>
      <c r="U143" s="182" t="s">
        <v>282</v>
      </c>
      <c r="V143" s="182" t="s">
        <v>269</v>
      </c>
      <c r="W143" s="182" t="s">
        <v>282</v>
      </c>
      <c r="X143" s="182" t="s">
        <v>269</v>
      </c>
      <c r="Y143" s="104" t="s">
        <v>113</v>
      </c>
      <c r="Z143" s="315" t="s">
        <v>114</v>
      </c>
      <c r="AA143" s="16" t="s">
        <v>90</v>
      </c>
      <c r="AB143" s="16" t="s">
        <v>91</v>
      </c>
      <c r="AC143" s="16" t="s">
        <v>92</v>
      </c>
      <c r="AD143" s="16" t="s">
        <v>93</v>
      </c>
      <c r="AE143" s="17" t="s">
        <v>57</v>
      </c>
      <c r="AF143" s="31" t="s">
        <v>73</v>
      </c>
      <c r="AG143" s="31" t="s">
        <v>74</v>
      </c>
      <c r="AH143" s="30" t="s">
        <v>75</v>
      </c>
      <c r="AI143" s="33" t="s">
        <v>252</v>
      </c>
      <c r="AJ143" s="30" t="s">
        <v>80</v>
      </c>
      <c r="AK143" s="34" t="s">
        <v>81</v>
      </c>
      <c r="AL143" s="35" t="s">
        <v>82</v>
      </c>
      <c r="AM143" s="34" t="s">
        <v>83</v>
      </c>
    </row>
    <row r="144" spans="1:39">
      <c r="A144" s="73"/>
      <c r="B144" s="69"/>
      <c r="C144" s="412"/>
      <c r="D144" s="412"/>
      <c r="E144" s="412"/>
      <c r="F144" s="412"/>
      <c r="G144" s="412"/>
      <c r="H144" s="69"/>
      <c r="I144" s="412"/>
      <c r="J144" s="412"/>
      <c r="K144" s="456"/>
      <c r="L144" s="456"/>
      <c r="M144" s="412"/>
      <c r="N144" s="69"/>
      <c r="O144" s="73"/>
      <c r="P144" s="412"/>
      <c r="Q144" s="72"/>
      <c r="R144" s="73"/>
      <c r="S144" s="73"/>
      <c r="T144" s="72"/>
      <c r="U144" s="73"/>
      <c r="V144" s="73"/>
      <c r="W144" s="261"/>
      <c r="X144" s="261"/>
      <c r="Y144" s="73"/>
      <c r="Z144" s="74"/>
      <c r="AA144" s="73"/>
      <c r="AB144" s="73"/>
      <c r="AC144" s="73"/>
      <c r="AD144" s="412"/>
      <c r="AE144" s="412"/>
      <c r="AF144" s="69"/>
      <c r="AG144" s="69"/>
      <c r="AH144" s="69"/>
      <c r="AI144" s="241"/>
      <c r="AJ144" s="241"/>
      <c r="AK144" s="241"/>
      <c r="AL144" s="412"/>
      <c r="AM144" s="412"/>
    </row>
    <row r="145" spans="1:39" s="251" customFormat="1">
      <c r="A145" s="157"/>
      <c r="B145" s="401" t="s">
        <v>58</v>
      </c>
      <c r="C145" s="402">
        <f t="shared" ref="C145:L145" si="94">SUM(C147:C167)</f>
        <v>7934</v>
      </c>
      <c r="D145" s="402">
        <f t="shared" si="94"/>
        <v>3916</v>
      </c>
      <c r="E145" s="402">
        <f t="shared" si="94"/>
        <v>5679</v>
      </c>
      <c r="F145" s="402">
        <f t="shared" si="94"/>
        <v>2755</v>
      </c>
      <c r="G145" s="402">
        <f t="shared" si="94"/>
        <v>4626</v>
      </c>
      <c r="H145" s="401">
        <f t="shared" si="94"/>
        <v>2272</v>
      </c>
      <c r="I145" s="402">
        <f t="shared" si="94"/>
        <v>5018</v>
      </c>
      <c r="J145" s="402">
        <f t="shared" si="94"/>
        <v>2542</v>
      </c>
      <c r="K145" s="402">
        <f t="shared" si="94"/>
        <v>23257</v>
      </c>
      <c r="L145" s="402">
        <f t="shared" si="94"/>
        <v>11485</v>
      </c>
      <c r="M145" s="402"/>
      <c r="N145" s="401" t="s">
        <v>58</v>
      </c>
      <c r="O145" s="402">
        <f t="shared" ref="O145:X145" si="95">SUM(O147:O167)</f>
        <v>575</v>
      </c>
      <c r="P145" s="402">
        <f t="shared" si="95"/>
        <v>284</v>
      </c>
      <c r="Q145" s="401">
        <f t="shared" si="95"/>
        <v>440</v>
      </c>
      <c r="R145" s="402">
        <f t="shared" si="95"/>
        <v>219</v>
      </c>
      <c r="S145" s="402">
        <f t="shared" si="95"/>
        <v>361</v>
      </c>
      <c r="T145" s="401">
        <f t="shared" si="95"/>
        <v>201</v>
      </c>
      <c r="U145" s="402">
        <f t="shared" si="95"/>
        <v>901</v>
      </c>
      <c r="V145" s="402">
        <f t="shared" si="95"/>
        <v>407</v>
      </c>
      <c r="W145" s="402">
        <f t="shared" si="95"/>
        <v>2277</v>
      </c>
      <c r="X145" s="402">
        <f t="shared" si="95"/>
        <v>1111</v>
      </c>
      <c r="Y145" s="157"/>
      <c r="Z145" s="345" t="s">
        <v>58</v>
      </c>
      <c r="AA145" s="157">
        <f t="shared" ref="AA145:AM145" si="96">SUM(AA147:AA167)</f>
        <v>165</v>
      </c>
      <c r="AB145" s="157">
        <f t="shared" si="96"/>
        <v>128</v>
      </c>
      <c r="AC145" s="157">
        <f t="shared" si="96"/>
        <v>113</v>
      </c>
      <c r="AD145" s="402">
        <f t="shared" si="96"/>
        <v>115</v>
      </c>
      <c r="AE145" s="402">
        <f t="shared" si="96"/>
        <v>521</v>
      </c>
      <c r="AF145" s="402">
        <f t="shared" si="96"/>
        <v>475</v>
      </c>
      <c r="AG145" s="402">
        <f t="shared" si="96"/>
        <v>53</v>
      </c>
      <c r="AH145" s="402">
        <f t="shared" si="96"/>
        <v>528</v>
      </c>
      <c r="AI145" s="402">
        <f t="shared" si="96"/>
        <v>881</v>
      </c>
      <c r="AJ145" s="402">
        <f t="shared" si="96"/>
        <v>65</v>
      </c>
      <c r="AK145" s="402">
        <f t="shared" si="96"/>
        <v>97</v>
      </c>
      <c r="AL145" s="402">
        <f t="shared" si="96"/>
        <v>96</v>
      </c>
      <c r="AM145" s="402">
        <f t="shared" si="96"/>
        <v>1</v>
      </c>
    </row>
    <row r="146" spans="1:39">
      <c r="A146" s="112"/>
      <c r="B146" s="70"/>
      <c r="C146" s="396"/>
      <c r="D146" s="396"/>
      <c r="E146" s="396"/>
      <c r="F146" s="396"/>
      <c r="G146" s="396"/>
      <c r="H146" s="70"/>
      <c r="I146" s="396"/>
      <c r="J146" s="396"/>
      <c r="K146" s="402"/>
      <c r="L146" s="402"/>
      <c r="M146" s="402"/>
      <c r="N146" s="70"/>
      <c r="O146" s="180"/>
      <c r="P146" s="396"/>
      <c r="Q146" s="70"/>
      <c r="R146" s="396"/>
      <c r="S146" s="396"/>
      <c r="T146" s="70"/>
      <c r="U146" s="396"/>
      <c r="V146" s="396"/>
      <c r="W146" s="402"/>
      <c r="X146" s="402"/>
      <c r="Y146" s="396"/>
      <c r="Z146" s="70"/>
      <c r="AA146" s="396"/>
      <c r="AB146" s="396"/>
      <c r="AC146" s="112"/>
      <c r="AD146" s="396"/>
      <c r="AE146" s="396"/>
      <c r="AF146" s="396"/>
      <c r="AG146" s="396"/>
      <c r="AH146" s="396"/>
      <c r="AI146" s="70"/>
      <c r="AJ146" s="70"/>
      <c r="AK146" s="396"/>
      <c r="AL146" s="396"/>
      <c r="AM146" s="396"/>
    </row>
    <row r="147" spans="1:39" s="394" customFormat="1" ht="14.5" customHeight="1">
      <c r="A147" s="703" t="s">
        <v>177</v>
      </c>
      <c r="B147" s="703" t="s">
        <v>178</v>
      </c>
      <c r="C147" s="396">
        <v>0</v>
      </c>
      <c r="D147" s="396">
        <v>0</v>
      </c>
      <c r="E147" s="396">
        <v>0</v>
      </c>
      <c r="F147" s="396">
        <v>0</v>
      </c>
      <c r="G147" s="396">
        <v>0</v>
      </c>
      <c r="H147" s="396">
        <v>0</v>
      </c>
      <c r="I147" s="396">
        <v>0</v>
      </c>
      <c r="J147" s="396">
        <v>0</v>
      </c>
      <c r="K147" s="396">
        <v>0</v>
      </c>
      <c r="L147" s="396">
        <v>0</v>
      </c>
      <c r="M147" s="707" t="s">
        <v>177</v>
      </c>
      <c r="N147" s="707" t="s">
        <v>178</v>
      </c>
      <c r="O147" s="390">
        <v>0</v>
      </c>
      <c r="P147" s="390">
        <v>0</v>
      </c>
      <c r="Q147" s="396">
        <v>0</v>
      </c>
      <c r="R147" s="396">
        <v>0</v>
      </c>
      <c r="S147" s="396">
        <v>0</v>
      </c>
      <c r="T147" s="396">
        <v>0</v>
      </c>
      <c r="U147" s="396">
        <v>0</v>
      </c>
      <c r="V147" s="396">
        <v>0</v>
      </c>
      <c r="W147" s="396">
        <v>0</v>
      </c>
      <c r="X147" s="396">
        <v>0</v>
      </c>
      <c r="Y147" s="707" t="s">
        <v>177</v>
      </c>
      <c r="Z147" s="707" t="s">
        <v>178</v>
      </c>
      <c r="AA147" s="396">
        <v>0</v>
      </c>
      <c r="AB147" s="396">
        <v>0</v>
      </c>
      <c r="AC147" s="390">
        <v>0</v>
      </c>
      <c r="AD147" s="390">
        <v>0</v>
      </c>
      <c r="AE147" s="390">
        <v>0</v>
      </c>
      <c r="AF147" s="390">
        <v>0</v>
      </c>
      <c r="AG147" s="390">
        <v>0</v>
      </c>
      <c r="AH147" s="390">
        <v>0</v>
      </c>
      <c r="AI147" s="390">
        <v>0</v>
      </c>
      <c r="AJ147" s="390">
        <v>0</v>
      </c>
      <c r="AK147" s="390">
        <v>0</v>
      </c>
      <c r="AL147" s="390">
        <v>0</v>
      </c>
      <c r="AM147" s="390">
        <v>0</v>
      </c>
    </row>
    <row r="148" spans="1:39" s="394" customFormat="1" ht="14.5" customHeight="1">
      <c r="A148" s="703" t="s">
        <v>177</v>
      </c>
      <c r="B148" s="703" t="s">
        <v>179</v>
      </c>
      <c r="C148" s="396">
        <v>149</v>
      </c>
      <c r="D148" s="396">
        <v>85</v>
      </c>
      <c r="E148" s="396">
        <v>81</v>
      </c>
      <c r="F148" s="396">
        <v>45</v>
      </c>
      <c r="G148" s="396">
        <v>93</v>
      </c>
      <c r="H148" s="396">
        <v>57</v>
      </c>
      <c r="I148" s="396">
        <v>114</v>
      </c>
      <c r="J148" s="396">
        <v>61</v>
      </c>
      <c r="K148" s="396">
        <v>437</v>
      </c>
      <c r="L148" s="396">
        <v>248</v>
      </c>
      <c r="M148" s="707" t="s">
        <v>177</v>
      </c>
      <c r="N148" s="707" t="s">
        <v>179</v>
      </c>
      <c r="O148" s="390">
        <v>4</v>
      </c>
      <c r="P148" s="390">
        <v>0</v>
      </c>
      <c r="Q148" s="396">
        <v>1</v>
      </c>
      <c r="R148" s="396">
        <v>1</v>
      </c>
      <c r="S148" s="396">
        <v>2</v>
      </c>
      <c r="T148" s="396">
        <v>1</v>
      </c>
      <c r="U148" s="396">
        <v>21</v>
      </c>
      <c r="V148" s="396">
        <v>11</v>
      </c>
      <c r="W148" s="396">
        <v>28</v>
      </c>
      <c r="X148" s="396">
        <v>13</v>
      </c>
      <c r="Y148" s="707" t="s">
        <v>177</v>
      </c>
      <c r="Z148" s="707" t="s">
        <v>179</v>
      </c>
      <c r="AA148" s="396">
        <v>4</v>
      </c>
      <c r="AB148" s="396">
        <v>2</v>
      </c>
      <c r="AC148" s="390">
        <v>3</v>
      </c>
      <c r="AD148" s="390">
        <v>3</v>
      </c>
      <c r="AE148" s="390">
        <v>12</v>
      </c>
      <c r="AF148" s="390">
        <v>12</v>
      </c>
      <c r="AG148" s="390">
        <v>0</v>
      </c>
      <c r="AH148" s="390">
        <v>12</v>
      </c>
      <c r="AI148" s="390">
        <v>15</v>
      </c>
      <c r="AJ148" s="390">
        <v>1</v>
      </c>
      <c r="AK148" s="390">
        <v>3</v>
      </c>
      <c r="AL148" s="390">
        <v>3</v>
      </c>
      <c r="AM148" s="390">
        <v>0</v>
      </c>
    </row>
    <row r="149" spans="1:39" s="394" customFormat="1" ht="14.5" customHeight="1">
      <c r="A149" s="703" t="s">
        <v>177</v>
      </c>
      <c r="B149" s="703" t="s">
        <v>180</v>
      </c>
      <c r="C149" s="396">
        <v>124</v>
      </c>
      <c r="D149" s="396">
        <v>68</v>
      </c>
      <c r="E149" s="396">
        <v>150</v>
      </c>
      <c r="F149" s="396">
        <v>71</v>
      </c>
      <c r="G149" s="396">
        <v>135</v>
      </c>
      <c r="H149" s="396">
        <v>59</v>
      </c>
      <c r="I149" s="396">
        <v>90</v>
      </c>
      <c r="J149" s="396">
        <v>51</v>
      </c>
      <c r="K149" s="396">
        <v>499</v>
      </c>
      <c r="L149" s="396">
        <v>249</v>
      </c>
      <c r="M149" s="707" t="s">
        <v>177</v>
      </c>
      <c r="N149" s="707" t="s">
        <v>180</v>
      </c>
      <c r="O149" s="390">
        <v>5</v>
      </c>
      <c r="P149" s="390">
        <v>3</v>
      </c>
      <c r="Q149" s="396">
        <v>4</v>
      </c>
      <c r="R149" s="396">
        <v>2</v>
      </c>
      <c r="S149" s="396">
        <v>2</v>
      </c>
      <c r="T149" s="396">
        <v>1</v>
      </c>
      <c r="U149" s="396">
        <v>8</v>
      </c>
      <c r="V149" s="396">
        <v>3</v>
      </c>
      <c r="W149" s="396">
        <v>19</v>
      </c>
      <c r="X149" s="396">
        <v>9</v>
      </c>
      <c r="Y149" s="707" t="s">
        <v>177</v>
      </c>
      <c r="Z149" s="707" t="s">
        <v>180</v>
      </c>
      <c r="AA149" s="396">
        <v>4</v>
      </c>
      <c r="AB149" s="396">
        <v>4</v>
      </c>
      <c r="AC149" s="390">
        <v>3</v>
      </c>
      <c r="AD149" s="390">
        <v>3</v>
      </c>
      <c r="AE149" s="390">
        <v>14</v>
      </c>
      <c r="AF149" s="390">
        <v>13</v>
      </c>
      <c r="AG149" s="390">
        <v>1</v>
      </c>
      <c r="AH149" s="390">
        <v>14</v>
      </c>
      <c r="AI149" s="390">
        <v>21</v>
      </c>
      <c r="AJ149" s="390">
        <v>0</v>
      </c>
      <c r="AK149" s="390">
        <v>3</v>
      </c>
      <c r="AL149" s="390">
        <v>3</v>
      </c>
      <c r="AM149" s="390">
        <v>0</v>
      </c>
    </row>
    <row r="150" spans="1:39" s="394" customFormat="1" ht="14.5" customHeight="1">
      <c r="A150" s="703" t="s">
        <v>283</v>
      </c>
      <c r="B150" s="703" t="s">
        <v>181</v>
      </c>
      <c r="C150" s="396">
        <v>431</v>
      </c>
      <c r="D150" s="396">
        <v>212</v>
      </c>
      <c r="E150" s="396">
        <v>250</v>
      </c>
      <c r="F150" s="396">
        <v>109</v>
      </c>
      <c r="G150" s="396">
        <v>159</v>
      </c>
      <c r="H150" s="396">
        <v>59</v>
      </c>
      <c r="I150" s="396">
        <v>150</v>
      </c>
      <c r="J150" s="396">
        <v>64</v>
      </c>
      <c r="K150" s="396">
        <v>990</v>
      </c>
      <c r="L150" s="396">
        <v>444</v>
      </c>
      <c r="M150" s="707" t="s">
        <v>283</v>
      </c>
      <c r="N150" s="707" t="s">
        <v>181</v>
      </c>
      <c r="O150" s="390">
        <v>10</v>
      </c>
      <c r="P150" s="390">
        <v>7</v>
      </c>
      <c r="Q150" s="396">
        <v>8</v>
      </c>
      <c r="R150" s="396">
        <v>6</v>
      </c>
      <c r="S150" s="396">
        <v>6</v>
      </c>
      <c r="T150" s="396">
        <v>2</v>
      </c>
      <c r="U150" s="396">
        <v>28</v>
      </c>
      <c r="V150" s="396">
        <v>7</v>
      </c>
      <c r="W150" s="396">
        <v>52</v>
      </c>
      <c r="X150" s="396">
        <v>22</v>
      </c>
      <c r="Y150" s="707" t="s">
        <v>283</v>
      </c>
      <c r="Z150" s="707" t="s">
        <v>181</v>
      </c>
      <c r="AA150" s="396">
        <v>13</v>
      </c>
      <c r="AB150" s="396">
        <v>8</v>
      </c>
      <c r="AC150" s="390">
        <v>7</v>
      </c>
      <c r="AD150" s="390">
        <v>6</v>
      </c>
      <c r="AE150" s="390">
        <v>34</v>
      </c>
      <c r="AF150" s="390">
        <v>26</v>
      </c>
      <c r="AG150" s="390">
        <v>7</v>
      </c>
      <c r="AH150" s="390">
        <v>33</v>
      </c>
      <c r="AI150" s="390">
        <v>51</v>
      </c>
      <c r="AJ150" s="390">
        <v>4</v>
      </c>
      <c r="AK150" s="390">
        <v>8</v>
      </c>
      <c r="AL150" s="390">
        <v>8</v>
      </c>
      <c r="AM150" s="390">
        <v>0</v>
      </c>
    </row>
    <row r="151" spans="1:39" s="394" customFormat="1" ht="14.5" customHeight="1">
      <c r="A151" s="703" t="s">
        <v>283</v>
      </c>
      <c r="B151" s="703" t="s">
        <v>182</v>
      </c>
      <c r="C151" s="396">
        <v>3222</v>
      </c>
      <c r="D151" s="396">
        <v>1654</v>
      </c>
      <c r="E151" s="396">
        <v>2200</v>
      </c>
      <c r="F151" s="396">
        <v>1138</v>
      </c>
      <c r="G151" s="396">
        <v>1921</v>
      </c>
      <c r="H151" s="396">
        <v>971</v>
      </c>
      <c r="I151" s="396">
        <v>2001</v>
      </c>
      <c r="J151" s="396">
        <v>1048</v>
      </c>
      <c r="K151" s="396">
        <v>9344</v>
      </c>
      <c r="L151" s="396">
        <v>4811</v>
      </c>
      <c r="M151" s="707" t="s">
        <v>283</v>
      </c>
      <c r="N151" s="707" t="s">
        <v>182</v>
      </c>
      <c r="O151" s="390">
        <v>256</v>
      </c>
      <c r="P151" s="390">
        <v>132</v>
      </c>
      <c r="Q151" s="396">
        <v>175</v>
      </c>
      <c r="R151" s="396">
        <v>92</v>
      </c>
      <c r="S151" s="396">
        <v>113</v>
      </c>
      <c r="T151" s="396">
        <v>70</v>
      </c>
      <c r="U151" s="396">
        <v>253</v>
      </c>
      <c r="V151" s="396">
        <v>149</v>
      </c>
      <c r="W151" s="396">
        <v>797</v>
      </c>
      <c r="X151" s="396">
        <v>443</v>
      </c>
      <c r="Y151" s="707" t="s">
        <v>283</v>
      </c>
      <c r="Z151" s="707" t="s">
        <v>182</v>
      </c>
      <c r="AA151" s="396">
        <v>67</v>
      </c>
      <c r="AB151" s="396">
        <v>52</v>
      </c>
      <c r="AC151" s="390">
        <v>49</v>
      </c>
      <c r="AD151" s="390">
        <v>51</v>
      </c>
      <c r="AE151" s="390">
        <v>219</v>
      </c>
      <c r="AF151" s="390">
        <v>212</v>
      </c>
      <c r="AG151" s="390">
        <v>10</v>
      </c>
      <c r="AH151" s="390">
        <v>222</v>
      </c>
      <c r="AI151" s="390">
        <v>431</v>
      </c>
      <c r="AJ151" s="390">
        <v>23</v>
      </c>
      <c r="AK151" s="390">
        <v>40</v>
      </c>
      <c r="AL151" s="390">
        <v>40</v>
      </c>
      <c r="AM151" s="390">
        <v>0</v>
      </c>
    </row>
    <row r="152" spans="1:39" s="394" customFormat="1" ht="14.5" customHeight="1">
      <c r="A152" s="703" t="s">
        <v>283</v>
      </c>
      <c r="B152" s="703" t="s">
        <v>183</v>
      </c>
      <c r="C152" s="396">
        <v>104</v>
      </c>
      <c r="D152" s="396">
        <v>53</v>
      </c>
      <c r="E152" s="396">
        <v>81</v>
      </c>
      <c r="F152" s="396">
        <v>35</v>
      </c>
      <c r="G152" s="396">
        <v>73</v>
      </c>
      <c r="H152" s="396">
        <v>28</v>
      </c>
      <c r="I152" s="396">
        <v>56</v>
      </c>
      <c r="J152" s="396">
        <v>29</v>
      </c>
      <c r="K152" s="396">
        <v>314</v>
      </c>
      <c r="L152" s="396">
        <v>145</v>
      </c>
      <c r="M152" s="707" t="s">
        <v>283</v>
      </c>
      <c r="N152" s="707" t="s">
        <v>183</v>
      </c>
      <c r="O152" s="390">
        <v>15</v>
      </c>
      <c r="P152" s="390">
        <v>11</v>
      </c>
      <c r="Q152" s="396">
        <v>16</v>
      </c>
      <c r="R152" s="396">
        <v>9</v>
      </c>
      <c r="S152" s="396">
        <v>11</v>
      </c>
      <c r="T152" s="396">
        <v>4</v>
      </c>
      <c r="U152" s="396">
        <v>17</v>
      </c>
      <c r="V152" s="396">
        <v>11</v>
      </c>
      <c r="W152" s="396">
        <v>59</v>
      </c>
      <c r="X152" s="396">
        <v>35</v>
      </c>
      <c r="Y152" s="707" t="s">
        <v>283</v>
      </c>
      <c r="Z152" s="707" t="s">
        <v>183</v>
      </c>
      <c r="AA152" s="396">
        <v>3</v>
      </c>
      <c r="AB152" s="396">
        <v>3</v>
      </c>
      <c r="AC152" s="390">
        <v>3</v>
      </c>
      <c r="AD152" s="390">
        <v>3</v>
      </c>
      <c r="AE152" s="390">
        <v>12</v>
      </c>
      <c r="AF152" s="390">
        <v>12</v>
      </c>
      <c r="AG152" s="390">
        <v>0</v>
      </c>
      <c r="AH152" s="390">
        <v>12</v>
      </c>
      <c r="AI152" s="390">
        <v>15</v>
      </c>
      <c r="AJ152" s="390">
        <v>0</v>
      </c>
      <c r="AK152" s="390">
        <v>3</v>
      </c>
      <c r="AL152" s="390">
        <v>3</v>
      </c>
      <c r="AM152" s="390">
        <v>0</v>
      </c>
    </row>
    <row r="153" spans="1:39" s="394" customFormat="1" ht="14.5" customHeight="1">
      <c r="A153" s="703" t="s">
        <v>283</v>
      </c>
      <c r="B153" s="703" t="s">
        <v>184</v>
      </c>
      <c r="C153" s="396">
        <v>381</v>
      </c>
      <c r="D153" s="396">
        <v>187</v>
      </c>
      <c r="E153" s="396">
        <v>344</v>
      </c>
      <c r="F153" s="396">
        <v>155</v>
      </c>
      <c r="G153" s="396">
        <v>210</v>
      </c>
      <c r="H153" s="396">
        <v>113</v>
      </c>
      <c r="I153" s="396">
        <v>223</v>
      </c>
      <c r="J153" s="396">
        <v>103</v>
      </c>
      <c r="K153" s="396">
        <v>1158</v>
      </c>
      <c r="L153" s="396">
        <v>558</v>
      </c>
      <c r="M153" s="707" t="s">
        <v>283</v>
      </c>
      <c r="N153" s="707" t="s">
        <v>184</v>
      </c>
      <c r="O153" s="390">
        <v>31</v>
      </c>
      <c r="P153" s="390">
        <v>12</v>
      </c>
      <c r="Q153" s="396">
        <v>19</v>
      </c>
      <c r="R153" s="396">
        <v>10</v>
      </c>
      <c r="S153" s="396">
        <v>22</v>
      </c>
      <c r="T153" s="396">
        <v>13</v>
      </c>
      <c r="U153" s="396">
        <v>45</v>
      </c>
      <c r="V153" s="396">
        <v>24</v>
      </c>
      <c r="W153" s="396">
        <v>117</v>
      </c>
      <c r="X153" s="396">
        <v>59</v>
      </c>
      <c r="Y153" s="707" t="s">
        <v>283</v>
      </c>
      <c r="Z153" s="707" t="s">
        <v>184</v>
      </c>
      <c r="AA153" s="396">
        <v>10</v>
      </c>
      <c r="AB153" s="396">
        <v>10</v>
      </c>
      <c r="AC153" s="390">
        <v>8</v>
      </c>
      <c r="AD153" s="390">
        <v>7</v>
      </c>
      <c r="AE153" s="390">
        <v>35</v>
      </c>
      <c r="AF153" s="390">
        <v>35</v>
      </c>
      <c r="AG153" s="390">
        <v>0</v>
      </c>
      <c r="AH153" s="390">
        <v>35</v>
      </c>
      <c r="AI153" s="390">
        <v>63</v>
      </c>
      <c r="AJ153" s="390">
        <v>9</v>
      </c>
      <c r="AK153" s="390">
        <v>7</v>
      </c>
      <c r="AL153" s="390">
        <v>7</v>
      </c>
      <c r="AM153" s="390">
        <v>0</v>
      </c>
    </row>
    <row r="154" spans="1:39" s="394" customFormat="1" ht="14.5" customHeight="1">
      <c r="A154" s="703" t="s">
        <v>283</v>
      </c>
      <c r="B154" s="703" t="s">
        <v>185</v>
      </c>
      <c r="C154" s="396">
        <v>139</v>
      </c>
      <c r="D154" s="396">
        <v>65</v>
      </c>
      <c r="E154" s="396">
        <v>91</v>
      </c>
      <c r="F154" s="396">
        <v>44</v>
      </c>
      <c r="G154" s="396">
        <v>47</v>
      </c>
      <c r="H154" s="396">
        <v>22</v>
      </c>
      <c r="I154" s="396">
        <v>42</v>
      </c>
      <c r="J154" s="396">
        <v>23</v>
      </c>
      <c r="K154" s="396">
        <v>319</v>
      </c>
      <c r="L154" s="396">
        <v>154</v>
      </c>
      <c r="M154" s="707" t="s">
        <v>283</v>
      </c>
      <c r="N154" s="707" t="s">
        <v>185</v>
      </c>
      <c r="O154" s="390">
        <v>34</v>
      </c>
      <c r="P154" s="390">
        <v>20</v>
      </c>
      <c r="Q154" s="396">
        <v>26</v>
      </c>
      <c r="R154" s="396">
        <v>17</v>
      </c>
      <c r="S154" s="396">
        <v>2</v>
      </c>
      <c r="T154" s="396">
        <v>0</v>
      </c>
      <c r="U154" s="396">
        <v>1</v>
      </c>
      <c r="V154" s="396">
        <v>1</v>
      </c>
      <c r="W154" s="396">
        <v>63</v>
      </c>
      <c r="X154" s="396">
        <v>38</v>
      </c>
      <c r="Y154" s="707" t="s">
        <v>283</v>
      </c>
      <c r="Z154" s="707" t="s">
        <v>185</v>
      </c>
      <c r="AA154" s="396">
        <v>4</v>
      </c>
      <c r="AB154" s="396">
        <v>3</v>
      </c>
      <c r="AC154" s="390">
        <v>2</v>
      </c>
      <c r="AD154" s="390">
        <v>2</v>
      </c>
      <c r="AE154" s="390">
        <v>11</v>
      </c>
      <c r="AF154" s="390">
        <v>10</v>
      </c>
      <c r="AG154" s="390">
        <v>1</v>
      </c>
      <c r="AH154" s="390">
        <v>11</v>
      </c>
      <c r="AI154" s="390">
        <v>23</v>
      </c>
      <c r="AJ154" s="390">
        <v>0</v>
      </c>
      <c r="AK154" s="390">
        <v>3</v>
      </c>
      <c r="AL154" s="390">
        <v>2</v>
      </c>
      <c r="AM154" s="390">
        <v>1</v>
      </c>
    </row>
    <row r="155" spans="1:39" s="394" customFormat="1" ht="14.5" customHeight="1">
      <c r="A155" s="703" t="s">
        <v>283</v>
      </c>
      <c r="B155" s="703" t="s">
        <v>186</v>
      </c>
      <c r="C155" s="396">
        <v>0</v>
      </c>
      <c r="D155" s="396">
        <v>0</v>
      </c>
      <c r="E155" s="396">
        <v>0</v>
      </c>
      <c r="F155" s="396">
        <v>0</v>
      </c>
      <c r="G155" s="396">
        <v>0</v>
      </c>
      <c r="H155" s="396">
        <v>0</v>
      </c>
      <c r="I155" s="396">
        <v>0</v>
      </c>
      <c r="J155" s="396">
        <v>0</v>
      </c>
      <c r="K155" s="396">
        <v>0</v>
      </c>
      <c r="L155" s="396">
        <v>0</v>
      </c>
      <c r="M155" s="707" t="s">
        <v>283</v>
      </c>
      <c r="N155" s="707" t="s">
        <v>186</v>
      </c>
      <c r="O155" s="390">
        <v>0</v>
      </c>
      <c r="P155" s="390">
        <v>0</v>
      </c>
      <c r="Q155" s="396">
        <v>0</v>
      </c>
      <c r="R155" s="396">
        <v>0</v>
      </c>
      <c r="S155" s="396">
        <v>0</v>
      </c>
      <c r="T155" s="396">
        <v>0</v>
      </c>
      <c r="U155" s="396">
        <v>0</v>
      </c>
      <c r="V155" s="396">
        <v>0</v>
      </c>
      <c r="W155" s="396">
        <v>0</v>
      </c>
      <c r="X155" s="396">
        <v>0</v>
      </c>
      <c r="Y155" s="707" t="s">
        <v>283</v>
      </c>
      <c r="Z155" s="707" t="s">
        <v>186</v>
      </c>
      <c r="AA155" s="396">
        <v>0</v>
      </c>
      <c r="AB155" s="396">
        <v>0</v>
      </c>
      <c r="AC155" s="390">
        <v>0</v>
      </c>
      <c r="AD155" s="390">
        <v>0</v>
      </c>
      <c r="AE155" s="390">
        <v>0</v>
      </c>
      <c r="AF155" s="390">
        <v>0</v>
      </c>
      <c r="AG155" s="390">
        <v>0</v>
      </c>
      <c r="AH155" s="390">
        <v>0</v>
      </c>
      <c r="AI155" s="390">
        <v>0</v>
      </c>
      <c r="AJ155" s="390">
        <v>0</v>
      </c>
      <c r="AK155" s="390">
        <v>0</v>
      </c>
      <c r="AL155" s="390">
        <v>0</v>
      </c>
      <c r="AM155" s="390">
        <v>0</v>
      </c>
    </row>
    <row r="156" spans="1:39" s="394" customFormat="1" ht="14.5" customHeight="1">
      <c r="A156" s="703" t="s">
        <v>187</v>
      </c>
      <c r="B156" s="703" t="s">
        <v>188</v>
      </c>
      <c r="C156" s="396">
        <v>0</v>
      </c>
      <c r="D156" s="396">
        <v>0</v>
      </c>
      <c r="E156" s="396">
        <v>0</v>
      </c>
      <c r="F156" s="396">
        <v>0</v>
      </c>
      <c r="G156" s="396">
        <v>0</v>
      </c>
      <c r="H156" s="396">
        <v>0</v>
      </c>
      <c r="I156" s="396">
        <v>0</v>
      </c>
      <c r="J156" s="396">
        <v>0</v>
      </c>
      <c r="K156" s="396">
        <v>0</v>
      </c>
      <c r="L156" s="396">
        <v>0</v>
      </c>
      <c r="M156" s="707" t="s">
        <v>187</v>
      </c>
      <c r="N156" s="707" t="s">
        <v>188</v>
      </c>
      <c r="O156" s="390">
        <v>0</v>
      </c>
      <c r="P156" s="390">
        <v>0</v>
      </c>
      <c r="Q156" s="396">
        <v>0</v>
      </c>
      <c r="R156" s="396">
        <v>0</v>
      </c>
      <c r="S156" s="396">
        <v>0</v>
      </c>
      <c r="T156" s="396">
        <v>0</v>
      </c>
      <c r="U156" s="396">
        <v>0</v>
      </c>
      <c r="V156" s="396">
        <v>0</v>
      </c>
      <c r="W156" s="396">
        <v>0</v>
      </c>
      <c r="X156" s="396">
        <v>0</v>
      </c>
      <c r="Y156" s="707" t="s">
        <v>187</v>
      </c>
      <c r="Z156" s="707" t="s">
        <v>188</v>
      </c>
      <c r="AA156" s="396">
        <v>0</v>
      </c>
      <c r="AB156" s="396">
        <v>0</v>
      </c>
      <c r="AC156" s="390">
        <v>0</v>
      </c>
      <c r="AD156" s="390">
        <v>0</v>
      </c>
      <c r="AE156" s="390">
        <v>0</v>
      </c>
      <c r="AF156" s="390">
        <v>0</v>
      </c>
      <c r="AG156" s="390">
        <v>0</v>
      </c>
      <c r="AH156" s="390">
        <v>0</v>
      </c>
      <c r="AI156" s="390">
        <v>0</v>
      </c>
      <c r="AJ156" s="390">
        <v>0</v>
      </c>
      <c r="AK156" s="390">
        <v>0</v>
      </c>
      <c r="AL156" s="390">
        <v>0</v>
      </c>
      <c r="AM156" s="390">
        <v>0</v>
      </c>
    </row>
    <row r="157" spans="1:39" s="394" customFormat="1" ht="14.5" customHeight="1">
      <c r="A157" s="703" t="s">
        <v>187</v>
      </c>
      <c r="B157" s="703" t="s">
        <v>189</v>
      </c>
      <c r="C157" s="396">
        <v>0</v>
      </c>
      <c r="D157" s="396">
        <v>0</v>
      </c>
      <c r="E157" s="396">
        <v>0</v>
      </c>
      <c r="F157" s="396">
        <v>0</v>
      </c>
      <c r="G157" s="396">
        <v>0</v>
      </c>
      <c r="H157" s="396">
        <v>0</v>
      </c>
      <c r="I157" s="396">
        <v>0</v>
      </c>
      <c r="J157" s="396">
        <v>0</v>
      </c>
      <c r="K157" s="396">
        <v>0</v>
      </c>
      <c r="L157" s="396">
        <v>0</v>
      </c>
      <c r="M157" s="707" t="s">
        <v>187</v>
      </c>
      <c r="N157" s="707" t="s">
        <v>189</v>
      </c>
      <c r="O157" s="390">
        <v>0</v>
      </c>
      <c r="P157" s="390">
        <v>0</v>
      </c>
      <c r="Q157" s="396">
        <v>0</v>
      </c>
      <c r="R157" s="396">
        <v>0</v>
      </c>
      <c r="S157" s="396">
        <v>0</v>
      </c>
      <c r="T157" s="396">
        <v>0</v>
      </c>
      <c r="U157" s="396">
        <v>0</v>
      </c>
      <c r="V157" s="396">
        <v>0</v>
      </c>
      <c r="W157" s="396">
        <v>0</v>
      </c>
      <c r="X157" s="396">
        <v>0</v>
      </c>
      <c r="Y157" s="707" t="s">
        <v>187</v>
      </c>
      <c r="Z157" s="707" t="s">
        <v>189</v>
      </c>
      <c r="AA157" s="396">
        <v>0</v>
      </c>
      <c r="AB157" s="396">
        <v>0</v>
      </c>
      <c r="AC157" s="390">
        <v>0</v>
      </c>
      <c r="AD157" s="390">
        <v>0</v>
      </c>
      <c r="AE157" s="390">
        <v>0</v>
      </c>
      <c r="AF157" s="390">
        <v>0</v>
      </c>
      <c r="AG157" s="390">
        <v>0</v>
      </c>
      <c r="AH157" s="390">
        <v>0</v>
      </c>
      <c r="AI157" s="390">
        <v>0</v>
      </c>
      <c r="AJ157" s="390">
        <v>0</v>
      </c>
      <c r="AK157" s="390">
        <v>0</v>
      </c>
      <c r="AL157" s="390">
        <v>0</v>
      </c>
      <c r="AM157" s="390">
        <v>0</v>
      </c>
    </row>
    <row r="158" spans="1:39" s="394" customFormat="1" ht="14.5" customHeight="1">
      <c r="A158" s="703" t="s">
        <v>187</v>
      </c>
      <c r="B158" s="703" t="s">
        <v>190</v>
      </c>
      <c r="C158" s="396">
        <v>0</v>
      </c>
      <c r="D158" s="396">
        <v>0</v>
      </c>
      <c r="E158" s="396">
        <v>0</v>
      </c>
      <c r="F158" s="396">
        <v>0</v>
      </c>
      <c r="G158" s="396">
        <v>0</v>
      </c>
      <c r="H158" s="396">
        <v>0</v>
      </c>
      <c r="I158" s="396">
        <v>0</v>
      </c>
      <c r="J158" s="396">
        <v>0</v>
      </c>
      <c r="K158" s="396">
        <v>0</v>
      </c>
      <c r="L158" s="396">
        <v>0</v>
      </c>
      <c r="M158" s="707" t="s">
        <v>187</v>
      </c>
      <c r="N158" s="707" t="s">
        <v>190</v>
      </c>
      <c r="O158" s="390">
        <v>0</v>
      </c>
      <c r="P158" s="390">
        <v>0</v>
      </c>
      <c r="Q158" s="396">
        <v>0</v>
      </c>
      <c r="R158" s="396">
        <v>0</v>
      </c>
      <c r="S158" s="396">
        <v>0</v>
      </c>
      <c r="T158" s="396">
        <v>0</v>
      </c>
      <c r="U158" s="396">
        <v>0</v>
      </c>
      <c r="V158" s="396">
        <v>0</v>
      </c>
      <c r="W158" s="396">
        <v>0</v>
      </c>
      <c r="X158" s="396">
        <v>0</v>
      </c>
      <c r="Y158" s="707" t="s">
        <v>187</v>
      </c>
      <c r="Z158" s="707" t="s">
        <v>190</v>
      </c>
      <c r="AA158" s="396">
        <v>0</v>
      </c>
      <c r="AB158" s="396">
        <v>0</v>
      </c>
      <c r="AC158" s="390">
        <v>0</v>
      </c>
      <c r="AD158" s="390">
        <v>0</v>
      </c>
      <c r="AE158" s="390">
        <v>0</v>
      </c>
      <c r="AF158" s="390">
        <v>0</v>
      </c>
      <c r="AG158" s="390">
        <v>0</v>
      </c>
      <c r="AH158" s="390">
        <v>0</v>
      </c>
      <c r="AI158" s="390">
        <v>0</v>
      </c>
      <c r="AJ158" s="390">
        <v>0</v>
      </c>
      <c r="AK158" s="390">
        <v>0</v>
      </c>
      <c r="AL158" s="390">
        <v>0</v>
      </c>
      <c r="AM158" s="390">
        <v>0</v>
      </c>
    </row>
    <row r="159" spans="1:39" s="394" customFormat="1" ht="14.5" customHeight="1">
      <c r="A159" s="703" t="s">
        <v>187</v>
      </c>
      <c r="B159" s="703" t="s">
        <v>191</v>
      </c>
      <c r="C159" s="396">
        <v>54</v>
      </c>
      <c r="D159" s="396">
        <v>27</v>
      </c>
      <c r="E159" s="396">
        <v>135</v>
      </c>
      <c r="F159" s="396">
        <v>66</v>
      </c>
      <c r="G159" s="396">
        <v>106</v>
      </c>
      <c r="H159" s="396">
        <v>64</v>
      </c>
      <c r="I159" s="396">
        <v>76</v>
      </c>
      <c r="J159" s="396">
        <v>37</v>
      </c>
      <c r="K159" s="396">
        <v>371</v>
      </c>
      <c r="L159" s="396">
        <v>194</v>
      </c>
      <c r="M159" s="707" t="s">
        <v>187</v>
      </c>
      <c r="N159" s="707" t="s">
        <v>191</v>
      </c>
      <c r="O159" s="390">
        <v>2</v>
      </c>
      <c r="P159" s="390">
        <v>0</v>
      </c>
      <c r="Q159" s="396">
        <v>1</v>
      </c>
      <c r="R159" s="396">
        <v>0</v>
      </c>
      <c r="S159" s="396">
        <v>5</v>
      </c>
      <c r="T159" s="396">
        <v>3</v>
      </c>
      <c r="U159" s="396">
        <v>24</v>
      </c>
      <c r="V159" s="396">
        <v>10</v>
      </c>
      <c r="W159" s="396">
        <v>32</v>
      </c>
      <c r="X159" s="396">
        <v>13</v>
      </c>
      <c r="Y159" s="707" t="s">
        <v>187</v>
      </c>
      <c r="Z159" s="707" t="s">
        <v>191</v>
      </c>
      <c r="AA159" s="396">
        <v>1</v>
      </c>
      <c r="AB159" s="396">
        <v>1</v>
      </c>
      <c r="AC159" s="390">
        <v>1</v>
      </c>
      <c r="AD159" s="390">
        <v>1</v>
      </c>
      <c r="AE159" s="390">
        <v>4</v>
      </c>
      <c r="AF159" s="390">
        <v>4</v>
      </c>
      <c r="AG159" s="390">
        <v>5</v>
      </c>
      <c r="AH159" s="390">
        <v>9</v>
      </c>
      <c r="AI159" s="390">
        <v>17</v>
      </c>
      <c r="AJ159" s="390">
        <v>1</v>
      </c>
      <c r="AK159" s="390">
        <v>2</v>
      </c>
      <c r="AL159" s="390">
        <v>2</v>
      </c>
      <c r="AM159" s="390">
        <v>0</v>
      </c>
    </row>
    <row r="160" spans="1:39" s="394" customFormat="1" ht="14.5" customHeight="1">
      <c r="A160" s="703" t="s">
        <v>187</v>
      </c>
      <c r="B160" s="703" t="s">
        <v>192</v>
      </c>
      <c r="C160" s="396">
        <v>0</v>
      </c>
      <c r="D160" s="396">
        <v>0</v>
      </c>
      <c r="E160" s="396">
        <v>0</v>
      </c>
      <c r="F160" s="396">
        <v>0</v>
      </c>
      <c r="G160" s="396">
        <v>0</v>
      </c>
      <c r="H160" s="396">
        <v>0</v>
      </c>
      <c r="I160" s="396">
        <v>0</v>
      </c>
      <c r="J160" s="396">
        <v>0</v>
      </c>
      <c r="K160" s="396">
        <v>0</v>
      </c>
      <c r="L160" s="396">
        <v>0</v>
      </c>
      <c r="M160" s="707" t="s">
        <v>187</v>
      </c>
      <c r="N160" s="707" t="s">
        <v>192</v>
      </c>
      <c r="O160" s="390">
        <v>0</v>
      </c>
      <c r="P160" s="390">
        <v>0</v>
      </c>
      <c r="Q160" s="396">
        <v>0</v>
      </c>
      <c r="R160" s="396">
        <v>0</v>
      </c>
      <c r="S160" s="396">
        <v>0</v>
      </c>
      <c r="T160" s="396">
        <v>0</v>
      </c>
      <c r="U160" s="396">
        <v>0</v>
      </c>
      <c r="V160" s="396">
        <v>0</v>
      </c>
      <c r="W160" s="396">
        <v>0</v>
      </c>
      <c r="X160" s="396">
        <v>0</v>
      </c>
      <c r="Y160" s="707" t="s">
        <v>187</v>
      </c>
      <c r="Z160" s="707" t="s">
        <v>192</v>
      </c>
      <c r="AA160" s="396">
        <v>0</v>
      </c>
      <c r="AB160" s="396">
        <v>0</v>
      </c>
      <c r="AC160" s="390">
        <v>0</v>
      </c>
      <c r="AD160" s="390">
        <v>0</v>
      </c>
      <c r="AE160" s="390">
        <v>0</v>
      </c>
      <c r="AF160" s="390">
        <v>0</v>
      </c>
      <c r="AG160" s="390">
        <v>0</v>
      </c>
      <c r="AH160" s="390">
        <v>0</v>
      </c>
      <c r="AI160" s="390">
        <v>0</v>
      </c>
      <c r="AJ160" s="390">
        <v>0</v>
      </c>
      <c r="AK160" s="390">
        <v>0</v>
      </c>
      <c r="AL160" s="390">
        <v>0</v>
      </c>
      <c r="AM160" s="390">
        <v>0</v>
      </c>
    </row>
    <row r="161" spans="1:39" s="394" customFormat="1" ht="14.5" customHeight="1">
      <c r="A161" s="703" t="s">
        <v>193</v>
      </c>
      <c r="B161" s="703" t="s">
        <v>194</v>
      </c>
      <c r="C161" s="396">
        <v>161</v>
      </c>
      <c r="D161" s="396">
        <v>79</v>
      </c>
      <c r="E161" s="396">
        <v>106</v>
      </c>
      <c r="F161" s="396">
        <v>42</v>
      </c>
      <c r="G161" s="396">
        <v>55</v>
      </c>
      <c r="H161" s="396">
        <v>27</v>
      </c>
      <c r="I161" s="396">
        <v>60</v>
      </c>
      <c r="J161" s="396">
        <v>24</v>
      </c>
      <c r="K161" s="396">
        <v>382</v>
      </c>
      <c r="L161" s="396">
        <v>172</v>
      </c>
      <c r="M161" s="707" t="s">
        <v>193</v>
      </c>
      <c r="N161" s="707" t="s">
        <v>194</v>
      </c>
      <c r="O161" s="390">
        <v>5</v>
      </c>
      <c r="P161" s="390">
        <v>3</v>
      </c>
      <c r="Q161" s="396">
        <v>2</v>
      </c>
      <c r="R161" s="396">
        <v>2</v>
      </c>
      <c r="S161" s="396">
        <v>0</v>
      </c>
      <c r="T161" s="396">
        <v>0</v>
      </c>
      <c r="U161" s="396">
        <v>14</v>
      </c>
      <c r="V161" s="396">
        <v>4</v>
      </c>
      <c r="W161" s="396">
        <v>21</v>
      </c>
      <c r="X161" s="396">
        <v>9</v>
      </c>
      <c r="Y161" s="707" t="s">
        <v>193</v>
      </c>
      <c r="Z161" s="707" t="s">
        <v>194</v>
      </c>
      <c r="AA161" s="396">
        <v>4</v>
      </c>
      <c r="AB161" s="396">
        <v>2</v>
      </c>
      <c r="AC161" s="390">
        <v>2</v>
      </c>
      <c r="AD161" s="390">
        <v>2</v>
      </c>
      <c r="AE161" s="390">
        <v>10</v>
      </c>
      <c r="AF161" s="390">
        <v>11</v>
      </c>
      <c r="AG161" s="390">
        <v>2</v>
      </c>
      <c r="AH161" s="390">
        <v>13</v>
      </c>
      <c r="AI161" s="390">
        <v>15</v>
      </c>
      <c r="AJ161" s="390">
        <v>2</v>
      </c>
      <c r="AK161" s="390">
        <v>2</v>
      </c>
      <c r="AL161" s="390">
        <v>2</v>
      </c>
      <c r="AM161" s="390">
        <v>0</v>
      </c>
    </row>
    <row r="162" spans="1:39" s="394" customFormat="1" ht="14.5" customHeight="1">
      <c r="A162" s="703" t="s">
        <v>193</v>
      </c>
      <c r="B162" s="703" t="s">
        <v>195</v>
      </c>
      <c r="C162" s="396">
        <v>437</v>
      </c>
      <c r="D162" s="396">
        <v>206</v>
      </c>
      <c r="E162" s="396">
        <v>337</v>
      </c>
      <c r="F162" s="396">
        <v>168</v>
      </c>
      <c r="G162" s="396">
        <v>273</v>
      </c>
      <c r="H162" s="396">
        <v>132</v>
      </c>
      <c r="I162" s="396">
        <v>291</v>
      </c>
      <c r="J162" s="396">
        <v>141</v>
      </c>
      <c r="K162" s="396">
        <v>1338</v>
      </c>
      <c r="L162" s="396">
        <v>647</v>
      </c>
      <c r="M162" s="707" t="s">
        <v>193</v>
      </c>
      <c r="N162" s="707" t="s">
        <v>195</v>
      </c>
      <c r="O162" s="390">
        <v>26</v>
      </c>
      <c r="P162" s="390">
        <v>9</v>
      </c>
      <c r="Q162" s="396">
        <v>9</v>
      </c>
      <c r="R162" s="396">
        <v>5</v>
      </c>
      <c r="S162" s="396">
        <v>25</v>
      </c>
      <c r="T162" s="396">
        <v>15</v>
      </c>
      <c r="U162" s="396">
        <v>18</v>
      </c>
      <c r="V162" s="396">
        <v>5</v>
      </c>
      <c r="W162" s="396">
        <v>78</v>
      </c>
      <c r="X162" s="396">
        <v>34</v>
      </c>
      <c r="Y162" s="707" t="s">
        <v>193</v>
      </c>
      <c r="Z162" s="707" t="s">
        <v>195</v>
      </c>
      <c r="AA162" s="396">
        <v>9</v>
      </c>
      <c r="AB162" s="396">
        <v>8</v>
      </c>
      <c r="AC162" s="390">
        <v>6</v>
      </c>
      <c r="AD162" s="390">
        <v>7</v>
      </c>
      <c r="AE162" s="390">
        <v>30</v>
      </c>
      <c r="AF162" s="390">
        <v>29</v>
      </c>
      <c r="AG162" s="390">
        <v>1</v>
      </c>
      <c r="AH162" s="390">
        <v>30</v>
      </c>
      <c r="AI162" s="390">
        <v>43</v>
      </c>
      <c r="AJ162" s="390">
        <v>11</v>
      </c>
      <c r="AK162" s="390">
        <v>5</v>
      </c>
      <c r="AL162" s="390">
        <v>5</v>
      </c>
      <c r="AM162" s="390">
        <v>0</v>
      </c>
    </row>
    <row r="163" spans="1:39" s="394" customFormat="1" ht="14.5" customHeight="1">
      <c r="A163" s="703" t="s">
        <v>193</v>
      </c>
      <c r="B163" s="703" t="s">
        <v>196</v>
      </c>
      <c r="C163" s="396">
        <v>977</v>
      </c>
      <c r="D163" s="396">
        <v>462</v>
      </c>
      <c r="E163" s="396">
        <v>699</v>
      </c>
      <c r="F163" s="396">
        <v>346</v>
      </c>
      <c r="G163" s="396">
        <v>543</v>
      </c>
      <c r="H163" s="396">
        <v>262</v>
      </c>
      <c r="I163" s="396">
        <v>468</v>
      </c>
      <c r="J163" s="396">
        <v>204</v>
      </c>
      <c r="K163" s="396">
        <v>2687</v>
      </c>
      <c r="L163" s="396">
        <v>1274</v>
      </c>
      <c r="M163" s="707" t="s">
        <v>193</v>
      </c>
      <c r="N163" s="707" t="s">
        <v>196</v>
      </c>
      <c r="O163" s="390">
        <v>85</v>
      </c>
      <c r="P163" s="390">
        <v>50</v>
      </c>
      <c r="Q163" s="396">
        <v>82</v>
      </c>
      <c r="R163" s="396">
        <v>38</v>
      </c>
      <c r="S163" s="396">
        <v>70</v>
      </c>
      <c r="T163" s="396">
        <v>41</v>
      </c>
      <c r="U163" s="396">
        <v>121</v>
      </c>
      <c r="V163" s="396">
        <v>45</v>
      </c>
      <c r="W163" s="396">
        <v>358</v>
      </c>
      <c r="X163" s="396">
        <v>174</v>
      </c>
      <c r="Y163" s="707" t="s">
        <v>193</v>
      </c>
      <c r="Z163" s="707" t="s">
        <v>196</v>
      </c>
      <c r="AA163" s="396">
        <v>17</v>
      </c>
      <c r="AB163" s="396">
        <v>11</v>
      </c>
      <c r="AC163" s="390">
        <v>10</v>
      </c>
      <c r="AD163" s="390">
        <v>9</v>
      </c>
      <c r="AE163" s="390">
        <v>47</v>
      </c>
      <c r="AF163" s="390">
        <v>38</v>
      </c>
      <c r="AG163" s="390">
        <v>8</v>
      </c>
      <c r="AH163" s="390">
        <v>46</v>
      </c>
      <c r="AI163" s="390">
        <v>64</v>
      </c>
      <c r="AJ163" s="390">
        <v>1</v>
      </c>
      <c r="AK163" s="390">
        <v>8</v>
      </c>
      <c r="AL163" s="390">
        <v>8</v>
      </c>
      <c r="AM163" s="390">
        <v>0</v>
      </c>
    </row>
    <row r="164" spans="1:39" s="394" customFormat="1" ht="14.5" customHeight="1">
      <c r="A164" s="703" t="s">
        <v>193</v>
      </c>
      <c r="B164" s="703" t="s">
        <v>197</v>
      </c>
      <c r="C164" s="396">
        <v>418</v>
      </c>
      <c r="D164" s="396">
        <v>189</v>
      </c>
      <c r="E164" s="396">
        <v>376</v>
      </c>
      <c r="F164" s="396">
        <v>177</v>
      </c>
      <c r="G164" s="396">
        <v>265</v>
      </c>
      <c r="H164" s="396">
        <v>131</v>
      </c>
      <c r="I164" s="396">
        <v>267</v>
      </c>
      <c r="J164" s="396">
        <v>129</v>
      </c>
      <c r="K164" s="396">
        <v>1326</v>
      </c>
      <c r="L164" s="396">
        <v>626</v>
      </c>
      <c r="M164" s="707" t="s">
        <v>193</v>
      </c>
      <c r="N164" s="707" t="s">
        <v>197</v>
      </c>
      <c r="O164" s="390">
        <v>27</v>
      </c>
      <c r="P164" s="390">
        <v>11</v>
      </c>
      <c r="Q164" s="396">
        <v>11</v>
      </c>
      <c r="R164" s="396">
        <v>7</v>
      </c>
      <c r="S164" s="396">
        <v>10</v>
      </c>
      <c r="T164" s="396">
        <v>7</v>
      </c>
      <c r="U164" s="396">
        <v>72</v>
      </c>
      <c r="V164" s="396">
        <v>34</v>
      </c>
      <c r="W164" s="396">
        <v>120</v>
      </c>
      <c r="X164" s="396">
        <v>59</v>
      </c>
      <c r="Y164" s="707" t="s">
        <v>193</v>
      </c>
      <c r="Z164" s="707" t="s">
        <v>197</v>
      </c>
      <c r="AA164" s="396">
        <v>7</v>
      </c>
      <c r="AB164" s="396">
        <v>7</v>
      </c>
      <c r="AC164" s="390">
        <v>5</v>
      </c>
      <c r="AD164" s="390">
        <v>5</v>
      </c>
      <c r="AE164" s="390">
        <v>24</v>
      </c>
      <c r="AF164" s="390">
        <v>17</v>
      </c>
      <c r="AG164" s="390">
        <v>7</v>
      </c>
      <c r="AH164" s="390">
        <v>24</v>
      </c>
      <c r="AI164" s="390">
        <v>31</v>
      </c>
      <c r="AJ164" s="390">
        <v>3</v>
      </c>
      <c r="AK164" s="390">
        <v>3</v>
      </c>
      <c r="AL164" s="390">
        <v>3</v>
      </c>
      <c r="AM164" s="390">
        <v>0</v>
      </c>
    </row>
    <row r="165" spans="1:39" s="394" customFormat="1" ht="14.5" customHeight="1">
      <c r="A165" s="703" t="s">
        <v>193</v>
      </c>
      <c r="B165" s="703" t="s">
        <v>198</v>
      </c>
      <c r="C165" s="396">
        <v>188</v>
      </c>
      <c r="D165" s="396">
        <v>88</v>
      </c>
      <c r="E165" s="396">
        <v>100</v>
      </c>
      <c r="F165" s="396">
        <v>40</v>
      </c>
      <c r="G165" s="396">
        <v>92</v>
      </c>
      <c r="H165" s="396">
        <v>49</v>
      </c>
      <c r="I165" s="396">
        <v>102</v>
      </c>
      <c r="J165" s="396">
        <v>56</v>
      </c>
      <c r="K165" s="396">
        <v>482</v>
      </c>
      <c r="L165" s="396">
        <v>233</v>
      </c>
      <c r="M165" s="707" t="s">
        <v>193</v>
      </c>
      <c r="N165" s="707" t="s">
        <v>198</v>
      </c>
      <c r="O165" s="390">
        <v>11</v>
      </c>
      <c r="P165" s="390">
        <v>3</v>
      </c>
      <c r="Q165" s="396">
        <v>12</v>
      </c>
      <c r="R165" s="396">
        <v>1</v>
      </c>
      <c r="S165" s="396">
        <v>16</v>
      </c>
      <c r="T165" s="396">
        <v>6</v>
      </c>
      <c r="U165" s="396">
        <v>19</v>
      </c>
      <c r="V165" s="396">
        <v>12</v>
      </c>
      <c r="W165" s="396">
        <v>58</v>
      </c>
      <c r="X165" s="396">
        <v>22</v>
      </c>
      <c r="Y165" s="707" t="s">
        <v>193</v>
      </c>
      <c r="Z165" s="707" t="s">
        <v>198</v>
      </c>
      <c r="AA165" s="396">
        <v>4</v>
      </c>
      <c r="AB165" s="396">
        <v>2</v>
      </c>
      <c r="AC165" s="390">
        <v>2</v>
      </c>
      <c r="AD165" s="390">
        <v>2</v>
      </c>
      <c r="AE165" s="390">
        <v>10</v>
      </c>
      <c r="AF165" s="390">
        <v>10</v>
      </c>
      <c r="AG165" s="390">
        <v>0</v>
      </c>
      <c r="AH165" s="390">
        <v>10</v>
      </c>
      <c r="AI165" s="390">
        <v>16</v>
      </c>
      <c r="AJ165" s="390">
        <v>2</v>
      </c>
      <c r="AK165" s="390">
        <v>2</v>
      </c>
      <c r="AL165" s="390">
        <v>2</v>
      </c>
      <c r="AM165" s="390">
        <v>0</v>
      </c>
    </row>
    <row r="166" spans="1:39" s="394" customFormat="1" ht="14.5" customHeight="1">
      <c r="A166" s="703" t="s">
        <v>193</v>
      </c>
      <c r="B166" s="703" t="s">
        <v>199</v>
      </c>
      <c r="C166" s="396">
        <v>895</v>
      </c>
      <c r="D166" s="396">
        <v>415</v>
      </c>
      <c r="E166" s="396">
        <v>531</v>
      </c>
      <c r="F166" s="396">
        <v>240</v>
      </c>
      <c r="G166" s="396">
        <v>503</v>
      </c>
      <c r="H166" s="396">
        <v>224</v>
      </c>
      <c r="I166" s="396">
        <v>635</v>
      </c>
      <c r="J166" s="396">
        <v>260</v>
      </c>
      <c r="K166" s="396">
        <v>2564</v>
      </c>
      <c r="L166" s="396">
        <v>1139</v>
      </c>
      <c r="M166" s="707" t="s">
        <v>193</v>
      </c>
      <c r="N166" s="707" t="s">
        <v>199</v>
      </c>
      <c r="O166" s="390">
        <v>46</v>
      </c>
      <c r="P166" s="390">
        <v>14</v>
      </c>
      <c r="Q166" s="396">
        <v>28</v>
      </c>
      <c r="R166" s="396">
        <v>14</v>
      </c>
      <c r="S166" s="396">
        <v>33</v>
      </c>
      <c r="T166" s="396">
        <v>15</v>
      </c>
      <c r="U166" s="396">
        <v>144</v>
      </c>
      <c r="V166" s="396">
        <v>44</v>
      </c>
      <c r="W166" s="396">
        <v>251</v>
      </c>
      <c r="X166" s="396">
        <v>87</v>
      </c>
      <c r="Y166" s="707" t="s">
        <v>193</v>
      </c>
      <c r="Z166" s="707" t="s">
        <v>199</v>
      </c>
      <c r="AA166" s="396">
        <v>14</v>
      </c>
      <c r="AB166" s="396">
        <v>11</v>
      </c>
      <c r="AC166" s="390">
        <v>9</v>
      </c>
      <c r="AD166" s="390">
        <v>10</v>
      </c>
      <c r="AE166" s="390">
        <v>44</v>
      </c>
      <c r="AF166" s="390">
        <v>32</v>
      </c>
      <c r="AG166" s="390">
        <v>10</v>
      </c>
      <c r="AH166" s="390">
        <v>42</v>
      </c>
      <c r="AI166" s="390">
        <v>53</v>
      </c>
      <c r="AJ166" s="390">
        <v>6</v>
      </c>
      <c r="AK166" s="390">
        <v>6</v>
      </c>
      <c r="AL166" s="390">
        <v>6</v>
      </c>
      <c r="AM166" s="390">
        <v>0</v>
      </c>
    </row>
    <row r="167" spans="1:39" s="394" customFormat="1" ht="14.5" customHeight="1">
      <c r="A167" s="703" t="s">
        <v>193</v>
      </c>
      <c r="B167" s="703" t="s">
        <v>262</v>
      </c>
      <c r="C167" s="396">
        <v>254</v>
      </c>
      <c r="D167" s="396">
        <v>126</v>
      </c>
      <c r="E167" s="396">
        <v>198</v>
      </c>
      <c r="F167" s="396">
        <v>79</v>
      </c>
      <c r="G167" s="396">
        <v>151</v>
      </c>
      <c r="H167" s="396">
        <v>74</v>
      </c>
      <c r="I167" s="396">
        <v>443</v>
      </c>
      <c r="J167" s="396">
        <v>312</v>
      </c>
      <c r="K167" s="396">
        <v>1046</v>
      </c>
      <c r="L167" s="396">
        <v>591</v>
      </c>
      <c r="M167" s="703" t="s">
        <v>193</v>
      </c>
      <c r="N167" s="703" t="s">
        <v>262</v>
      </c>
      <c r="O167" s="390">
        <v>18</v>
      </c>
      <c r="P167" s="390">
        <v>9</v>
      </c>
      <c r="Q167" s="390">
        <v>46</v>
      </c>
      <c r="R167" s="390">
        <v>15</v>
      </c>
      <c r="S167" s="390">
        <v>44</v>
      </c>
      <c r="T167" s="390">
        <v>23</v>
      </c>
      <c r="U167" s="390">
        <v>116</v>
      </c>
      <c r="V167" s="390">
        <v>47</v>
      </c>
      <c r="W167" s="390">
        <v>224</v>
      </c>
      <c r="X167" s="390">
        <v>94</v>
      </c>
      <c r="Y167" s="703" t="s">
        <v>193</v>
      </c>
      <c r="Z167" s="703" t="s">
        <v>262</v>
      </c>
      <c r="AA167" s="390">
        <v>4</v>
      </c>
      <c r="AB167" s="390">
        <v>4</v>
      </c>
      <c r="AC167" s="390">
        <v>3</v>
      </c>
      <c r="AD167" s="390">
        <v>4</v>
      </c>
      <c r="AE167" s="390">
        <v>15</v>
      </c>
      <c r="AF167" s="390">
        <v>14</v>
      </c>
      <c r="AG167" s="390">
        <v>1</v>
      </c>
      <c r="AH167" s="390">
        <v>15</v>
      </c>
      <c r="AI167" s="390">
        <v>23</v>
      </c>
      <c r="AJ167" s="390">
        <v>2</v>
      </c>
      <c r="AK167" s="390">
        <v>2</v>
      </c>
      <c r="AL167" s="390">
        <v>2</v>
      </c>
      <c r="AM167" s="390">
        <v>0</v>
      </c>
    </row>
    <row r="168" spans="1:39">
      <c r="A168" s="115"/>
      <c r="B168" s="83"/>
      <c r="C168" s="115"/>
      <c r="D168" s="115"/>
      <c r="E168" s="115"/>
      <c r="F168" s="115"/>
      <c r="G168" s="115"/>
      <c r="H168" s="83"/>
      <c r="I168" s="115"/>
      <c r="J168" s="115"/>
      <c r="K168" s="262"/>
      <c r="L168" s="262"/>
      <c r="M168" s="115"/>
      <c r="N168" s="257"/>
      <c r="O168" s="115"/>
      <c r="P168" s="115"/>
      <c r="Q168" s="83"/>
      <c r="R168" s="115"/>
      <c r="S168" s="115"/>
      <c r="T168" s="83"/>
      <c r="U168" s="115"/>
      <c r="V168" s="115"/>
      <c r="W168" s="262"/>
      <c r="X168" s="262"/>
      <c r="Y168" s="262"/>
      <c r="Z168" s="257"/>
      <c r="AA168" s="115"/>
      <c r="AB168" s="115"/>
      <c r="AC168" s="115"/>
      <c r="AD168" s="115"/>
      <c r="AE168" s="115"/>
      <c r="AF168" s="115"/>
      <c r="AG168" s="115"/>
      <c r="AH168" s="115"/>
      <c r="AI168" s="83"/>
      <c r="AJ168" s="83"/>
      <c r="AK168" s="115"/>
      <c r="AL168" s="115"/>
      <c r="AM168" s="115"/>
    </row>
    <row r="169" spans="1:39" s="91" customFormat="1">
      <c r="A169" s="43" t="s">
        <v>526</v>
      </c>
      <c r="B169" s="86"/>
      <c r="C169" s="86"/>
      <c r="D169" s="86"/>
      <c r="E169" s="86"/>
      <c r="F169" s="86"/>
      <c r="G169" s="43"/>
      <c r="H169" s="86"/>
      <c r="I169" s="86"/>
      <c r="J169" s="200"/>
      <c r="K169" s="200"/>
      <c r="L169" s="86"/>
      <c r="M169" s="43" t="s">
        <v>531</v>
      </c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 t="s">
        <v>536</v>
      </c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86"/>
      <c r="AL169" s="86"/>
      <c r="AM169" s="86"/>
    </row>
    <row r="170" spans="1:39" s="91" customFormat="1">
      <c r="A170" s="43" t="s">
        <v>111</v>
      </c>
      <c r="B170" s="86"/>
      <c r="C170" s="86"/>
      <c r="D170" s="86"/>
      <c r="E170" s="86"/>
      <c r="F170" s="86"/>
      <c r="G170" s="43"/>
      <c r="H170" s="86"/>
      <c r="I170" s="86"/>
      <c r="J170" s="200"/>
      <c r="K170" s="200"/>
      <c r="L170" s="86"/>
      <c r="M170" s="43" t="s">
        <v>111</v>
      </c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 t="s">
        <v>435</v>
      </c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86"/>
      <c r="AL170" s="86"/>
      <c r="AM170" s="86"/>
    </row>
    <row r="171" spans="1:39" s="91" customFormat="1">
      <c r="A171" s="43" t="s">
        <v>281</v>
      </c>
      <c r="B171" s="86"/>
      <c r="C171" s="86"/>
      <c r="D171" s="86"/>
      <c r="E171" s="86"/>
      <c r="F171" s="86"/>
      <c r="G171" s="43"/>
      <c r="H171" s="86"/>
      <c r="I171" s="86"/>
      <c r="J171" s="200"/>
      <c r="K171" s="200"/>
      <c r="L171" s="86"/>
      <c r="M171" s="43" t="s">
        <v>281</v>
      </c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 t="s">
        <v>281</v>
      </c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86"/>
      <c r="AL171" s="86"/>
      <c r="AM171" s="86"/>
    </row>
    <row r="172" spans="1:39">
      <c r="A172" s="43"/>
      <c r="B172" s="86"/>
      <c r="C172" s="86"/>
      <c r="D172" s="86"/>
      <c r="E172" s="86"/>
      <c r="F172" s="86"/>
      <c r="G172" s="43"/>
      <c r="H172" s="86"/>
      <c r="I172" s="86"/>
      <c r="J172" s="200"/>
      <c r="K172" s="200"/>
      <c r="L172" s="86"/>
      <c r="M172" s="43"/>
      <c r="N172" s="86"/>
      <c r="O172" s="86"/>
      <c r="P172" s="86"/>
      <c r="Q172" s="86"/>
      <c r="R172" s="86"/>
      <c r="S172" s="43"/>
      <c r="T172" s="86"/>
      <c r="U172" s="86"/>
      <c r="V172" s="200"/>
      <c r="W172" s="200"/>
      <c r="X172" s="86"/>
    </row>
    <row r="173" spans="1:39">
      <c r="A173" s="92" t="s">
        <v>200</v>
      </c>
      <c r="M173" s="92" t="s">
        <v>200</v>
      </c>
      <c r="Y173" s="92" t="s">
        <v>200</v>
      </c>
    </row>
    <row r="174" spans="1:39">
      <c r="N174" s="265"/>
    </row>
    <row r="175" spans="1:39" s="103" customFormat="1" ht="17.25" customHeight="1">
      <c r="A175" s="266"/>
      <c r="B175" s="50"/>
      <c r="C175" s="51" t="s">
        <v>84</v>
      </c>
      <c r="D175" s="52"/>
      <c r="E175" s="51" t="s">
        <v>85</v>
      </c>
      <c r="F175" s="52"/>
      <c r="G175" s="51" t="s">
        <v>86</v>
      </c>
      <c r="H175" s="52"/>
      <c r="I175" s="51" t="s">
        <v>87</v>
      </c>
      <c r="J175" s="52"/>
      <c r="K175" s="144" t="s">
        <v>57</v>
      </c>
      <c r="L175" s="146"/>
      <c r="M175" s="253"/>
      <c r="N175" s="254"/>
      <c r="O175" s="51" t="s">
        <v>84</v>
      </c>
      <c r="P175" s="52"/>
      <c r="Q175" s="51" t="s">
        <v>85</v>
      </c>
      <c r="R175" s="52"/>
      <c r="S175" s="51" t="s">
        <v>86</v>
      </c>
      <c r="T175" s="52"/>
      <c r="U175" s="51" t="s">
        <v>87</v>
      </c>
      <c r="V175" s="52"/>
      <c r="W175" s="144" t="s">
        <v>57</v>
      </c>
      <c r="X175" s="146"/>
      <c r="Y175" s="253"/>
      <c r="Z175" s="190"/>
      <c r="AA175" s="939" t="s">
        <v>88</v>
      </c>
      <c r="AB175" s="940"/>
      <c r="AC175" s="940"/>
      <c r="AD175" s="940"/>
      <c r="AE175" s="941"/>
      <c r="AF175" s="13" t="s">
        <v>70</v>
      </c>
      <c r="AG175" s="15"/>
      <c r="AH175" s="13"/>
      <c r="AI175" s="25" t="s">
        <v>251</v>
      </c>
      <c r="AJ175" s="237"/>
      <c r="AK175" s="13" t="s">
        <v>72</v>
      </c>
      <c r="AL175" s="14"/>
      <c r="AM175" s="15"/>
    </row>
    <row r="176" spans="1:39" s="103" customFormat="1" ht="24" customHeight="1">
      <c r="A176" s="104" t="s">
        <v>113</v>
      </c>
      <c r="B176" s="60" t="s">
        <v>114</v>
      </c>
      <c r="C176" s="182" t="s">
        <v>282</v>
      </c>
      <c r="D176" s="182" t="s">
        <v>269</v>
      </c>
      <c r="E176" s="182" t="s">
        <v>282</v>
      </c>
      <c r="F176" s="182" t="s">
        <v>269</v>
      </c>
      <c r="G176" s="182" t="s">
        <v>282</v>
      </c>
      <c r="H176" s="182" t="s">
        <v>269</v>
      </c>
      <c r="I176" s="182" t="s">
        <v>282</v>
      </c>
      <c r="J176" s="182" t="s">
        <v>269</v>
      </c>
      <c r="K176" s="182" t="s">
        <v>282</v>
      </c>
      <c r="L176" s="182" t="s">
        <v>269</v>
      </c>
      <c r="M176" s="104" t="s">
        <v>113</v>
      </c>
      <c r="N176" s="60" t="s">
        <v>114</v>
      </c>
      <c r="O176" s="182" t="s">
        <v>282</v>
      </c>
      <c r="P176" s="182" t="s">
        <v>269</v>
      </c>
      <c r="Q176" s="182" t="s">
        <v>282</v>
      </c>
      <c r="R176" s="182" t="s">
        <v>269</v>
      </c>
      <c r="S176" s="182" t="s">
        <v>282</v>
      </c>
      <c r="T176" s="182" t="s">
        <v>269</v>
      </c>
      <c r="U176" s="182" t="s">
        <v>282</v>
      </c>
      <c r="V176" s="182" t="s">
        <v>269</v>
      </c>
      <c r="W176" s="182" t="s">
        <v>282</v>
      </c>
      <c r="X176" s="182" t="s">
        <v>269</v>
      </c>
      <c r="Y176" s="104" t="s">
        <v>113</v>
      </c>
      <c r="Z176" s="315" t="s">
        <v>114</v>
      </c>
      <c r="AA176" s="16" t="s">
        <v>90</v>
      </c>
      <c r="AB176" s="16" t="s">
        <v>91</v>
      </c>
      <c r="AC176" s="16" t="s">
        <v>92</v>
      </c>
      <c r="AD176" s="16" t="s">
        <v>93</v>
      </c>
      <c r="AE176" s="17" t="s">
        <v>57</v>
      </c>
      <c r="AF176" s="31" t="s">
        <v>73</v>
      </c>
      <c r="AG176" s="31" t="s">
        <v>74</v>
      </c>
      <c r="AH176" s="30" t="s">
        <v>75</v>
      </c>
      <c r="AI176" s="33" t="s">
        <v>252</v>
      </c>
      <c r="AJ176" s="30" t="s">
        <v>80</v>
      </c>
      <c r="AK176" s="34" t="s">
        <v>81</v>
      </c>
      <c r="AL176" s="35" t="s">
        <v>82</v>
      </c>
      <c r="AM176" s="34" t="s">
        <v>83</v>
      </c>
    </row>
    <row r="177" spans="1:39">
      <c r="A177" s="73"/>
      <c r="B177" s="69"/>
      <c r="C177" s="73"/>
      <c r="D177" s="73"/>
      <c r="E177" s="73"/>
      <c r="F177" s="73"/>
      <c r="G177" s="73"/>
      <c r="H177" s="72"/>
      <c r="I177" s="73"/>
      <c r="J177" s="73"/>
      <c r="K177" s="261"/>
      <c r="L177" s="261"/>
      <c r="M177" s="73"/>
      <c r="N177" s="74"/>
      <c r="O177" s="73"/>
      <c r="P177" s="412"/>
      <c r="Q177" s="72"/>
      <c r="R177" s="73"/>
      <c r="S177" s="73"/>
      <c r="T177" s="72"/>
      <c r="U177" s="73"/>
      <c r="V177" s="73"/>
      <c r="W177" s="261"/>
      <c r="X177" s="261"/>
      <c r="Y177" s="73"/>
      <c r="Z177" s="74"/>
      <c r="AA177" s="73"/>
      <c r="AB177" s="73"/>
      <c r="AC177" s="73"/>
      <c r="AD177" s="412"/>
      <c r="AE177" s="73"/>
      <c r="AF177" s="74"/>
      <c r="AG177" s="69"/>
      <c r="AH177" s="69"/>
      <c r="AI177" s="241"/>
      <c r="AJ177" s="241"/>
      <c r="AK177" s="244"/>
      <c r="AL177" s="73"/>
      <c r="AM177" s="73"/>
    </row>
    <row r="178" spans="1:39" s="251" customFormat="1">
      <c r="A178" s="157"/>
      <c r="B178" s="401" t="s">
        <v>58</v>
      </c>
      <c r="C178" s="402">
        <f t="shared" ref="C178:L178" si="97">SUM(C180:C197)</f>
        <v>8819</v>
      </c>
      <c r="D178" s="402">
        <f t="shared" si="97"/>
        <v>4473</v>
      </c>
      <c r="E178" s="402">
        <f t="shared" si="97"/>
        <v>7637</v>
      </c>
      <c r="F178" s="402">
        <f t="shared" si="97"/>
        <v>3859</v>
      </c>
      <c r="G178" s="402">
        <f t="shared" si="97"/>
        <v>5787</v>
      </c>
      <c r="H178" s="401">
        <f t="shared" si="97"/>
        <v>2955</v>
      </c>
      <c r="I178" s="402">
        <f t="shared" si="97"/>
        <v>6376</v>
      </c>
      <c r="J178" s="402">
        <f t="shared" si="97"/>
        <v>3246</v>
      </c>
      <c r="K178" s="402">
        <f t="shared" si="97"/>
        <v>28619</v>
      </c>
      <c r="L178" s="402">
        <f t="shared" si="97"/>
        <v>14533</v>
      </c>
      <c r="M178" s="402"/>
      <c r="N178" s="401" t="s">
        <v>58</v>
      </c>
      <c r="O178" s="402">
        <f t="shared" ref="O178:X178" si="98">SUM(O180:O197)</f>
        <v>800</v>
      </c>
      <c r="P178" s="402">
        <f t="shared" si="98"/>
        <v>399</v>
      </c>
      <c r="Q178" s="401">
        <f t="shared" si="98"/>
        <v>420</v>
      </c>
      <c r="R178" s="402">
        <f t="shared" si="98"/>
        <v>220</v>
      </c>
      <c r="S178" s="402">
        <f t="shared" si="98"/>
        <v>379</v>
      </c>
      <c r="T178" s="401">
        <f t="shared" si="98"/>
        <v>203</v>
      </c>
      <c r="U178" s="402">
        <f t="shared" si="98"/>
        <v>1260</v>
      </c>
      <c r="V178" s="402">
        <f t="shared" si="98"/>
        <v>671</v>
      </c>
      <c r="W178" s="402">
        <f t="shared" si="98"/>
        <v>2859</v>
      </c>
      <c r="X178" s="402">
        <f t="shared" si="98"/>
        <v>1493</v>
      </c>
      <c r="Y178" s="157"/>
      <c r="Z178" s="345" t="s">
        <v>58</v>
      </c>
      <c r="AA178" s="157">
        <f t="shared" ref="AA178:AM178" si="99">SUM(AA180:AA197)</f>
        <v>174</v>
      </c>
      <c r="AB178" s="157">
        <f t="shared" si="99"/>
        <v>155</v>
      </c>
      <c r="AC178" s="157">
        <f t="shared" si="99"/>
        <v>127</v>
      </c>
      <c r="AD178" s="402">
        <f t="shared" si="99"/>
        <v>136</v>
      </c>
      <c r="AE178" s="402">
        <f t="shared" si="99"/>
        <v>592</v>
      </c>
      <c r="AF178" s="402">
        <f t="shared" si="99"/>
        <v>550</v>
      </c>
      <c r="AG178" s="402">
        <f t="shared" si="99"/>
        <v>52</v>
      </c>
      <c r="AH178" s="402">
        <f t="shared" si="99"/>
        <v>602</v>
      </c>
      <c r="AI178" s="402">
        <f t="shared" si="99"/>
        <v>1049</v>
      </c>
      <c r="AJ178" s="402">
        <f t="shared" si="99"/>
        <v>67</v>
      </c>
      <c r="AK178" s="402">
        <f t="shared" si="99"/>
        <v>103</v>
      </c>
      <c r="AL178" s="402">
        <f t="shared" si="99"/>
        <v>102</v>
      </c>
      <c r="AM178" s="402">
        <f t="shared" si="99"/>
        <v>1</v>
      </c>
    </row>
    <row r="179" spans="1:39">
      <c r="A179" s="112"/>
      <c r="B179" s="70"/>
      <c r="C179" s="396"/>
      <c r="D179" s="396"/>
      <c r="E179" s="396"/>
      <c r="F179" s="396"/>
      <c r="G179" s="396"/>
      <c r="H179" s="70"/>
      <c r="I179" s="396"/>
      <c r="J179" s="396"/>
      <c r="K179" s="402"/>
      <c r="L179" s="402"/>
      <c r="M179" s="396"/>
      <c r="N179" s="70"/>
      <c r="O179" s="112"/>
      <c r="P179" s="396"/>
      <c r="Q179" s="67"/>
      <c r="R179" s="112"/>
      <c r="S179" s="112"/>
      <c r="T179" s="67"/>
      <c r="U179" s="112"/>
      <c r="V179" s="112"/>
      <c r="W179" s="157"/>
      <c r="X179" s="157"/>
      <c r="Y179" s="112"/>
      <c r="Z179" s="256"/>
      <c r="AA179" s="112"/>
      <c r="AB179" s="112"/>
      <c r="AC179" s="112"/>
      <c r="AD179" s="396"/>
      <c r="AE179" s="396"/>
      <c r="AF179" s="396"/>
      <c r="AG179" s="396"/>
      <c r="AH179" s="396"/>
      <c r="AI179" s="70"/>
      <c r="AJ179" s="70"/>
      <c r="AK179" s="396"/>
      <c r="AL179" s="396"/>
      <c r="AM179" s="396"/>
    </row>
    <row r="180" spans="1:39" s="394" customFormat="1" ht="14.5" customHeight="1">
      <c r="A180" s="703" t="s">
        <v>201</v>
      </c>
      <c r="B180" s="703" t="s">
        <v>202</v>
      </c>
      <c r="C180" s="396">
        <v>1177</v>
      </c>
      <c r="D180" s="396">
        <v>605</v>
      </c>
      <c r="E180" s="396">
        <v>1021</v>
      </c>
      <c r="F180" s="396">
        <v>512</v>
      </c>
      <c r="G180" s="396">
        <v>884</v>
      </c>
      <c r="H180" s="396">
        <v>435</v>
      </c>
      <c r="I180" s="396">
        <v>1189</v>
      </c>
      <c r="J180" s="396">
        <v>562</v>
      </c>
      <c r="K180" s="396">
        <v>4271</v>
      </c>
      <c r="L180" s="396">
        <v>2114</v>
      </c>
      <c r="M180" s="707" t="s">
        <v>201</v>
      </c>
      <c r="N180" s="707" t="s">
        <v>202</v>
      </c>
      <c r="O180" s="390">
        <v>49</v>
      </c>
      <c r="P180" s="390">
        <v>23</v>
      </c>
      <c r="Q180" s="396">
        <v>16</v>
      </c>
      <c r="R180" s="396">
        <v>10</v>
      </c>
      <c r="S180" s="396">
        <v>24</v>
      </c>
      <c r="T180" s="396">
        <v>14</v>
      </c>
      <c r="U180" s="396">
        <v>221</v>
      </c>
      <c r="V180" s="396">
        <v>110</v>
      </c>
      <c r="W180" s="396">
        <v>310</v>
      </c>
      <c r="X180" s="396">
        <v>157</v>
      </c>
      <c r="Y180" s="707" t="s">
        <v>201</v>
      </c>
      <c r="Z180" s="707" t="s">
        <v>202</v>
      </c>
      <c r="AA180" s="396">
        <v>23</v>
      </c>
      <c r="AB180" s="396">
        <v>19</v>
      </c>
      <c r="AC180" s="390">
        <v>19</v>
      </c>
      <c r="AD180" s="390">
        <v>24</v>
      </c>
      <c r="AE180" s="390">
        <v>85</v>
      </c>
      <c r="AF180" s="390">
        <v>92</v>
      </c>
      <c r="AG180" s="390">
        <v>3</v>
      </c>
      <c r="AH180" s="390">
        <v>95</v>
      </c>
      <c r="AI180" s="390">
        <v>141</v>
      </c>
      <c r="AJ180" s="390">
        <v>10</v>
      </c>
      <c r="AK180" s="390">
        <v>12</v>
      </c>
      <c r="AL180" s="390">
        <v>12</v>
      </c>
      <c r="AM180" s="390">
        <v>0</v>
      </c>
    </row>
    <row r="181" spans="1:39" s="394" customFormat="1" ht="14.5" customHeight="1">
      <c r="A181" s="703" t="s">
        <v>201</v>
      </c>
      <c r="B181" s="703" t="s">
        <v>203</v>
      </c>
      <c r="C181" s="396">
        <v>928</v>
      </c>
      <c r="D181" s="396">
        <v>481</v>
      </c>
      <c r="E181" s="396">
        <v>872</v>
      </c>
      <c r="F181" s="396">
        <v>443</v>
      </c>
      <c r="G181" s="396">
        <v>717</v>
      </c>
      <c r="H181" s="396">
        <v>340</v>
      </c>
      <c r="I181" s="396">
        <v>583</v>
      </c>
      <c r="J181" s="396">
        <v>312</v>
      </c>
      <c r="K181" s="396">
        <v>3100</v>
      </c>
      <c r="L181" s="396">
        <v>1576</v>
      </c>
      <c r="M181" s="707" t="s">
        <v>201</v>
      </c>
      <c r="N181" s="707" t="s">
        <v>203</v>
      </c>
      <c r="O181" s="390">
        <v>54</v>
      </c>
      <c r="P181" s="390">
        <v>30</v>
      </c>
      <c r="Q181" s="396">
        <v>38</v>
      </c>
      <c r="R181" s="396">
        <v>18</v>
      </c>
      <c r="S181" s="396">
        <v>14</v>
      </c>
      <c r="T181" s="396">
        <v>6</v>
      </c>
      <c r="U181" s="396">
        <v>63</v>
      </c>
      <c r="V181" s="396">
        <v>37</v>
      </c>
      <c r="W181" s="396">
        <v>169</v>
      </c>
      <c r="X181" s="396">
        <v>91</v>
      </c>
      <c r="Y181" s="707" t="s">
        <v>201</v>
      </c>
      <c r="Z181" s="707" t="s">
        <v>203</v>
      </c>
      <c r="AA181" s="396">
        <v>22</v>
      </c>
      <c r="AB181" s="396">
        <v>25</v>
      </c>
      <c r="AC181" s="390">
        <v>20</v>
      </c>
      <c r="AD181" s="390">
        <v>18</v>
      </c>
      <c r="AE181" s="390">
        <v>85</v>
      </c>
      <c r="AF181" s="390">
        <v>66</v>
      </c>
      <c r="AG181" s="390">
        <v>14</v>
      </c>
      <c r="AH181" s="390">
        <v>80</v>
      </c>
      <c r="AI181" s="390">
        <v>136</v>
      </c>
      <c r="AJ181" s="390">
        <v>8</v>
      </c>
      <c r="AK181" s="390">
        <v>18</v>
      </c>
      <c r="AL181" s="390">
        <v>18</v>
      </c>
      <c r="AM181" s="390">
        <v>0</v>
      </c>
    </row>
    <row r="182" spans="1:39" s="394" customFormat="1" ht="14.5" customHeight="1">
      <c r="A182" s="703" t="s">
        <v>201</v>
      </c>
      <c r="B182" s="703" t="s">
        <v>204</v>
      </c>
      <c r="C182" s="396">
        <v>62</v>
      </c>
      <c r="D182" s="396">
        <v>30</v>
      </c>
      <c r="E182" s="396">
        <v>74</v>
      </c>
      <c r="F182" s="396">
        <v>32</v>
      </c>
      <c r="G182" s="396">
        <v>94</v>
      </c>
      <c r="H182" s="396">
        <v>44</v>
      </c>
      <c r="I182" s="396">
        <v>120</v>
      </c>
      <c r="J182" s="396">
        <v>59</v>
      </c>
      <c r="K182" s="396">
        <v>350</v>
      </c>
      <c r="L182" s="396">
        <v>165</v>
      </c>
      <c r="M182" s="707" t="s">
        <v>201</v>
      </c>
      <c r="N182" s="707" t="s">
        <v>204</v>
      </c>
      <c r="O182" s="390">
        <v>0</v>
      </c>
      <c r="P182" s="390">
        <v>0</v>
      </c>
      <c r="Q182" s="396">
        <v>1</v>
      </c>
      <c r="R182" s="396">
        <v>1</v>
      </c>
      <c r="S182" s="396">
        <v>1</v>
      </c>
      <c r="T182" s="396">
        <v>1</v>
      </c>
      <c r="U182" s="396">
        <v>61</v>
      </c>
      <c r="V182" s="396">
        <v>28</v>
      </c>
      <c r="W182" s="396">
        <v>63</v>
      </c>
      <c r="X182" s="396">
        <v>30</v>
      </c>
      <c r="Y182" s="707" t="s">
        <v>201</v>
      </c>
      <c r="Z182" s="707" t="s">
        <v>204</v>
      </c>
      <c r="AA182" s="396">
        <v>1</v>
      </c>
      <c r="AB182" s="396">
        <v>1</v>
      </c>
      <c r="AC182" s="390">
        <v>2</v>
      </c>
      <c r="AD182" s="390">
        <v>2</v>
      </c>
      <c r="AE182" s="390">
        <v>6</v>
      </c>
      <c r="AF182" s="390">
        <v>5</v>
      </c>
      <c r="AG182" s="390">
        <v>1</v>
      </c>
      <c r="AH182" s="390">
        <v>6</v>
      </c>
      <c r="AI182" s="390">
        <v>8</v>
      </c>
      <c r="AJ182" s="390">
        <v>0</v>
      </c>
      <c r="AK182" s="390">
        <v>1</v>
      </c>
      <c r="AL182" s="390">
        <v>1</v>
      </c>
      <c r="AM182" s="390">
        <v>0</v>
      </c>
    </row>
    <row r="183" spans="1:39" s="394" customFormat="1" ht="14.5" customHeight="1">
      <c r="A183" s="703" t="s">
        <v>201</v>
      </c>
      <c r="B183" s="703" t="s">
        <v>205</v>
      </c>
      <c r="C183" s="396">
        <v>104</v>
      </c>
      <c r="D183" s="396">
        <v>52</v>
      </c>
      <c r="E183" s="396">
        <v>0</v>
      </c>
      <c r="F183" s="396">
        <v>0</v>
      </c>
      <c r="G183" s="396">
        <v>0</v>
      </c>
      <c r="H183" s="396">
        <v>0</v>
      </c>
      <c r="I183" s="396">
        <v>0</v>
      </c>
      <c r="J183" s="396">
        <v>0</v>
      </c>
      <c r="K183" s="396">
        <v>104</v>
      </c>
      <c r="L183" s="396">
        <v>52</v>
      </c>
      <c r="M183" s="707" t="s">
        <v>201</v>
      </c>
      <c r="N183" s="707" t="s">
        <v>205</v>
      </c>
      <c r="O183" s="390">
        <v>0</v>
      </c>
      <c r="P183" s="390">
        <v>0</v>
      </c>
      <c r="Q183" s="396">
        <v>0</v>
      </c>
      <c r="R183" s="396">
        <v>0</v>
      </c>
      <c r="S183" s="396">
        <v>0</v>
      </c>
      <c r="T183" s="396">
        <v>0</v>
      </c>
      <c r="U183" s="396">
        <v>0</v>
      </c>
      <c r="V183" s="396">
        <v>0</v>
      </c>
      <c r="W183" s="396">
        <v>0</v>
      </c>
      <c r="X183" s="396">
        <v>0</v>
      </c>
      <c r="Y183" s="707" t="s">
        <v>201</v>
      </c>
      <c r="Z183" s="707" t="s">
        <v>205</v>
      </c>
      <c r="AA183" s="396">
        <v>2</v>
      </c>
      <c r="AB183" s="396">
        <v>0</v>
      </c>
      <c r="AC183" s="390">
        <v>0</v>
      </c>
      <c r="AD183" s="390">
        <v>0</v>
      </c>
      <c r="AE183" s="390">
        <v>2</v>
      </c>
      <c r="AF183" s="390">
        <v>2</v>
      </c>
      <c r="AG183" s="390">
        <v>0</v>
      </c>
      <c r="AH183" s="390">
        <v>2</v>
      </c>
      <c r="AI183" s="390">
        <v>4</v>
      </c>
      <c r="AJ183" s="390">
        <v>1</v>
      </c>
      <c r="AK183" s="390">
        <v>1</v>
      </c>
      <c r="AL183" s="390">
        <v>1</v>
      </c>
      <c r="AM183" s="390">
        <v>0</v>
      </c>
    </row>
    <row r="184" spans="1:39" s="394" customFormat="1" ht="14.5" customHeight="1">
      <c r="A184" s="703" t="s">
        <v>201</v>
      </c>
      <c r="B184" s="703" t="s">
        <v>206</v>
      </c>
      <c r="C184" s="396">
        <v>761</v>
      </c>
      <c r="D184" s="396">
        <v>407</v>
      </c>
      <c r="E184" s="396">
        <v>732</v>
      </c>
      <c r="F184" s="396">
        <v>374</v>
      </c>
      <c r="G184" s="396">
        <v>563</v>
      </c>
      <c r="H184" s="396">
        <v>283</v>
      </c>
      <c r="I184" s="396">
        <v>772</v>
      </c>
      <c r="J184" s="396">
        <v>429</v>
      </c>
      <c r="K184" s="396">
        <v>2828</v>
      </c>
      <c r="L184" s="396">
        <v>1493</v>
      </c>
      <c r="M184" s="707" t="s">
        <v>201</v>
      </c>
      <c r="N184" s="707" t="s">
        <v>206</v>
      </c>
      <c r="O184" s="390">
        <v>89</v>
      </c>
      <c r="P184" s="390">
        <v>43</v>
      </c>
      <c r="Q184" s="396">
        <v>61</v>
      </c>
      <c r="R184" s="396">
        <v>34</v>
      </c>
      <c r="S184" s="396">
        <v>33</v>
      </c>
      <c r="T184" s="396">
        <v>14</v>
      </c>
      <c r="U184" s="396">
        <v>180</v>
      </c>
      <c r="V184" s="396">
        <v>114</v>
      </c>
      <c r="W184" s="396">
        <v>363</v>
      </c>
      <c r="X184" s="396">
        <v>205</v>
      </c>
      <c r="Y184" s="707" t="s">
        <v>201</v>
      </c>
      <c r="Z184" s="707" t="s">
        <v>206</v>
      </c>
      <c r="AA184" s="396">
        <v>19</v>
      </c>
      <c r="AB184" s="396">
        <v>18</v>
      </c>
      <c r="AC184" s="390">
        <v>15</v>
      </c>
      <c r="AD184" s="390">
        <v>19</v>
      </c>
      <c r="AE184" s="390">
        <v>71</v>
      </c>
      <c r="AF184" s="390">
        <v>69</v>
      </c>
      <c r="AG184" s="390">
        <v>2</v>
      </c>
      <c r="AH184" s="390">
        <v>71</v>
      </c>
      <c r="AI184" s="390">
        <v>79</v>
      </c>
      <c r="AJ184" s="390">
        <v>0</v>
      </c>
      <c r="AK184" s="390">
        <v>11</v>
      </c>
      <c r="AL184" s="390">
        <v>11</v>
      </c>
      <c r="AM184" s="390">
        <v>0</v>
      </c>
    </row>
    <row r="185" spans="1:39" s="394" customFormat="1" ht="14.5" customHeight="1">
      <c r="A185" s="703" t="s">
        <v>207</v>
      </c>
      <c r="B185" s="703" t="s">
        <v>208</v>
      </c>
      <c r="C185" s="396">
        <v>969</v>
      </c>
      <c r="D185" s="396">
        <v>469</v>
      </c>
      <c r="E185" s="396">
        <v>858</v>
      </c>
      <c r="F185" s="396">
        <v>424</v>
      </c>
      <c r="G185" s="396">
        <v>519</v>
      </c>
      <c r="H185" s="396">
        <v>269</v>
      </c>
      <c r="I185" s="396">
        <v>453</v>
      </c>
      <c r="J185" s="396">
        <v>206</v>
      </c>
      <c r="K185" s="396">
        <v>2799</v>
      </c>
      <c r="L185" s="396">
        <v>1368</v>
      </c>
      <c r="M185" s="707" t="s">
        <v>207</v>
      </c>
      <c r="N185" s="707" t="s">
        <v>208</v>
      </c>
      <c r="O185" s="390">
        <v>147</v>
      </c>
      <c r="P185" s="390">
        <v>64</v>
      </c>
      <c r="Q185" s="396">
        <v>46</v>
      </c>
      <c r="R185" s="396">
        <v>31</v>
      </c>
      <c r="S185" s="396">
        <v>57</v>
      </c>
      <c r="T185" s="396">
        <v>31</v>
      </c>
      <c r="U185" s="396">
        <v>130</v>
      </c>
      <c r="V185" s="396">
        <v>52</v>
      </c>
      <c r="W185" s="396">
        <v>380</v>
      </c>
      <c r="X185" s="396">
        <v>178</v>
      </c>
      <c r="Y185" s="707" t="s">
        <v>207</v>
      </c>
      <c r="Z185" s="707" t="s">
        <v>208</v>
      </c>
      <c r="AA185" s="396">
        <v>15</v>
      </c>
      <c r="AB185" s="396">
        <v>14</v>
      </c>
      <c r="AC185" s="390">
        <v>8</v>
      </c>
      <c r="AD185" s="390">
        <v>9</v>
      </c>
      <c r="AE185" s="390">
        <v>46</v>
      </c>
      <c r="AF185" s="390">
        <v>40</v>
      </c>
      <c r="AG185" s="390">
        <v>6</v>
      </c>
      <c r="AH185" s="390">
        <v>46</v>
      </c>
      <c r="AI185" s="390">
        <v>70</v>
      </c>
      <c r="AJ185" s="390">
        <v>4</v>
      </c>
      <c r="AK185" s="390">
        <v>6</v>
      </c>
      <c r="AL185" s="390">
        <v>6</v>
      </c>
      <c r="AM185" s="390">
        <v>0</v>
      </c>
    </row>
    <row r="186" spans="1:39" s="394" customFormat="1" ht="14.5" customHeight="1">
      <c r="A186" s="703" t="s">
        <v>207</v>
      </c>
      <c r="B186" s="703" t="s">
        <v>209</v>
      </c>
      <c r="C186" s="396">
        <v>431</v>
      </c>
      <c r="D186" s="396">
        <v>217</v>
      </c>
      <c r="E186" s="396">
        <v>378</v>
      </c>
      <c r="F186" s="396">
        <v>155</v>
      </c>
      <c r="G186" s="396">
        <v>212</v>
      </c>
      <c r="H186" s="396">
        <v>96</v>
      </c>
      <c r="I186" s="396">
        <v>155</v>
      </c>
      <c r="J186" s="396">
        <v>69</v>
      </c>
      <c r="K186" s="396">
        <v>1176</v>
      </c>
      <c r="L186" s="396">
        <v>537</v>
      </c>
      <c r="M186" s="707" t="s">
        <v>207</v>
      </c>
      <c r="N186" s="707" t="s">
        <v>209</v>
      </c>
      <c r="O186" s="390">
        <v>83</v>
      </c>
      <c r="P186" s="390">
        <v>41</v>
      </c>
      <c r="Q186" s="396">
        <v>25</v>
      </c>
      <c r="R186" s="396">
        <v>11</v>
      </c>
      <c r="S186" s="396">
        <v>32</v>
      </c>
      <c r="T186" s="396">
        <v>16</v>
      </c>
      <c r="U186" s="396">
        <v>41</v>
      </c>
      <c r="V186" s="396">
        <v>21</v>
      </c>
      <c r="W186" s="396">
        <v>181</v>
      </c>
      <c r="X186" s="396">
        <v>89</v>
      </c>
      <c r="Y186" s="707" t="s">
        <v>207</v>
      </c>
      <c r="Z186" s="707" t="s">
        <v>209</v>
      </c>
      <c r="AA186" s="396">
        <v>8</v>
      </c>
      <c r="AB186" s="396">
        <v>7</v>
      </c>
      <c r="AC186" s="390">
        <v>4</v>
      </c>
      <c r="AD186" s="390">
        <v>3</v>
      </c>
      <c r="AE186" s="390">
        <v>22</v>
      </c>
      <c r="AF186" s="390">
        <v>21</v>
      </c>
      <c r="AG186" s="390">
        <v>0</v>
      </c>
      <c r="AH186" s="390">
        <v>21</v>
      </c>
      <c r="AI186" s="390">
        <v>40</v>
      </c>
      <c r="AJ186" s="390">
        <v>2</v>
      </c>
      <c r="AK186" s="390">
        <v>5</v>
      </c>
      <c r="AL186" s="390">
        <v>5</v>
      </c>
      <c r="AM186" s="390">
        <v>0</v>
      </c>
    </row>
    <row r="187" spans="1:39" s="394" customFormat="1" ht="14.5" customHeight="1">
      <c r="A187" s="703" t="s">
        <v>207</v>
      </c>
      <c r="B187" s="703" t="s">
        <v>210</v>
      </c>
      <c r="C187" s="396">
        <v>807</v>
      </c>
      <c r="D187" s="396">
        <v>384</v>
      </c>
      <c r="E187" s="396">
        <v>530</v>
      </c>
      <c r="F187" s="396">
        <v>278</v>
      </c>
      <c r="G187" s="396">
        <v>413</v>
      </c>
      <c r="H187" s="396">
        <v>237</v>
      </c>
      <c r="I187" s="396">
        <v>379</v>
      </c>
      <c r="J187" s="396">
        <v>179</v>
      </c>
      <c r="K187" s="396">
        <v>2129</v>
      </c>
      <c r="L187" s="396">
        <v>1078</v>
      </c>
      <c r="M187" s="707" t="s">
        <v>207</v>
      </c>
      <c r="N187" s="707" t="s">
        <v>210</v>
      </c>
      <c r="O187" s="390">
        <v>43</v>
      </c>
      <c r="P187" s="390">
        <v>27</v>
      </c>
      <c r="Q187" s="396">
        <v>34</v>
      </c>
      <c r="R187" s="396">
        <v>15</v>
      </c>
      <c r="S187" s="396">
        <v>68</v>
      </c>
      <c r="T187" s="396">
        <v>40</v>
      </c>
      <c r="U187" s="396">
        <v>89</v>
      </c>
      <c r="V187" s="396">
        <v>54</v>
      </c>
      <c r="W187" s="396">
        <v>234</v>
      </c>
      <c r="X187" s="396">
        <v>136</v>
      </c>
      <c r="Y187" s="707" t="s">
        <v>207</v>
      </c>
      <c r="Z187" s="707" t="s">
        <v>210</v>
      </c>
      <c r="AA187" s="396">
        <v>13</v>
      </c>
      <c r="AB187" s="396">
        <v>9</v>
      </c>
      <c r="AC187" s="390">
        <v>7</v>
      </c>
      <c r="AD187" s="390">
        <v>8</v>
      </c>
      <c r="AE187" s="390">
        <v>37</v>
      </c>
      <c r="AF187" s="390">
        <v>28</v>
      </c>
      <c r="AG187" s="390">
        <v>8</v>
      </c>
      <c r="AH187" s="390">
        <v>36</v>
      </c>
      <c r="AI187" s="390">
        <v>77</v>
      </c>
      <c r="AJ187" s="390">
        <v>11</v>
      </c>
      <c r="AK187" s="390">
        <v>6</v>
      </c>
      <c r="AL187" s="390">
        <v>6</v>
      </c>
      <c r="AM187" s="390">
        <v>0</v>
      </c>
    </row>
    <row r="188" spans="1:39" s="394" customFormat="1" ht="14.5" customHeight="1">
      <c r="A188" s="703" t="s">
        <v>207</v>
      </c>
      <c r="B188" s="703" t="s">
        <v>263</v>
      </c>
      <c r="C188" s="396">
        <v>0</v>
      </c>
      <c r="D188" s="396">
        <v>0</v>
      </c>
      <c r="E188" s="396">
        <v>0</v>
      </c>
      <c r="F188" s="396">
        <v>0</v>
      </c>
      <c r="G188" s="396">
        <v>0</v>
      </c>
      <c r="H188" s="396">
        <v>0</v>
      </c>
      <c r="I188" s="396">
        <v>0</v>
      </c>
      <c r="J188" s="396">
        <v>0</v>
      </c>
      <c r="K188" s="396">
        <v>0</v>
      </c>
      <c r="L188" s="396">
        <v>0</v>
      </c>
      <c r="M188" s="707" t="s">
        <v>207</v>
      </c>
      <c r="N188" s="707" t="s">
        <v>263</v>
      </c>
      <c r="O188" s="390">
        <v>0</v>
      </c>
      <c r="P188" s="390">
        <v>0</v>
      </c>
      <c r="Q188" s="396">
        <v>0</v>
      </c>
      <c r="R188" s="396">
        <v>0</v>
      </c>
      <c r="S188" s="396">
        <v>0</v>
      </c>
      <c r="T188" s="396">
        <v>0</v>
      </c>
      <c r="U188" s="396">
        <v>0</v>
      </c>
      <c r="V188" s="396">
        <v>0</v>
      </c>
      <c r="W188" s="396">
        <v>0</v>
      </c>
      <c r="X188" s="396">
        <v>0</v>
      </c>
      <c r="Y188" s="707" t="s">
        <v>207</v>
      </c>
      <c r="Z188" s="707" t="s">
        <v>263</v>
      </c>
      <c r="AA188" s="396">
        <v>0</v>
      </c>
      <c r="AB188" s="396">
        <v>0</v>
      </c>
      <c r="AC188" s="390">
        <v>0</v>
      </c>
      <c r="AD188" s="390">
        <v>0</v>
      </c>
      <c r="AE188" s="390">
        <v>0</v>
      </c>
      <c r="AF188" s="390">
        <v>0</v>
      </c>
      <c r="AG188" s="390">
        <v>0</v>
      </c>
      <c r="AH188" s="390">
        <v>0</v>
      </c>
      <c r="AI188" s="390">
        <v>0</v>
      </c>
      <c r="AJ188" s="390">
        <v>0</v>
      </c>
      <c r="AK188" s="390">
        <v>0</v>
      </c>
      <c r="AL188" s="390">
        <v>0</v>
      </c>
      <c r="AM188" s="390">
        <v>0</v>
      </c>
    </row>
    <row r="189" spans="1:39" s="394" customFormat="1" ht="14.5" customHeight="1">
      <c r="A189" s="703" t="s">
        <v>207</v>
      </c>
      <c r="B189" s="703" t="s">
        <v>211</v>
      </c>
      <c r="C189" s="396">
        <v>244</v>
      </c>
      <c r="D189" s="396">
        <v>137</v>
      </c>
      <c r="E189" s="396">
        <v>203</v>
      </c>
      <c r="F189" s="396">
        <v>106</v>
      </c>
      <c r="G189" s="396">
        <v>159</v>
      </c>
      <c r="H189" s="396">
        <v>80</v>
      </c>
      <c r="I189" s="396">
        <v>168</v>
      </c>
      <c r="J189" s="396">
        <v>75</v>
      </c>
      <c r="K189" s="396">
        <v>774</v>
      </c>
      <c r="L189" s="396">
        <v>398</v>
      </c>
      <c r="M189" s="707" t="s">
        <v>207</v>
      </c>
      <c r="N189" s="707" t="s">
        <v>211</v>
      </c>
      <c r="O189" s="390">
        <v>27</v>
      </c>
      <c r="P189" s="390">
        <v>18</v>
      </c>
      <c r="Q189" s="396">
        <v>19</v>
      </c>
      <c r="R189" s="396">
        <v>9</v>
      </c>
      <c r="S189" s="396">
        <v>10</v>
      </c>
      <c r="T189" s="396">
        <v>4</v>
      </c>
      <c r="U189" s="396">
        <v>19</v>
      </c>
      <c r="V189" s="396">
        <v>9</v>
      </c>
      <c r="W189" s="396">
        <v>75</v>
      </c>
      <c r="X189" s="396">
        <v>40</v>
      </c>
      <c r="Y189" s="707" t="s">
        <v>207</v>
      </c>
      <c r="Z189" s="707" t="s">
        <v>211</v>
      </c>
      <c r="AA189" s="396">
        <v>5</v>
      </c>
      <c r="AB189" s="396">
        <v>5</v>
      </c>
      <c r="AC189" s="390">
        <v>4</v>
      </c>
      <c r="AD189" s="390">
        <v>3</v>
      </c>
      <c r="AE189" s="390">
        <v>17</v>
      </c>
      <c r="AF189" s="390">
        <v>12</v>
      </c>
      <c r="AG189" s="390">
        <v>5</v>
      </c>
      <c r="AH189" s="390">
        <v>17</v>
      </c>
      <c r="AI189" s="390">
        <v>28</v>
      </c>
      <c r="AJ189" s="390">
        <v>2</v>
      </c>
      <c r="AK189" s="390">
        <v>4</v>
      </c>
      <c r="AL189" s="390">
        <v>4</v>
      </c>
      <c r="AM189" s="390">
        <v>0</v>
      </c>
    </row>
    <row r="190" spans="1:39" s="394" customFormat="1" ht="14.5" customHeight="1">
      <c r="A190" s="703" t="s">
        <v>207</v>
      </c>
      <c r="B190" s="703" t="s">
        <v>212</v>
      </c>
      <c r="C190" s="396">
        <v>183</v>
      </c>
      <c r="D190" s="396">
        <v>90</v>
      </c>
      <c r="E190" s="396">
        <v>148</v>
      </c>
      <c r="F190" s="396">
        <v>86</v>
      </c>
      <c r="G190" s="396">
        <v>75</v>
      </c>
      <c r="H190" s="396">
        <v>42</v>
      </c>
      <c r="I190" s="396">
        <v>97</v>
      </c>
      <c r="J190" s="396">
        <v>59</v>
      </c>
      <c r="K190" s="396">
        <v>503</v>
      </c>
      <c r="L190" s="396">
        <v>277</v>
      </c>
      <c r="M190" s="707" t="s">
        <v>207</v>
      </c>
      <c r="N190" s="707" t="s">
        <v>212</v>
      </c>
      <c r="O190" s="390">
        <v>28</v>
      </c>
      <c r="P190" s="390">
        <v>14</v>
      </c>
      <c r="Q190" s="396">
        <v>4</v>
      </c>
      <c r="R190" s="396">
        <v>1</v>
      </c>
      <c r="S190" s="396">
        <v>1</v>
      </c>
      <c r="T190" s="396">
        <v>1</v>
      </c>
      <c r="U190" s="396">
        <v>14</v>
      </c>
      <c r="V190" s="396">
        <v>10</v>
      </c>
      <c r="W190" s="396">
        <v>47</v>
      </c>
      <c r="X190" s="396">
        <v>26</v>
      </c>
      <c r="Y190" s="707" t="s">
        <v>207</v>
      </c>
      <c r="Z190" s="707" t="s">
        <v>212</v>
      </c>
      <c r="AA190" s="396">
        <v>4</v>
      </c>
      <c r="AB190" s="396">
        <v>3</v>
      </c>
      <c r="AC190" s="390">
        <v>2</v>
      </c>
      <c r="AD190" s="390">
        <v>3</v>
      </c>
      <c r="AE190" s="390">
        <v>12</v>
      </c>
      <c r="AF190" s="390">
        <v>12</v>
      </c>
      <c r="AG190" s="390">
        <v>0</v>
      </c>
      <c r="AH190" s="390">
        <v>12</v>
      </c>
      <c r="AI190" s="390">
        <v>10</v>
      </c>
      <c r="AJ190" s="390">
        <v>1</v>
      </c>
      <c r="AK190" s="390">
        <v>2</v>
      </c>
      <c r="AL190" s="390">
        <v>2</v>
      </c>
      <c r="AM190" s="390">
        <v>0</v>
      </c>
    </row>
    <row r="191" spans="1:39" s="394" customFormat="1" ht="14.5" customHeight="1">
      <c r="A191" s="703" t="s">
        <v>214</v>
      </c>
      <c r="B191" s="703" t="s">
        <v>287</v>
      </c>
      <c r="C191" s="396">
        <v>0</v>
      </c>
      <c r="D191" s="396">
        <v>0</v>
      </c>
      <c r="E191" s="396">
        <v>0</v>
      </c>
      <c r="F191" s="396">
        <v>0</v>
      </c>
      <c r="G191" s="396">
        <v>0</v>
      </c>
      <c r="H191" s="396">
        <v>0</v>
      </c>
      <c r="I191" s="396">
        <v>0</v>
      </c>
      <c r="J191" s="396">
        <v>0</v>
      </c>
      <c r="K191" s="396">
        <v>0</v>
      </c>
      <c r="L191" s="396">
        <v>0</v>
      </c>
      <c r="M191" s="707" t="s">
        <v>214</v>
      </c>
      <c r="N191" s="707" t="s">
        <v>287</v>
      </c>
      <c r="O191" s="390">
        <v>0</v>
      </c>
      <c r="P191" s="390">
        <v>0</v>
      </c>
      <c r="Q191" s="396">
        <v>0</v>
      </c>
      <c r="R191" s="396">
        <v>0</v>
      </c>
      <c r="S191" s="396">
        <v>0</v>
      </c>
      <c r="T191" s="396">
        <v>0</v>
      </c>
      <c r="U191" s="396">
        <v>0</v>
      </c>
      <c r="V191" s="396">
        <v>0</v>
      </c>
      <c r="W191" s="396">
        <v>0</v>
      </c>
      <c r="X191" s="396">
        <v>0</v>
      </c>
      <c r="Y191" s="707" t="s">
        <v>214</v>
      </c>
      <c r="Z191" s="707" t="s">
        <v>287</v>
      </c>
      <c r="AA191" s="396">
        <v>0</v>
      </c>
      <c r="AB191" s="396">
        <v>0</v>
      </c>
      <c r="AC191" s="390">
        <v>0</v>
      </c>
      <c r="AD191" s="390">
        <v>0</v>
      </c>
      <c r="AE191" s="390">
        <v>0</v>
      </c>
      <c r="AF191" s="390">
        <v>0</v>
      </c>
      <c r="AG191" s="390">
        <v>0</v>
      </c>
      <c r="AH191" s="390">
        <v>0</v>
      </c>
      <c r="AI191" s="390">
        <v>0</v>
      </c>
      <c r="AJ191" s="390">
        <v>0</v>
      </c>
      <c r="AK191" s="390">
        <v>0</v>
      </c>
      <c r="AL191" s="390">
        <v>0</v>
      </c>
      <c r="AM191" s="390">
        <v>0</v>
      </c>
    </row>
    <row r="192" spans="1:39" s="394" customFormat="1" ht="14.5" customHeight="1">
      <c r="A192" s="703" t="s">
        <v>214</v>
      </c>
      <c r="B192" s="703" t="s">
        <v>264</v>
      </c>
      <c r="C192" s="396">
        <v>170</v>
      </c>
      <c r="D192" s="396">
        <v>89</v>
      </c>
      <c r="E192" s="396">
        <v>138</v>
      </c>
      <c r="F192" s="396">
        <v>70</v>
      </c>
      <c r="G192" s="396">
        <v>90</v>
      </c>
      <c r="H192" s="396">
        <v>47</v>
      </c>
      <c r="I192" s="396">
        <v>57</v>
      </c>
      <c r="J192" s="396">
        <v>25</v>
      </c>
      <c r="K192" s="396">
        <v>455</v>
      </c>
      <c r="L192" s="396">
        <v>231</v>
      </c>
      <c r="M192" s="707" t="s">
        <v>214</v>
      </c>
      <c r="N192" s="707" t="s">
        <v>264</v>
      </c>
      <c r="O192" s="390">
        <v>24</v>
      </c>
      <c r="P192" s="390">
        <v>11</v>
      </c>
      <c r="Q192" s="396">
        <v>7</v>
      </c>
      <c r="R192" s="396">
        <v>2</v>
      </c>
      <c r="S192" s="396">
        <v>7</v>
      </c>
      <c r="T192" s="396">
        <v>2</v>
      </c>
      <c r="U192" s="396">
        <v>26</v>
      </c>
      <c r="V192" s="396">
        <v>11</v>
      </c>
      <c r="W192" s="396">
        <v>64</v>
      </c>
      <c r="X192" s="396">
        <v>26</v>
      </c>
      <c r="Y192" s="707" t="s">
        <v>214</v>
      </c>
      <c r="Z192" s="707" t="s">
        <v>264</v>
      </c>
      <c r="AA192" s="396">
        <v>4</v>
      </c>
      <c r="AB192" s="396">
        <v>4</v>
      </c>
      <c r="AC192" s="390">
        <v>3</v>
      </c>
      <c r="AD192" s="390">
        <v>2</v>
      </c>
      <c r="AE192" s="390">
        <v>13</v>
      </c>
      <c r="AF192" s="390">
        <v>8</v>
      </c>
      <c r="AG192" s="390">
        <v>5</v>
      </c>
      <c r="AH192" s="390">
        <v>13</v>
      </c>
      <c r="AI192" s="390">
        <v>32</v>
      </c>
      <c r="AJ192" s="390">
        <v>2</v>
      </c>
      <c r="AK192" s="390">
        <v>5</v>
      </c>
      <c r="AL192" s="390">
        <v>4</v>
      </c>
      <c r="AM192" s="390">
        <v>1</v>
      </c>
    </row>
    <row r="193" spans="1:39" s="394" customFormat="1" ht="14.5" customHeight="1">
      <c r="A193" s="703" t="s">
        <v>214</v>
      </c>
      <c r="B193" s="703" t="s">
        <v>215</v>
      </c>
      <c r="C193" s="396">
        <v>143</v>
      </c>
      <c r="D193" s="396">
        <v>79</v>
      </c>
      <c r="E193" s="396">
        <v>160</v>
      </c>
      <c r="F193" s="396">
        <v>81</v>
      </c>
      <c r="G193" s="396">
        <v>114</v>
      </c>
      <c r="H193" s="396">
        <v>56</v>
      </c>
      <c r="I193" s="396">
        <v>148</v>
      </c>
      <c r="J193" s="396">
        <v>63</v>
      </c>
      <c r="K193" s="396">
        <v>565</v>
      </c>
      <c r="L193" s="396">
        <v>279</v>
      </c>
      <c r="M193" s="707" t="s">
        <v>214</v>
      </c>
      <c r="N193" s="707" t="s">
        <v>215</v>
      </c>
      <c r="O193" s="390">
        <v>29</v>
      </c>
      <c r="P193" s="390">
        <v>14</v>
      </c>
      <c r="Q193" s="396">
        <v>20</v>
      </c>
      <c r="R193" s="396">
        <v>9</v>
      </c>
      <c r="S193" s="396">
        <v>12</v>
      </c>
      <c r="T193" s="396">
        <v>7</v>
      </c>
      <c r="U193" s="396">
        <v>19</v>
      </c>
      <c r="V193" s="396">
        <v>10</v>
      </c>
      <c r="W193" s="396">
        <v>80</v>
      </c>
      <c r="X193" s="396">
        <v>40</v>
      </c>
      <c r="Y193" s="707" t="s">
        <v>214</v>
      </c>
      <c r="Z193" s="707" t="s">
        <v>215</v>
      </c>
      <c r="AA193" s="396">
        <v>4</v>
      </c>
      <c r="AB193" s="396">
        <v>3</v>
      </c>
      <c r="AC193" s="390">
        <v>3</v>
      </c>
      <c r="AD193" s="390">
        <v>2</v>
      </c>
      <c r="AE193" s="390">
        <v>12</v>
      </c>
      <c r="AF193" s="390">
        <v>11</v>
      </c>
      <c r="AG193" s="390">
        <v>2</v>
      </c>
      <c r="AH193" s="390">
        <v>13</v>
      </c>
      <c r="AI193" s="390">
        <v>26</v>
      </c>
      <c r="AJ193" s="390">
        <v>0</v>
      </c>
      <c r="AK193" s="390">
        <v>2</v>
      </c>
      <c r="AL193" s="390">
        <v>2</v>
      </c>
      <c r="AM193" s="390">
        <v>0</v>
      </c>
    </row>
    <row r="194" spans="1:39" s="394" customFormat="1" ht="14.5" customHeight="1">
      <c r="A194" s="703" t="s">
        <v>214</v>
      </c>
      <c r="B194" s="703" t="s">
        <v>216</v>
      </c>
      <c r="C194" s="396">
        <v>41</v>
      </c>
      <c r="D194" s="396">
        <v>20</v>
      </c>
      <c r="E194" s="396">
        <v>36</v>
      </c>
      <c r="F194" s="396">
        <v>17</v>
      </c>
      <c r="G194" s="396">
        <v>46</v>
      </c>
      <c r="H194" s="396">
        <v>25</v>
      </c>
      <c r="I194" s="396">
        <v>120</v>
      </c>
      <c r="J194" s="396">
        <v>62</v>
      </c>
      <c r="K194" s="396">
        <v>243</v>
      </c>
      <c r="L194" s="396">
        <v>124</v>
      </c>
      <c r="M194" s="707" t="s">
        <v>214</v>
      </c>
      <c r="N194" s="707" t="s">
        <v>216</v>
      </c>
      <c r="O194" s="390">
        <v>0</v>
      </c>
      <c r="P194" s="390">
        <v>0</v>
      </c>
      <c r="Q194" s="396">
        <v>3</v>
      </c>
      <c r="R194" s="396">
        <v>2</v>
      </c>
      <c r="S194" s="396">
        <v>2</v>
      </c>
      <c r="T194" s="396">
        <v>0</v>
      </c>
      <c r="U194" s="396">
        <v>53</v>
      </c>
      <c r="V194" s="396">
        <v>33</v>
      </c>
      <c r="W194" s="396">
        <v>58</v>
      </c>
      <c r="X194" s="396">
        <v>35</v>
      </c>
      <c r="Y194" s="707" t="s">
        <v>214</v>
      </c>
      <c r="Z194" s="707" t="s">
        <v>216</v>
      </c>
      <c r="AA194" s="396">
        <v>1</v>
      </c>
      <c r="AB194" s="396">
        <v>1</v>
      </c>
      <c r="AC194" s="390">
        <v>1</v>
      </c>
      <c r="AD194" s="390">
        <v>1</v>
      </c>
      <c r="AE194" s="390">
        <v>4</v>
      </c>
      <c r="AF194" s="390">
        <v>4</v>
      </c>
      <c r="AG194" s="390">
        <v>1</v>
      </c>
      <c r="AH194" s="390">
        <v>5</v>
      </c>
      <c r="AI194" s="390">
        <v>14</v>
      </c>
      <c r="AJ194" s="390">
        <v>0</v>
      </c>
      <c r="AK194" s="390">
        <v>1</v>
      </c>
      <c r="AL194" s="390">
        <v>1</v>
      </c>
      <c r="AM194" s="390">
        <v>0</v>
      </c>
    </row>
    <row r="195" spans="1:39" s="394" customFormat="1" ht="14.5" customHeight="1">
      <c r="A195" s="703" t="s">
        <v>214</v>
      </c>
      <c r="B195" s="703" t="s">
        <v>217</v>
      </c>
      <c r="C195" s="396">
        <v>2501</v>
      </c>
      <c r="D195" s="396">
        <v>1260</v>
      </c>
      <c r="E195" s="396">
        <v>2237</v>
      </c>
      <c r="F195" s="396">
        <v>1152</v>
      </c>
      <c r="G195" s="396">
        <v>1726</v>
      </c>
      <c r="H195" s="396">
        <v>912</v>
      </c>
      <c r="I195" s="396">
        <v>1953</v>
      </c>
      <c r="J195" s="396">
        <v>1049</v>
      </c>
      <c r="K195" s="396">
        <v>8417</v>
      </c>
      <c r="L195" s="396">
        <v>4373</v>
      </c>
      <c r="M195" s="707" t="s">
        <v>214</v>
      </c>
      <c r="N195" s="707" t="s">
        <v>217</v>
      </c>
      <c r="O195" s="390">
        <v>191</v>
      </c>
      <c r="P195" s="390">
        <v>99</v>
      </c>
      <c r="Q195" s="396">
        <v>128</v>
      </c>
      <c r="R195" s="396">
        <v>65</v>
      </c>
      <c r="S195" s="396">
        <v>107</v>
      </c>
      <c r="T195" s="396">
        <v>60</v>
      </c>
      <c r="U195" s="396">
        <v>336</v>
      </c>
      <c r="V195" s="396">
        <v>178</v>
      </c>
      <c r="W195" s="396">
        <v>762</v>
      </c>
      <c r="X195" s="396">
        <v>402</v>
      </c>
      <c r="Y195" s="707" t="s">
        <v>214</v>
      </c>
      <c r="Z195" s="707" t="s">
        <v>217</v>
      </c>
      <c r="AA195" s="396">
        <v>46</v>
      </c>
      <c r="AB195" s="396">
        <v>39</v>
      </c>
      <c r="AC195" s="390">
        <v>35</v>
      </c>
      <c r="AD195" s="390">
        <v>37</v>
      </c>
      <c r="AE195" s="390">
        <v>157</v>
      </c>
      <c r="AF195" s="390">
        <v>155</v>
      </c>
      <c r="AG195" s="390">
        <v>5</v>
      </c>
      <c r="AH195" s="390">
        <v>160</v>
      </c>
      <c r="AI195" s="390">
        <v>350</v>
      </c>
      <c r="AJ195" s="390">
        <v>26</v>
      </c>
      <c r="AK195" s="390">
        <v>24</v>
      </c>
      <c r="AL195" s="390">
        <v>24</v>
      </c>
      <c r="AM195" s="390">
        <v>0</v>
      </c>
    </row>
    <row r="196" spans="1:39" s="394" customFormat="1" ht="14.5" customHeight="1">
      <c r="A196" s="703" t="s">
        <v>214</v>
      </c>
      <c r="B196" s="703" t="s">
        <v>218</v>
      </c>
      <c r="C196" s="396">
        <v>93</v>
      </c>
      <c r="D196" s="396">
        <v>52</v>
      </c>
      <c r="E196" s="396">
        <v>62</v>
      </c>
      <c r="F196" s="396">
        <v>37</v>
      </c>
      <c r="G196" s="396">
        <v>34</v>
      </c>
      <c r="H196" s="396">
        <v>11</v>
      </c>
      <c r="I196" s="396">
        <v>27</v>
      </c>
      <c r="J196" s="396">
        <v>14</v>
      </c>
      <c r="K196" s="396">
        <v>216</v>
      </c>
      <c r="L196" s="396">
        <v>114</v>
      </c>
      <c r="M196" s="707" t="s">
        <v>214</v>
      </c>
      <c r="N196" s="707" t="s">
        <v>218</v>
      </c>
      <c r="O196" s="390">
        <v>2</v>
      </c>
      <c r="P196" s="390">
        <v>1</v>
      </c>
      <c r="Q196" s="396">
        <v>0</v>
      </c>
      <c r="R196" s="396">
        <v>0</v>
      </c>
      <c r="S196" s="396">
        <v>0</v>
      </c>
      <c r="T196" s="396">
        <v>0</v>
      </c>
      <c r="U196" s="396">
        <v>8</v>
      </c>
      <c r="V196" s="396">
        <v>4</v>
      </c>
      <c r="W196" s="396">
        <v>10</v>
      </c>
      <c r="X196" s="396">
        <v>5</v>
      </c>
      <c r="Y196" s="707" t="s">
        <v>214</v>
      </c>
      <c r="Z196" s="707" t="s">
        <v>218</v>
      </c>
      <c r="AA196" s="396">
        <v>3</v>
      </c>
      <c r="AB196" s="396">
        <v>3</v>
      </c>
      <c r="AC196" s="390">
        <v>1</v>
      </c>
      <c r="AD196" s="390">
        <v>1</v>
      </c>
      <c r="AE196" s="390">
        <v>8</v>
      </c>
      <c r="AF196" s="390">
        <v>8</v>
      </c>
      <c r="AG196" s="390">
        <v>0</v>
      </c>
      <c r="AH196" s="390">
        <v>8</v>
      </c>
      <c r="AI196" s="390">
        <v>15</v>
      </c>
      <c r="AJ196" s="390">
        <v>0</v>
      </c>
      <c r="AK196" s="390">
        <v>3</v>
      </c>
      <c r="AL196" s="390">
        <v>3</v>
      </c>
      <c r="AM196" s="390">
        <v>0</v>
      </c>
    </row>
    <row r="197" spans="1:39" s="394" customFormat="1" ht="14.5" customHeight="1">
      <c r="A197" s="703" t="s">
        <v>214</v>
      </c>
      <c r="B197" s="703" t="s">
        <v>219</v>
      </c>
      <c r="C197" s="396">
        <v>205</v>
      </c>
      <c r="D197" s="396">
        <v>101</v>
      </c>
      <c r="E197" s="396">
        <v>188</v>
      </c>
      <c r="F197" s="396">
        <v>92</v>
      </c>
      <c r="G197" s="396">
        <v>141</v>
      </c>
      <c r="H197" s="396">
        <v>78</v>
      </c>
      <c r="I197" s="396">
        <v>155</v>
      </c>
      <c r="J197" s="396">
        <v>83</v>
      </c>
      <c r="K197" s="396">
        <v>689</v>
      </c>
      <c r="L197" s="396">
        <v>354</v>
      </c>
      <c r="M197" s="707" t="s">
        <v>214</v>
      </c>
      <c r="N197" s="707" t="s">
        <v>219</v>
      </c>
      <c r="O197" s="390">
        <v>34</v>
      </c>
      <c r="P197" s="390">
        <v>14</v>
      </c>
      <c r="Q197" s="396">
        <v>18</v>
      </c>
      <c r="R197" s="396">
        <v>12</v>
      </c>
      <c r="S197" s="396">
        <v>11</v>
      </c>
      <c r="T197" s="396">
        <v>7</v>
      </c>
      <c r="U197" s="396">
        <v>0</v>
      </c>
      <c r="V197" s="396">
        <v>0</v>
      </c>
      <c r="W197" s="396">
        <v>63</v>
      </c>
      <c r="X197" s="396">
        <v>33</v>
      </c>
      <c r="Y197" s="707" t="s">
        <v>214</v>
      </c>
      <c r="Z197" s="707" t="s">
        <v>219</v>
      </c>
      <c r="AA197" s="396">
        <v>4</v>
      </c>
      <c r="AB197" s="396">
        <v>4</v>
      </c>
      <c r="AC197" s="390">
        <v>3</v>
      </c>
      <c r="AD197" s="390">
        <v>4</v>
      </c>
      <c r="AE197" s="390">
        <v>15</v>
      </c>
      <c r="AF197" s="390">
        <v>17</v>
      </c>
      <c r="AG197" s="390">
        <v>0</v>
      </c>
      <c r="AH197" s="390">
        <v>17</v>
      </c>
      <c r="AI197" s="390">
        <v>19</v>
      </c>
      <c r="AJ197" s="390">
        <v>0</v>
      </c>
      <c r="AK197" s="390">
        <v>2</v>
      </c>
      <c r="AL197" s="390">
        <v>2</v>
      </c>
      <c r="AM197" s="390">
        <v>0</v>
      </c>
    </row>
    <row r="198" spans="1:39">
      <c r="A198" s="115"/>
      <c r="B198" s="392"/>
      <c r="C198" s="115"/>
      <c r="D198" s="115"/>
      <c r="E198" s="115"/>
      <c r="F198" s="115"/>
      <c r="G198" s="115"/>
      <c r="H198" s="83"/>
      <c r="I198" s="115"/>
      <c r="J198" s="115"/>
      <c r="K198" s="262"/>
      <c r="L198" s="267"/>
      <c r="M198" s="465"/>
      <c r="N198" s="257"/>
      <c r="O198" s="115"/>
      <c r="P198" s="395"/>
      <c r="Q198" s="83"/>
      <c r="R198" s="115"/>
      <c r="S198" s="115"/>
      <c r="T198" s="83"/>
      <c r="U198" s="115"/>
      <c r="V198" s="115"/>
      <c r="W198" s="262"/>
      <c r="X198" s="262"/>
      <c r="Y198" s="115"/>
      <c r="Z198" s="257"/>
      <c r="AA198" s="115"/>
      <c r="AB198" s="115"/>
      <c r="AC198" s="115"/>
      <c r="AD198" s="395"/>
      <c r="AE198" s="115"/>
      <c r="AF198" s="115"/>
      <c r="AG198" s="115"/>
      <c r="AH198" s="115"/>
      <c r="AI198" s="83"/>
      <c r="AJ198" s="83"/>
      <c r="AK198" s="115"/>
      <c r="AL198" s="115"/>
      <c r="AM198" s="115"/>
    </row>
    <row r="199" spans="1:39" s="91" customFormat="1">
      <c r="A199" s="43" t="s">
        <v>527</v>
      </c>
      <c r="B199" s="86"/>
      <c r="C199" s="86"/>
      <c r="D199" s="86"/>
      <c r="E199" s="86"/>
      <c r="F199" s="86"/>
      <c r="G199" s="43"/>
      <c r="H199" s="86"/>
      <c r="I199" s="86"/>
      <c r="J199" s="200"/>
      <c r="K199" s="200"/>
      <c r="L199" s="86"/>
      <c r="M199" s="43" t="s">
        <v>532</v>
      </c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 t="s">
        <v>537</v>
      </c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86"/>
      <c r="AL199" s="86"/>
      <c r="AM199" s="86"/>
    </row>
    <row r="200" spans="1:39" s="91" customFormat="1">
      <c r="A200" s="43" t="s">
        <v>111</v>
      </c>
      <c r="B200" s="86"/>
      <c r="C200" s="86"/>
      <c r="D200" s="86"/>
      <c r="E200" s="86"/>
      <c r="F200" s="86"/>
      <c r="G200" s="43"/>
      <c r="H200" s="86"/>
      <c r="I200" s="86"/>
      <c r="J200" s="200"/>
      <c r="K200" s="200"/>
      <c r="L200" s="86"/>
      <c r="M200" s="43" t="s">
        <v>111</v>
      </c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 t="s">
        <v>435</v>
      </c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86"/>
      <c r="AL200" s="86"/>
      <c r="AM200" s="86"/>
    </row>
    <row r="201" spans="1:39" s="91" customFormat="1">
      <c r="A201" s="43" t="s">
        <v>281</v>
      </c>
      <c r="B201" s="86"/>
      <c r="C201" s="86"/>
      <c r="D201" s="86"/>
      <c r="E201" s="86"/>
      <c r="F201" s="86"/>
      <c r="G201" s="43"/>
      <c r="H201" s="86"/>
      <c r="I201" s="86"/>
      <c r="J201" s="200"/>
      <c r="K201" s="200"/>
      <c r="L201" s="86"/>
      <c r="M201" s="43" t="s">
        <v>281</v>
      </c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 t="s">
        <v>281</v>
      </c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86"/>
      <c r="AL201" s="86"/>
      <c r="AM201" s="86"/>
    </row>
    <row r="202" spans="1:39">
      <c r="A202" s="43"/>
      <c r="B202" s="86"/>
      <c r="C202" s="86"/>
      <c r="D202" s="86"/>
      <c r="E202" s="86"/>
      <c r="F202" s="86"/>
      <c r="G202" s="43"/>
      <c r="H202" s="86"/>
      <c r="I202" s="86"/>
      <c r="J202" s="200"/>
      <c r="K202" s="200"/>
      <c r="L202" s="86"/>
      <c r="M202" s="43"/>
      <c r="N202" s="86"/>
      <c r="O202" s="86"/>
      <c r="P202" s="86"/>
      <c r="Q202" s="86"/>
      <c r="R202" s="86"/>
      <c r="S202" s="43"/>
      <c r="T202" s="86"/>
      <c r="U202" s="86"/>
      <c r="V202" s="200"/>
      <c r="W202" s="200"/>
      <c r="X202" s="86"/>
    </row>
    <row r="203" spans="1:39">
      <c r="A203" s="92" t="s">
        <v>220</v>
      </c>
      <c r="M203" s="92" t="s">
        <v>220</v>
      </c>
      <c r="Y203" s="92" t="s">
        <v>220</v>
      </c>
    </row>
    <row r="205" spans="1:39" s="103" customFormat="1" ht="18" customHeight="1">
      <c r="A205" s="93"/>
      <c r="B205" s="50"/>
      <c r="C205" s="222" t="s">
        <v>84</v>
      </c>
      <c r="D205" s="222"/>
      <c r="E205" s="222" t="s">
        <v>85</v>
      </c>
      <c r="F205" s="222"/>
      <c r="G205" s="222" t="s">
        <v>86</v>
      </c>
      <c r="H205" s="222"/>
      <c r="I205" s="222" t="s">
        <v>87</v>
      </c>
      <c r="J205" s="222"/>
      <c r="K205" s="223" t="s">
        <v>57</v>
      </c>
      <c r="L205" s="223"/>
      <c r="M205" s="93"/>
      <c r="N205" s="50"/>
      <c r="O205" s="222" t="s">
        <v>84</v>
      </c>
      <c r="P205" s="222"/>
      <c r="Q205" s="222" t="s">
        <v>85</v>
      </c>
      <c r="R205" s="222"/>
      <c r="S205" s="222" t="s">
        <v>86</v>
      </c>
      <c r="T205" s="222"/>
      <c r="U205" s="222" t="s">
        <v>87</v>
      </c>
      <c r="V205" s="222"/>
      <c r="W205" s="223" t="s">
        <v>57</v>
      </c>
      <c r="X205" s="223"/>
      <c r="Y205" s="93"/>
      <c r="Z205" s="50"/>
      <c r="AA205" s="939" t="s">
        <v>88</v>
      </c>
      <c r="AB205" s="940"/>
      <c r="AC205" s="940"/>
      <c r="AD205" s="940"/>
      <c r="AE205" s="941"/>
      <c r="AF205" s="41" t="s">
        <v>70</v>
      </c>
      <c r="AG205" s="41"/>
      <c r="AH205" s="41"/>
      <c r="AI205" s="25" t="s">
        <v>251</v>
      </c>
      <c r="AJ205" s="237"/>
      <c r="AK205" s="41" t="s">
        <v>72</v>
      </c>
      <c r="AL205" s="41"/>
      <c r="AM205" s="41"/>
    </row>
    <row r="206" spans="1:39" s="103" customFormat="1" ht="23.25" customHeight="1">
      <c r="A206" s="104" t="s">
        <v>113</v>
      </c>
      <c r="B206" s="60" t="s">
        <v>114</v>
      </c>
      <c r="C206" s="182" t="s">
        <v>282</v>
      </c>
      <c r="D206" s="182" t="s">
        <v>269</v>
      </c>
      <c r="E206" s="182" t="s">
        <v>282</v>
      </c>
      <c r="F206" s="182" t="s">
        <v>269</v>
      </c>
      <c r="G206" s="182" t="s">
        <v>282</v>
      </c>
      <c r="H206" s="182" t="s">
        <v>269</v>
      </c>
      <c r="I206" s="182" t="s">
        <v>282</v>
      </c>
      <c r="J206" s="182" t="s">
        <v>269</v>
      </c>
      <c r="K206" s="182" t="s">
        <v>282</v>
      </c>
      <c r="L206" s="182" t="s">
        <v>269</v>
      </c>
      <c r="M206" s="104" t="s">
        <v>113</v>
      </c>
      <c r="N206" s="60" t="s">
        <v>114</v>
      </c>
      <c r="O206" s="182" t="s">
        <v>282</v>
      </c>
      <c r="P206" s="182" t="s">
        <v>269</v>
      </c>
      <c r="Q206" s="182" t="s">
        <v>282</v>
      </c>
      <c r="R206" s="182" t="s">
        <v>269</v>
      </c>
      <c r="S206" s="182" t="s">
        <v>282</v>
      </c>
      <c r="T206" s="182" t="s">
        <v>269</v>
      </c>
      <c r="U206" s="182" t="s">
        <v>282</v>
      </c>
      <c r="V206" s="182" t="s">
        <v>269</v>
      </c>
      <c r="W206" s="182" t="s">
        <v>282</v>
      </c>
      <c r="X206" s="182" t="s">
        <v>269</v>
      </c>
      <c r="Y206" s="104" t="s">
        <v>113</v>
      </c>
      <c r="Z206" s="60" t="s">
        <v>114</v>
      </c>
      <c r="AA206" s="16" t="s">
        <v>90</v>
      </c>
      <c r="AB206" s="16" t="s">
        <v>91</v>
      </c>
      <c r="AC206" s="16" t="s">
        <v>92</v>
      </c>
      <c r="AD206" s="16" t="s">
        <v>93</v>
      </c>
      <c r="AE206" s="268" t="s">
        <v>57</v>
      </c>
      <c r="AF206" s="30" t="s">
        <v>73</v>
      </c>
      <c r="AG206" s="30" t="s">
        <v>74</v>
      </c>
      <c r="AH206" s="30" t="s">
        <v>75</v>
      </c>
      <c r="AI206" s="33" t="s">
        <v>252</v>
      </c>
      <c r="AJ206" s="30" t="s">
        <v>80</v>
      </c>
      <c r="AK206" s="268" t="s">
        <v>81</v>
      </c>
      <c r="AL206" s="30" t="s">
        <v>82</v>
      </c>
      <c r="AM206" s="268" t="s">
        <v>83</v>
      </c>
    </row>
    <row r="207" spans="1:39">
      <c r="A207" s="73"/>
      <c r="B207" s="72"/>
      <c r="C207" s="73"/>
      <c r="D207" s="73"/>
      <c r="E207" s="73"/>
      <c r="F207" s="73"/>
      <c r="G207" s="73"/>
      <c r="H207" s="72"/>
      <c r="I207" s="73"/>
      <c r="J207" s="73"/>
      <c r="K207" s="261"/>
      <c r="L207" s="261"/>
      <c r="M207" s="73"/>
      <c r="N207" s="74"/>
      <c r="O207" s="73"/>
      <c r="P207" s="73"/>
      <c r="Q207" s="72"/>
      <c r="R207" s="73"/>
      <c r="S207" s="73"/>
      <c r="T207" s="72"/>
      <c r="U207" s="73"/>
      <c r="V207" s="73"/>
      <c r="W207" s="261"/>
      <c r="X207" s="261"/>
      <c r="Y207" s="142"/>
      <c r="Z207" s="143"/>
      <c r="AA207" s="73"/>
      <c r="AB207" s="73"/>
      <c r="AC207" s="73"/>
      <c r="AD207" s="73"/>
      <c r="AE207" s="73"/>
      <c r="AF207" s="74"/>
      <c r="AG207" s="69"/>
      <c r="AH207" s="69"/>
      <c r="AI207" s="241"/>
      <c r="AJ207" s="241"/>
      <c r="AK207" s="244"/>
      <c r="AL207" s="73"/>
      <c r="AM207" s="73"/>
    </row>
    <row r="208" spans="1:39" s="251" customFormat="1">
      <c r="A208" s="157"/>
      <c r="B208" s="76" t="s">
        <v>58</v>
      </c>
      <c r="C208" s="402">
        <f t="shared" ref="C208:L208" si="100">SUM(C210:C230)</f>
        <v>4850</v>
      </c>
      <c r="D208" s="402">
        <f t="shared" si="100"/>
        <v>2517</v>
      </c>
      <c r="E208" s="402">
        <f t="shared" si="100"/>
        <v>4015</v>
      </c>
      <c r="F208" s="402">
        <f t="shared" si="100"/>
        <v>2076</v>
      </c>
      <c r="G208" s="402">
        <f t="shared" si="100"/>
        <v>3100</v>
      </c>
      <c r="H208" s="401">
        <f t="shared" si="100"/>
        <v>1547</v>
      </c>
      <c r="I208" s="402">
        <f t="shared" si="100"/>
        <v>2779</v>
      </c>
      <c r="J208" s="402">
        <f t="shared" si="100"/>
        <v>1451</v>
      </c>
      <c r="K208" s="402">
        <f t="shared" si="100"/>
        <v>14744</v>
      </c>
      <c r="L208" s="402">
        <f t="shared" si="100"/>
        <v>7591</v>
      </c>
      <c r="M208" s="157"/>
      <c r="N208" s="345" t="s">
        <v>58</v>
      </c>
      <c r="O208" s="402">
        <f t="shared" ref="O208:X208" si="101">SUM(O210:O230)</f>
        <v>441</v>
      </c>
      <c r="P208" s="402">
        <f t="shared" si="101"/>
        <v>206</v>
      </c>
      <c r="Q208" s="401">
        <f t="shared" si="101"/>
        <v>258</v>
      </c>
      <c r="R208" s="402">
        <f t="shared" si="101"/>
        <v>133</v>
      </c>
      <c r="S208" s="402">
        <f t="shared" si="101"/>
        <v>217</v>
      </c>
      <c r="T208" s="401">
        <f t="shared" si="101"/>
        <v>117</v>
      </c>
      <c r="U208" s="402">
        <f t="shared" si="101"/>
        <v>274</v>
      </c>
      <c r="V208" s="402">
        <f t="shared" si="101"/>
        <v>137</v>
      </c>
      <c r="W208" s="402">
        <f t="shared" si="101"/>
        <v>1190</v>
      </c>
      <c r="X208" s="402">
        <f t="shared" si="101"/>
        <v>593</v>
      </c>
      <c r="Y208" s="502"/>
      <c r="Z208" s="345" t="s">
        <v>58</v>
      </c>
      <c r="AA208" s="402">
        <f t="shared" ref="AA208:AM208" si="102">SUM(AA210:AA230)</f>
        <v>107</v>
      </c>
      <c r="AB208" s="402">
        <f t="shared" si="102"/>
        <v>94</v>
      </c>
      <c r="AC208" s="402">
        <f t="shared" si="102"/>
        <v>78</v>
      </c>
      <c r="AD208" s="402">
        <f t="shared" si="102"/>
        <v>74</v>
      </c>
      <c r="AE208" s="402">
        <f t="shared" si="102"/>
        <v>353</v>
      </c>
      <c r="AF208" s="402">
        <f t="shared" si="102"/>
        <v>355</v>
      </c>
      <c r="AG208" s="402">
        <f t="shared" si="102"/>
        <v>13</v>
      </c>
      <c r="AH208" s="402">
        <f t="shared" si="102"/>
        <v>368</v>
      </c>
      <c r="AI208" s="402">
        <f t="shared" si="102"/>
        <v>656</v>
      </c>
      <c r="AJ208" s="402">
        <f t="shared" si="102"/>
        <v>36</v>
      </c>
      <c r="AK208" s="402">
        <f t="shared" si="102"/>
        <v>71</v>
      </c>
      <c r="AL208" s="402">
        <f t="shared" si="102"/>
        <v>69</v>
      </c>
      <c r="AM208" s="402">
        <f t="shared" si="102"/>
        <v>2</v>
      </c>
    </row>
    <row r="209" spans="1:39">
      <c r="A209" s="112"/>
      <c r="B209" s="70"/>
      <c r="C209" s="396"/>
      <c r="D209" s="396"/>
      <c r="E209" s="396"/>
      <c r="F209" s="396"/>
      <c r="G209" s="396"/>
      <c r="H209" s="70"/>
      <c r="I209" s="396"/>
      <c r="J209" s="396"/>
      <c r="K209" s="402"/>
      <c r="L209" s="402"/>
      <c r="M209" s="396"/>
      <c r="N209" s="70"/>
      <c r="O209" s="112"/>
      <c r="P209" s="396"/>
      <c r="Q209" s="70"/>
      <c r="R209" s="396"/>
      <c r="S209" s="396"/>
      <c r="T209" s="70"/>
      <c r="U209" s="396"/>
      <c r="V209" s="396"/>
      <c r="W209" s="402"/>
      <c r="X209" s="402"/>
      <c r="Y209" s="396"/>
      <c r="Z209" s="70"/>
      <c r="AA209" s="396"/>
      <c r="AB209" s="396"/>
      <c r="AC209" s="112"/>
      <c r="AD209" s="396"/>
      <c r="AE209" s="396"/>
      <c r="AF209" s="396"/>
      <c r="AG209" s="396"/>
      <c r="AH209" s="396"/>
      <c r="AI209" s="70"/>
      <c r="AJ209" s="70"/>
      <c r="AK209" s="396"/>
      <c r="AL209" s="396"/>
      <c r="AM209" s="396"/>
    </row>
    <row r="210" spans="1:39" s="394" customFormat="1" ht="14.5" customHeight="1">
      <c r="A210" s="703" t="s">
        <v>221</v>
      </c>
      <c r="B210" s="707" t="s">
        <v>222</v>
      </c>
      <c r="C210" s="396">
        <v>190</v>
      </c>
      <c r="D210" s="396">
        <v>91</v>
      </c>
      <c r="E210" s="396">
        <v>157</v>
      </c>
      <c r="F210" s="396">
        <v>90</v>
      </c>
      <c r="G210" s="396">
        <v>85</v>
      </c>
      <c r="H210" s="396">
        <v>51</v>
      </c>
      <c r="I210" s="396">
        <v>67</v>
      </c>
      <c r="J210" s="396">
        <v>39</v>
      </c>
      <c r="K210" s="396">
        <v>499</v>
      </c>
      <c r="L210" s="396">
        <v>271</v>
      </c>
      <c r="M210" s="707" t="s">
        <v>221</v>
      </c>
      <c r="N210" s="707" t="s">
        <v>222</v>
      </c>
      <c r="O210" s="390">
        <v>9</v>
      </c>
      <c r="P210" s="390">
        <v>3</v>
      </c>
      <c r="Q210" s="390">
        <v>10</v>
      </c>
      <c r="R210" s="390">
        <v>5</v>
      </c>
      <c r="S210" s="390">
        <v>1</v>
      </c>
      <c r="T210" s="390">
        <v>1</v>
      </c>
      <c r="U210" s="390">
        <v>4</v>
      </c>
      <c r="V210" s="390">
        <v>1</v>
      </c>
      <c r="W210" s="390">
        <v>24</v>
      </c>
      <c r="X210" s="390">
        <v>10</v>
      </c>
      <c r="Y210" s="703" t="s">
        <v>221</v>
      </c>
      <c r="Z210" s="703" t="s">
        <v>222</v>
      </c>
      <c r="AA210" s="390">
        <v>5</v>
      </c>
      <c r="AB210" s="390">
        <v>5</v>
      </c>
      <c r="AC210" s="390">
        <v>3</v>
      </c>
      <c r="AD210" s="390">
        <v>3</v>
      </c>
      <c r="AE210" s="390">
        <v>16</v>
      </c>
      <c r="AF210" s="390">
        <v>16</v>
      </c>
      <c r="AG210" s="390">
        <v>0</v>
      </c>
      <c r="AH210" s="390">
        <v>16</v>
      </c>
      <c r="AI210" s="390">
        <v>20</v>
      </c>
      <c r="AJ210" s="390">
        <v>0</v>
      </c>
      <c r="AK210" s="390">
        <v>4</v>
      </c>
      <c r="AL210" s="390">
        <v>4</v>
      </c>
      <c r="AM210" s="390">
        <v>0</v>
      </c>
    </row>
    <row r="211" spans="1:39" s="394" customFormat="1" ht="14.5" customHeight="1">
      <c r="A211" s="703" t="s">
        <v>221</v>
      </c>
      <c r="B211" s="707" t="s">
        <v>223</v>
      </c>
      <c r="C211" s="396">
        <v>0</v>
      </c>
      <c r="D211" s="396">
        <v>0</v>
      </c>
      <c r="E211" s="396">
        <v>0</v>
      </c>
      <c r="F211" s="396">
        <v>0</v>
      </c>
      <c r="G211" s="396">
        <v>0</v>
      </c>
      <c r="H211" s="396">
        <v>0</v>
      </c>
      <c r="I211" s="396">
        <v>0</v>
      </c>
      <c r="J211" s="396">
        <v>0</v>
      </c>
      <c r="K211" s="396">
        <v>0</v>
      </c>
      <c r="L211" s="396">
        <v>0</v>
      </c>
      <c r="M211" s="707" t="s">
        <v>221</v>
      </c>
      <c r="N211" s="707" t="s">
        <v>223</v>
      </c>
      <c r="O211" s="390">
        <v>0</v>
      </c>
      <c r="P211" s="390">
        <v>0</v>
      </c>
      <c r="Q211" s="396">
        <v>0</v>
      </c>
      <c r="R211" s="396">
        <v>0</v>
      </c>
      <c r="S211" s="396">
        <v>0</v>
      </c>
      <c r="T211" s="396">
        <v>0</v>
      </c>
      <c r="U211" s="396">
        <v>0</v>
      </c>
      <c r="V211" s="396">
        <v>0</v>
      </c>
      <c r="W211" s="396">
        <v>0</v>
      </c>
      <c r="X211" s="396">
        <v>0</v>
      </c>
      <c r="Y211" s="707" t="s">
        <v>221</v>
      </c>
      <c r="Z211" s="707" t="s">
        <v>223</v>
      </c>
      <c r="AA211" s="396">
        <v>0</v>
      </c>
      <c r="AB211" s="396">
        <v>0</v>
      </c>
      <c r="AC211" s="390">
        <v>0</v>
      </c>
      <c r="AD211" s="390">
        <v>0</v>
      </c>
      <c r="AE211" s="390">
        <v>0</v>
      </c>
      <c r="AF211" s="390">
        <v>0</v>
      </c>
      <c r="AG211" s="390">
        <v>0</v>
      </c>
      <c r="AH211" s="390">
        <v>0</v>
      </c>
      <c r="AI211" s="390">
        <v>0</v>
      </c>
      <c r="AJ211" s="390">
        <v>0</v>
      </c>
      <c r="AK211" s="390">
        <v>0</v>
      </c>
      <c r="AL211" s="390">
        <v>0</v>
      </c>
      <c r="AM211" s="390">
        <v>0</v>
      </c>
    </row>
    <row r="212" spans="1:39" s="394" customFormat="1" ht="14.5" customHeight="1">
      <c r="A212" s="703" t="s">
        <v>221</v>
      </c>
      <c r="B212" s="707" t="s">
        <v>224</v>
      </c>
      <c r="C212" s="396">
        <v>53</v>
      </c>
      <c r="D212" s="396">
        <v>34</v>
      </c>
      <c r="E212" s="396">
        <v>0</v>
      </c>
      <c r="F212" s="396">
        <v>0</v>
      </c>
      <c r="G212" s="396">
        <v>0</v>
      </c>
      <c r="H212" s="396">
        <v>0</v>
      </c>
      <c r="I212" s="396">
        <v>0</v>
      </c>
      <c r="J212" s="396">
        <v>0</v>
      </c>
      <c r="K212" s="396">
        <v>53</v>
      </c>
      <c r="L212" s="396">
        <v>34</v>
      </c>
      <c r="M212" s="707" t="s">
        <v>221</v>
      </c>
      <c r="N212" s="707" t="s">
        <v>224</v>
      </c>
      <c r="O212" s="390">
        <v>0</v>
      </c>
      <c r="P212" s="390">
        <v>0</v>
      </c>
      <c r="Q212" s="396">
        <v>0</v>
      </c>
      <c r="R212" s="396">
        <v>0</v>
      </c>
      <c r="S212" s="396">
        <v>0</v>
      </c>
      <c r="T212" s="396">
        <v>0</v>
      </c>
      <c r="U212" s="396">
        <v>0</v>
      </c>
      <c r="V212" s="396">
        <v>0</v>
      </c>
      <c r="W212" s="396">
        <v>0</v>
      </c>
      <c r="X212" s="396">
        <v>0</v>
      </c>
      <c r="Y212" s="707" t="s">
        <v>221</v>
      </c>
      <c r="Z212" s="707" t="s">
        <v>224</v>
      </c>
      <c r="AA212" s="396">
        <v>1</v>
      </c>
      <c r="AB212" s="396">
        <v>0</v>
      </c>
      <c r="AC212" s="390">
        <v>0</v>
      </c>
      <c r="AD212" s="390">
        <v>0</v>
      </c>
      <c r="AE212" s="390">
        <v>1</v>
      </c>
      <c r="AF212" s="390">
        <v>1</v>
      </c>
      <c r="AG212" s="390">
        <v>0</v>
      </c>
      <c r="AH212" s="390">
        <v>1</v>
      </c>
      <c r="AI212" s="390">
        <v>0</v>
      </c>
      <c r="AJ212" s="390">
        <v>2</v>
      </c>
      <c r="AK212" s="390">
        <v>1</v>
      </c>
      <c r="AL212" s="390">
        <v>1</v>
      </c>
      <c r="AM212" s="390">
        <v>0</v>
      </c>
    </row>
    <row r="213" spans="1:39" s="394" customFormat="1" ht="14.5" customHeight="1">
      <c r="A213" s="703" t="s">
        <v>221</v>
      </c>
      <c r="B213" s="707" t="s">
        <v>225</v>
      </c>
      <c r="C213" s="396">
        <v>0</v>
      </c>
      <c r="D213" s="396">
        <v>0</v>
      </c>
      <c r="E213" s="396">
        <v>0</v>
      </c>
      <c r="F213" s="396">
        <v>0</v>
      </c>
      <c r="G213" s="396">
        <v>0</v>
      </c>
      <c r="H213" s="396">
        <v>0</v>
      </c>
      <c r="I213" s="396">
        <v>0</v>
      </c>
      <c r="J213" s="396">
        <v>0</v>
      </c>
      <c r="K213" s="396">
        <v>0</v>
      </c>
      <c r="L213" s="396">
        <v>0</v>
      </c>
      <c r="M213" s="707" t="s">
        <v>221</v>
      </c>
      <c r="N213" s="707" t="s">
        <v>225</v>
      </c>
      <c r="O213" s="390">
        <v>0</v>
      </c>
      <c r="P213" s="390">
        <v>0</v>
      </c>
      <c r="Q213" s="396">
        <v>0</v>
      </c>
      <c r="R213" s="396">
        <v>0</v>
      </c>
      <c r="S213" s="396">
        <v>0</v>
      </c>
      <c r="T213" s="396">
        <v>0</v>
      </c>
      <c r="U213" s="396">
        <v>0</v>
      </c>
      <c r="V213" s="396">
        <v>0</v>
      </c>
      <c r="W213" s="396">
        <v>0</v>
      </c>
      <c r="X213" s="396">
        <v>0</v>
      </c>
      <c r="Y213" s="707" t="s">
        <v>221</v>
      </c>
      <c r="Z213" s="707" t="s">
        <v>225</v>
      </c>
      <c r="AA213" s="396">
        <v>0</v>
      </c>
      <c r="AB213" s="396">
        <v>0</v>
      </c>
      <c r="AC213" s="390">
        <v>0</v>
      </c>
      <c r="AD213" s="390">
        <v>0</v>
      </c>
      <c r="AE213" s="390">
        <v>0</v>
      </c>
      <c r="AF213" s="390">
        <v>0</v>
      </c>
      <c r="AG213" s="390">
        <v>0</v>
      </c>
      <c r="AH213" s="390">
        <v>0</v>
      </c>
      <c r="AI213" s="390">
        <v>0</v>
      </c>
      <c r="AJ213" s="390">
        <v>0</v>
      </c>
      <c r="AK213" s="390">
        <v>0</v>
      </c>
      <c r="AL213" s="390">
        <v>0</v>
      </c>
      <c r="AM213" s="390">
        <v>0</v>
      </c>
    </row>
    <row r="214" spans="1:39" s="394" customFormat="1" ht="14.5" customHeight="1">
      <c r="A214" s="703" t="s">
        <v>226</v>
      </c>
      <c r="B214" s="707" t="s">
        <v>227</v>
      </c>
      <c r="C214" s="396">
        <v>280</v>
      </c>
      <c r="D214" s="396">
        <v>146</v>
      </c>
      <c r="E214" s="396">
        <v>268</v>
      </c>
      <c r="F214" s="396">
        <v>145</v>
      </c>
      <c r="G214" s="396">
        <v>219</v>
      </c>
      <c r="H214" s="396">
        <v>101</v>
      </c>
      <c r="I214" s="396">
        <v>312</v>
      </c>
      <c r="J214" s="396">
        <v>148</v>
      </c>
      <c r="K214" s="396">
        <v>1079</v>
      </c>
      <c r="L214" s="396">
        <v>540</v>
      </c>
      <c r="M214" s="707" t="s">
        <v>226</v>
      </c>
      <c r="N214" s="707" t="s">
        <v>227</v>
      </c>
      <c r="O214" s="390">
        <v>9</v>
      </c>
      <c r="P214" s="390">
        <v>4</v>
      </c>
      <c r="Q214" s="396">
        <v>10</v>
      </c>
      <c r="R214" s="396">
        <v>4</v>
      </c>
      <c r="S214" s="396">
        <v>10</v>
      </c>
      <c r="T214" s="396">
        <v>4</v>
      </c>
      <c r="U214" s="396">
        <v>64</v>
      </c>
      <c r="V214" s="396">
        <v>27</v>
      </c>
      <c r="W214" s="396">
        <v>93</v>
      </c>
      <c r="X214" s="396">
        <v>39</v>
      </c>
      <c r="Y214" s="707" t="s">
        <v>226</v>
      </c>
      <c r="Z214" s="707" t="s">
        <v>227</v>
      </c>
      <c r="AA214" s="396">
        <v>5</v>
      </c>
      <c r="AB214" s="396">
        <v>5</v>
      </c>
      <c r="AC214" s="390">
        <v>4</v>
      </c>
      <c r="AD214" s="390">
        <v>5</v>
      </c>
      <c r="AE214" s="390">
        <v>19</v>
      </c>
      <c r="AF214" s="390">
        <v>19</v>
      </c>
      <c r="AG214" s="390">
        <v>0</v>
      </c>
      <c r="AH214" s="390">
        <v>19</v>
      </c>
      <c r="AI214" s="390">
        <v>21</v>
      </c>
      <c r="AJ214" s="390">
        <v>0</v>
      </c>
      <c r="AK214" s="390">
        <v>3</v>
      </c>
      <c r="AL214" s="390">
        <v>3</v>
      </c>
      <c r="AM214" s="390">
        <v>0</v>
      </c>
    </row>
    <row r="215" spans="1:39" s="394" customFormat="1" ht="14.5" customHeight="1">
      <c r="A215" s="703" t="s">
        <v>226</v>
      </c>
      <c r="B215" s="707" t="s">
        <v>228</v>
      </c>
      <c r="C215" s="396">
        <v>259</v>
      </c>
      <c r="D215" s="396">
        <v>126</v>
      </c>
      <c r="E215" s="396">
        <v>197</v>
      </c>
      <c r="F215" s="396">
        <v>100</v>
      </c>
      <c r="G215" s="396">
        <v>176</v>
      </c>
      <c r="H215" s="396">
        <v>79</v>
      </c>
      <c r="I215" s="396">
        <v>124</v>
      </c>
      <c r="J215" s="396">
        <v>62</v>
      </c>
      <c r="K215" s="396">
        <v>756</v>
      </c>
      <c r="L215" s="396">
        <v>367</v>
      </c>
      <c r="M215" s="707" t="s">
        <v>226</v>
      </c>
      <c r="N215" s="707" t="s">
        <v>228</v>
      </c>
      <c r="O215" s="390">
        <v>22</v>
      </c>
      <c r="P215" s="390">
        <v>13</v>
      </c>
      <c r="Q215" s="396">
        <v>7</v>
      </c>
      <c r="R215" s="396">
        <v>6</v>
      </c>
      <c r="S215" s="396">
        <v>11</v>
      </c>
      <c r="T215" s="396">
        <v>6</v>
      </c>
      <c r="U215" s="396">
        <v>3</v>
      </c>
      <c r="V215" s="396">
        <v>0</v>
      </c>
      <c r="W215" s="396">
        <v>43</v>
      </c>
      <c r="X215" s="396">
        <v>25</v>
      </c>
      <c r="Y215" s="707" t="s">
        <v>226</v>
      </c>
      <c r="Z215" s="707" t="s">
        <v>228</v>
      </c>
      <c r="AA215" s="396">
        <v>6</v>
      </c>
      <c r="AB215" s="396">
        <v>5</v>
      </c>
      <c r="AC215" s="390">
        <v>4</v>
      </c>
      <c r="AD215" s="390">
        <v>4</v>
      </c>
      <c r="AE215" s="390">
        <v>19</v>
      </c>
      <c r="AF215" s="390">
        <v>18</v>
      </c>
      <c r="AG215" s="390">
        <v>1</v>
      </c>
      <c r="AH215" s="390">
        <v>19</v>
      </c>
      <c r="AI215" s="390">
        <v>32</v>
      </c>
      <c r="AJ215" s="390">
        <v>3</v>
      </c>
      <c r="AK215" s="390">
        <v>4</v>
      </c>
      <c r="AL215" s="390">
        <v>3</v>
      </c>
      <c r="AM215" s="390">
        <v>1</v>
      </c>
    </row>
    <row r="216" spans="1:39" s="394" customFormat="1" ht="14.5" customHeight="1">
      <c r="A216" s="703" t="s">
        <v>226</v>
      </c>
      <c r="B216" s="707" t="s">
        <v>229</v>
      </c>
      <c r="C216" s="396">
        <v>580</v>
      </c>
      <c r="D216" s="396">
        <v>312</v>
      </c>
      <c r="E216" s="396">
        <v>526</v>
      </c>
      <c r="F216" s="396">
        <v>270</v>
      </c>
      <c r="G216" s="396">
        <v>352</v>
      </c>
      <c r="H216" s="396">
        <v>165</v>
      </c>
      <c r="I216" s="396">
        <v>388</v>
      </c>
      <c r="J216" s="396">
        <v>198</v>
      </c>
      <c r="K216" s="396">
        <v>1846</v>
      </c>
      <c r="L216" s="396">
        <v>945</v>
      </c>
      <c r="M216" s="707" t="s">
        <v>226</v>
      </c>
      <c r="N216" s="707" t="s">
        <v>229</v>
      </c>
      <c r="O216" s="390">
        <v>36</v>
      </c>
      <c r="P216" s="390">
        <v>18</v>
      </c>
      <c r="Q216" s="396">
        <v>28</v>
      </c>
      <c r="R216" s="396">
        <v>15</v>
      </c>
      <c r="S216" s="396">
        <v>21</v>
      </c>
      <c r="T216" s="396">
        <v>10</v>
      </c>
      <c r="U216" s="396">
        <v>71</v>
      </c>
      <c r="V216" s="396">
        <v>40</v>
      </c>
      <c r="W216" s="396">
        <v>156</v>
      </c>
      <c r="X216" s="396">
        <v>83</v>
      </c>
      <c r="Y216" s="707" t="s">
        <v>226</v>
      </c>
      <c r="Z216" s="707" t="s">
        <v>229</v>
      </c>
      <c r="AA216" s="396">
        <v>12</v>
      </c>
      <c r="AB216" s="396">
        <v>11</v>
      </c>
      <c r="AC216" s="390">
        <v>9</v>
      </c>
      <c r="AD216" s="390">
        <v>8</v>
      </c>
      <c r="AE216" s="390">
        <v>40</v>
      </c>
      <c r="AF216" s="390">
        <v>39</v>
      </c>
      <c r="AG216" s="390">
        <v>2</v>
      </c>
      <c r="AH216" s="390">
        <v>41</v>
      </c>
      <c r="AI216" s="390">
        <v>47</v>
      </c>
      <c r="AJ216" s="390">
        <v>7</v>
      </c>
      <c r="AK216" s="390">
        <v>5</v>
      </c>
      <c r="AL216" s="390">
        <v>5</v>
      </c>
      <c r="AM216" s="390">
        <v>0</v>
      </c>
    </row>
    <row r="217" spans="1:39" s="394" customFormat="1" ht="14.5" customHeight="1">
      <c r="A217" s="703" t="s">
        <v>230</v>
      </c>
      <c r="B217" s="707" t="s">
        <v>231</v>
      </c>
      <c r="C217" s="396">
        <v>64</v>
      </c>
      <c r="D217" s="396">
        <v>31</v>
      </c>
      <c r="E217" s="396">
        <v>59</v>
      </c>
      <c r="F217" s="396">
        <v>28</v>
      </c>
      <c r="G217" s="396">
        <v>48</v>
      </c>
      <c r="H217" s="396">
        <v>29</v>
      </c>
      <c r="I217" s="396">
        <v>50</v>
      </c>
      <c r="J217" s="396">
        <v>30</v>
      </c>
      <c r="K217" s="396">
        <v>221</v>
      </c>
      <c r="L217" s="396">
        <v>118</v>
      </c>
      <c r="M217" s="707" t="s">
        <v>230</v>
      </c>
      <c r="N217" s="707" t="s">
        <v>231</v>
      </c>
      <c r="O217" s="390">
        <v>3</v>
      </c>
      <c r="P217" s="390">
        <v>1</v>
      </c>
      <c r="Q217" s="396">
        <v>0</v>
      </c>
      <c r="R217" s="396">
        <v>0</v>
      </c>
      <c r="S217" s="396">
        <v>1</v>
      </c>
      <c r="T217" s="396">
        <v>1</v>
      </c>
      <c r="U217" s="396">
        <v>3</v>
      </c>
      <c r="V217" s="396">
        <v>0</v>
      </c>
      <c r="W217" s="396">
        <v>7</v>
      </c>
      <c r="X217" s="396">
        <v>2</v>
      </c>
      <c r="Y217" s="707" t="s">
        <v>230</v>
      </c>
      <c r="Z217" s="707" t="s">
        <v>231</v>
      </c>
      <c r="AA217" s="396">
        <v>2</v>
      </c>
      <c r="AB217" s="396">
        <v>2</v>
      </c>
      <c r="AC217" s="390">
        <v>2</v>
      </c>
      <c r="AD217" s="390">
        <v>2</v>
      </c>
      <c r="AE217" s="390">
        <v>8</v>
      </c>
      <c r="AF217" s="390">
        <v>8</v>
      </c>
      <c r="AG217" s="390">
        <v>0</v>
      </c>
      <c r="AH217" s="390">
        <v>8</v>
      </c>
      <c r="AI217" s="390">
        <v>8</v>
      </c>
      <c r="AJ217" s="390">
        <v>2</v>
      </c>
      <c r="AK217" s="390">
        <v>2</v>
      </c>
      <c r="AL217" s="390">
        <v>2</v>
      </c>
      <c r="AM217" s="390">
        <v>0</v>
      </c>
    </row>
    <row r="218" spans="1:39" s="394" customFormat="1" ht="14.5" customHeight="1">
      <c r="A218" s="703" t="s">
        <v>230</v>
      </c>
      <c r="B218" s="707" t="s">
        <v>232</v>
      </c>
      <c r="C218" s="396">
        <v>100</v>
      </c>
      <c r="D218" s="396">
        <v>48</v>
      </c>
      <c r="E218" s="396">
        <v>83</v>
      </c>
      <c r="F218" s="396">
        <v>40</v>
      </c>
      <c r="G218" s="396">
        <v>82</v>
      </c>
      <c r="H218" s="396">
        <v>35</v>
      </c>
      <c r="I218" s="396">
        <v>77</v>
      </c>
      <c r="J218" s="396">
        <v>35</v>
      </c>
      <c r="K218" s="396">
        <v>342</v>
      </c>
      <c r="L218" s="396">
        <v>158</v>
      </c>
      <c r="M218" s="707" t="s">
        <v>230</v>
      </c>
      <c r="N218" s="707" t="s">
        <v>232</v>
      </c>
      <c r="O218" s="390">
        <v>12</v>
      </c>
      <c r="P218" s="390">
        <v>5</v>
      </c>
      <c r="Q218" s="396">
        <v>0</v>
      </c>
      <c r="R218" s="396">
        <v>0</v>
      </c>
      <c r="S218" s="396">
        <v>0</v>
      </c>
      <c r="T218" s="396">
        <v>0</v>
      </c>
      <c r="U218" s="396">
        <v>8</v>
      </c>
      <c r="V218" s="396">
        <v>5</v>
      </c>
      <c r="W218" s="396">
        <v>20</v>
      </c>
      <c r="X218" s="396">
        <v>10</v>
      </c>
      <c r="Y218" s="707" t="s">
        <v>230</v>
      </c>
      <c r="Z218" s="707" t="s">
        <v>232</v>
      </c>
      <c r="AA218" s="396">
        <v>2</v>
      </c>
      <c r="AB218" s="396">
        <v>2</v>
      </c>
      <c r="AC218" s="390">
        <v>2</v>
      </c>
      <c r="AD218" s="390">
        <v>2</v>
      </c>
      <c r="AE218" s="390">
        <v>8</v>
      </c>
      <c r="AF218" s="390">
        <v>8</v>
      </c>
      <c r="AG218" s="390">
        <v>0</v>
      </c>
      <c r="AH218" s="390">
        <v>8</v>
      </c>
      <c r="AI218" s="390">
        <v>14</v>
      </c>
      <c r="AJ218" s="390">
        <v>2</v>
      </c>
      <c r="AK218" s="390">
        <v>1</v>
      </c>
      <c r="AL218" s="390">
        <v>1</v>
      </c>
      <c r="AM218" s="390">
        <v>0</v>
      </c>
    </row>
    <row r="219" spans="1:39" s="394" customFormat="1" ht="14.5" customHeight="1">
      <c r="A219" s="703" t="s">
        <v>230</v>
      </c>
      <c r="B219" s="707" t="s">
        <v>233</v>
      </c>
      <c r="C219" s="396">
        <v>0</v>
      </c>
      <c r="D219" s="396">
        <v>0</v>
      </c>
      <c r="E219" s="396">
        <v>0</v>
      </c>
      <c r="F219" s="396">
        <v>0</v>
      </c>
      <c r="G219" s="396">
        <v>0</v>
      </c>
      <c r="H219" s="396">
        <v>0</v>
      </c>
      <c r="I219" s="396">
        <v>0</v>
      </c>
      <c r="J219" s="396">
        <v>0</v>
      </c>
      <c r="K219" s="396">
        <v>0</v>
      </c>
      <c r="L219" s="396">
        <v>0</v>
      </c>
      <c r="M219" s="707" t="s">
        <v>230</v>
      </c>
      <c r="N219" s="707" t="s">
        <v>233</v>
      </c>
      <c r="O219" s="390">
        <v>0</v>
      </c>
      <c r="P219" s="390">
        <v>0</v>
      </c>
      <c r="Q219" s="396">
        <v>0</v>
      </c>
      <c r="R219" s="396">
        <v>0</v>
      </c>
      <c r="S219" s="396">
        <v>0</v>
      </c>
      <c r="T219" s="396">
        <v>0</v>
      </c>
      <c r="U219" s="396">
        <v>0</v>
      </c>
      <c r="V219" s="396">
        <v>0</v>
      </c>
      <c r="W219" s="396">
        <v>0</v>
      </c>
      <c r="X219" s="396">
        <v>0</v>
      </c>
      <c r="Y219" s="707" t="s">
        <v>230</v>
      </c>
      <c r="Z219" s="707" t="s">
        <v>233</v>
      </c>
      <c r="AA219" s="396">
        <v>0</v>
      </c>
      <c r="AB219" s="396">
        <v>0</v>
      </c>
      <c r="AC219" s="390">
        <v>0</v>
      </c>
      <c r="AD219" s="390">
        <v>0</v>
      </c>
      <c r="AE219" s="390">
        <v>0</v>
      </c>
      <c r="AF219" s="390">
        <v>0</v>
      </c>
      <c r="AG219" s="390">
        <v>0</v>
      </c>
      <c r="AH219" s="390">
        <v>0</v>
      </c>
      <c r="AI219" s="390">
        <v>0</v>
      </c>
      <c r="AJ219" s="390">
        <v>0</v>
      </c>
      <c r="AK219" s="390">
        <v>0</v>
      </c>
      <c r="AL219" s="390">
        <v>0</v>
      </c>
      <c r="AM219" s="390">
        <v>0</v>
      </c>
    </row>
    <row r="220" spans="1:39" s="394" customFormat="1" ht="14.5" customHeight="1">
      <c r="A220" s="703" t="s">
        <v>230</v>
      </c>
      <c r="B220" s="707" t="s">
        <v>234</v>
      </c>
      <c r="C220" s="396">
        <v>54</v>
      </c>
      <c r="D220" s="396">
        <v>23</v>
      </c>
      <c r="E220" s="396">
        <v>46</v>
      </c>
      <c r="F220" s="396">
        <v>17</v>
      </c>
      <c r="G220" s="396">
        <v>32</v>
      </c>
      <c r="H220" s="396">
        <v>8</v>
      </c>
      <c r="I220" s="396">
        <v>22</v>
      </c>
      <c r="J220" s="396">
        <v>10</v>
      </c>
      <c r="K220" s="396">
        <v>154</v>
      </c>
      <c r="L220" s="396">
        <v>58</v>
      </c>
      <c r="M220" s="707" t="s">
        <v>230</v>
      </c>
      <c r="N220" s="707" t="s">
        <v>234</v>
      </c>
      <c r="O220" s="390">
        <v>12</v>
      </c>
      <c r="P220" s="390">
        <v>7</v>
      </c>
      <c r="Q220" s="396">
        <v>7</v>
      </c>
      <c r="R220" s="396">
        <v>3</v>
      </c>
      <c r="S220" s="396">
        <v>7</v>
      </c>
      <c r="T220" s="396">
        <v>3</v>
      </c>
      <c r="U220" s="396">
        <v>4</v>
      </c>
      <c r="V220" s="396">
        <v>3</v>
      </c>
      <c r="W220" s="396">
        <v>30</v>
      </c>
      <c r="X220" s="396">
        <v>16</v>
      </c>
      <c r="Y220" s="707" t="s">
        <v>230</v>
      </c>
      <c r="Z220" s="707" t="s">
        <v>234</v>
      </c>
      <c r="AA220" s="396">
        <v>1</v>
      </c>
      <c r="AB220" s="396">
        <v>1</v>
      </c>
      <c r="AC220" s="390">
        <v>1</v>
      </c>
      <c r="AD220" s="390">
        <v>1</v>
      </c>
      <c r="AE220" s="390">
        <v>4</v>
      </c>
      <c r="AF220" s="390">
        <v>4</v>
      </c>
      <c r="AG220" s="390">
        <v>0</v>
      </c>
      <c r="AH220" s="390">
        <v>4</v>
      </c>
      <c r="AI220" s="390">
        <v>6</v>
      </c>
      <c r="AJ220" s="390">
        <v>0</v>
      </c>
      <c r="AK220" s="390">
        <v>1</v>
      </c>
      <c r="AL220" s="390">
        <v>1</v>
      </c>
      <c r="AM220" s="390">
        <v>0</v>
      </c>
    </row>
    <row r="221" spans="1:39" s="394" customFormat="1" ht="14.5" customHeight="1">
      <c r="A221" s="703" t="s">
        <v>230</v>
      </c>
      <c r="B221" s="707" t="s">
        <v>235</v>
      </c>
      <c r="C221" s="396">
        <v>281</v>
      </c>
      <c r="D221" s="396">
        <v>136</v>
      </c>
      <c r="E221" s="396">
        <v>237</v>
      </c>
      <c r="F221" s="396">
        <v>115</v>
      </c>
      <c r="G221" s="396">
        <v>121</v>
      </c>
      <c r="H221" s="396">
        <v>56</v>
      </c>
      <c r="I221" s="396">
        <v>81</v>
      </c>
      <c r="J221" s="396">
        <v>41</v>
      </c>
      <c r="K221" s="396">
        <v>720</v>
      </c>
      <c r="L221" s="396">
        <v>348</v>
      </c>
      <c r="M221" s="707" t="s">
        <v>230</v>
      </c>
      <c r="N221" s="707" t="s">
        <v>235</v>
      </c>
      <c r="O221" s="390">
        <v>13</v>
      </c>
      <c r="P221" s="390">
        <v>7</v>
      </c>
      <c r="Q221" s="396">
        <v>0</v>
      </c>
      <c r="R221" s="396">
        <v>0</v>
      </c>
      <c r="S221" s="396">
        <v>4</v>
      </c>
      <c r="T221" s="396">
        <v>2</v>
      </c>
      <c r="U221" s="396">
        <v>2</v>
      </c>
      <c r="V221" s="396">
        <v>0</v>
      </c>
      <c r="W221" s="396">
        <v>19</v>
      </c>
      <c r="X221" s="396">
        <v>9</v>
      </c>
      <c r="Y221" s="707" t="s">
        <v>230</v>
      </c>
      <c r="Z221" s="707" t="s">
        <v>235</v>
      </c>
      <c r="AA221" s="396">
        <v>7</v>
      </c>
      <c r="AB221" s="396">
        <v>5</v>
      </c>
      <c r="AC221" s="390">
        <v>3</v>
      </c>
      <c r="AD221" s="390">
        <v>2</v>
      </c>
      <c r="AE221" s="390">
        <v>17</v>
      </c>
      <c r="AF221" s="390">
        <v>20</v>
      </c>
      <c r="AG221" s="390">
        <v>2</v>
      </c>
      <c r="AH221" s="390">
        <v>22</v>
      </c>
      <c r="AI221" s="390">
        <v>13</v>
      </c>
      <c r="AJ221" s="390">
        <v>0</v>
      </c>
      <c r="AK221" s="390">
        <v>5</v>
      </c>
      <c r="AL221" s="390">
        <v>5</v>
      </c>
      <c r="AM221" s="390">
        <v>0</v>
      </c>
    </row>
    <row r="222" spans="1:39" s="394" customFormat="1" ht="14.5" customHeight="1">
      <c r="A222" s="703" t="s">
        <v>230</v>
      </c>
      <c r="B222" s="707" t="s">
        <v>236</v>
      </c>
      <c r="C222" s="396">
        <v>327</v>
      </c>
      <c r="D222" s="396">
        <v>180</v>
      </c>
      <c r="E222" s="396">
        <v>221</v>
      </c>
      <c r="F222" s="396">
        <v>104</v>
      </c>
      <c r="G222" s="396">
        <v>119</v>
      </c>
      <c r="H222" s="396">
        <v>54</v>
      </c>
      <c r="I222" s="396">
        <v>100</v>
      </c>
      <c r="J222" s="396">
        <v>44</v>
      </c>
      <c r="K222" s="396">
        <v>767</v>
      </c>
      <c r="L222" s="396">
        <v>382</v>
      </c>
      <c r="M222" s="707" t="s">
        <v>230</v>
      </c>
      <c r="N222" s="707" t="s">
        <v>236</v>
      </c>
      <c r="O222" s="390">
        <v>56</v>
      </c>
      <c r="P222" s="390">
        <v>34</v>
      </c>
      <c r="Q222" s="396">
        <v>20</v>
      </c>
      <c r="R222" s="396">
        <v>14</v>
      </c>
      <c r="S222" s="396">
        <v>15</v>
      </c>
      <c r="T222" s="396">
        <v>8</v>
      </c>
      <c r="U222" s="396">
        <v>4</v>
      </c>
      <c r="V222" s="396">
        <v>2</v>
      </c>
      <c r="W222" s="396">
        <v>95</v>
      </c>
      <c r="X222" s="396">
        <v>58</v>
      </c>
      <c r="Y222" s="707" t="s">
        <v>230</v>
      </c>
      <c r="Z222" s="707" t="s">
        <v>236</v>
      </c>
      <c r="AA222" s="396">
        <v>5</v>
      </c>
      <c r="AB222" s="396">
        <v>4</v>
      </c>
      <c r="AC222" s="390">
        <v>4</v>
      </c>
      <c r="AD222" s="390">
        <v>4</v>
      </c>
      <c r="AE222" s="390">
        <v>17</v>
      </c>
      <c r="AF222" s="390">
        <v>19</v>
      </c>
      <c r="AG222" s="390">
        <v>5</v>
      </c>
      <c r="AH222" s="390">
        <v>24</v>
      </c>
      <c r="AI222" s="390">
        <v>36</v>
      </c>
      <c r="AJ222" s="390">
        <v>5</v>
      </c>
      <c r="AK222" s="390">
        <v>7</v>
      </c>
      <c r="AL222" s="390">
        <v>6</v>
      </c>
      <c r="AM222" s="390">
        <v>1</v>
      </c>
    </row>
    <row r="223" spans="1:39" s="394" customFormat="1" ht="14.5" customHeight="1">
      <c r="A223" s="703" t="s">
        <v>230</v>
      </c>
      <c r="B223" s="707" t="s">
        <v>237</v>
      </c>
      <c r="C223" s="396">
        <v>82</v>
      </c>
      <c r="D223" s="396">
        <v>51</v>
      </c>
      <c r="E223" s="396">
        <v>85</v>
      </c>
      <c r="F223" s="396">
        <v>45</v>
      </c>
      <c r="G223" s="396">
        <v>65</v>
      </c>
      <c r="H223" s="396">
        <v>32</v>
      </c>
      <c r="I223" s="396">
        <v>42</v>
      </c>
      <c r="J223" s="396">
        <v>29</v>
      </c>
      <c r="K223" s="396">
        <v>274</v>
      </c>
      <c r="L223" s="396">
        <v>157</v>
      </c>
      <c r="M223" s="707" t="s">
        <v>230</v>
      </c>
      <c r="N223" s="707" t="s">
        <v>237</v>
      </c>
      <c r="O223" s="390">
        <v>7</v>
      </c>
      <c r="P223" s="390">
        <v>4</v>
      </c>
      <c r="Q223" s="396">
        <v>7</v>
      </c>
      <c r="R223" s="396">
        <v>3</v>
      </c>
      <c r="S223" s="396">
        <v>12</v>
      </c>
      <c r="T223" s="396">
        <v>7</v>
      </c>
      <c r="U223" s="396">
        <v>5</v>
      </c>
      <c r="V223" s="396">
        <v>3</v>
      </c>
      <c r="W223" s="396">
        <v>31</v>
      </c>
      <c r="X223" s="396">
        <v>17</v>
      </c>
      <c r="Y223" s="707" t="s">
        <v>230</v>
      </c>
      <c r="Z223" s="707" t="s">
        <v>237</v>
      </c>
      <c r="AA223" s="396">
        <v>2</v>
      </c>
      <c r="AB223" s="396">
        <v>2</v>
      </c>
      <c r="AC223" s="390">
        <v>1</v>
      </c>
      <c r="AD223" s="390">
        <v>1</v>
      </c>
      <c r="AE223" s="390">
        <v>6</v>
      </c>
      <c r="AF223" s="390">
        <v>6</v>
      </c>
      <c r="AG223" s="390">
        <v>0</v>
      </c>
      <c r="AH223" s="390">
        <v>6</v>
      </c>
      <c r="AI223" s="390">
        <v>19</v>
      </c>
      <c r="AJ223" s="390">
        <v>0</v>
      </c>
      <c r="AK223" s="390">
        <v>2</v>
      </c>
      <c r="AL223" s="390">
        <v>2</v>
      </c>
      <c r="AM223" s="390">
        <v>0</v>
      </c>
    </row>
    <row r="224" spans="1:39" s="394" customFormat="1" ht="14.5" customHeight="1">
      <c r="A224" s="703" t="s">
        <v>230</v>
      </c>
      <c r="B224" s="707" t="s">
        <v>238</v>
      </c>
      <c r="C224" s="396">
        <v>1421</v>
      </c>
      <c r="D224" s="396">
        <v>740</v>
      </c>
      <c r="E224" s="396">
        <v>1239</v>
      </c>
      <c r="F224" s="396">
        <v>671</v>
      </c>
      <c r="G224" s="396">
        <v>1057</v>
      </c>
      <c r="H224" s="396">
        <v>555</v>
      </c>
      <c r="I224" s="396">
        <v>802</v>
      </c>
      <c r="J224" s="396">
        <v>441</v>
      </c>
      <c r="K224" s="396">
        <v>4519</v>
      </c>
      <c r="L224" s="396">
        <v>2407</v>
      </c>
      <c r="M224" s="707" t="s">
        <v>230</v>
      </c>
      <c r="N224" s="707" t="s">
        <v>238</v>
      </c>
      <c r="O224" s="390">
        <v>144</v>
      </c>
      <c r="P224" s="390">
        <v>57</v>
      </c>
      <c r="Q224" s="396">
        <v>90</v>
      </c>
      <c r="R224" s="396">
        <v>44</v>
      </c>
      <c r="S224" s="396">
        <v>70</v>
      </c>
      <c r="T224" s="396">
        <v>44</v>
      </c>
      <c r="U224" s="396">
        <v>43</v>
      </c>
      <c r="V224" s="396">
        <v>19</v>
      </c>
      <c r="W224" s="396">
        <v>347</v>
      </c>
      <c r="X224" s="396">
        <v>164</v>
      </c>
      <c r="Y224" s="707" t="s">
        <v>230</v>
      </c>
      <c r="Z224" s="707" t="s">
        <v>238</v>
      </c>
      <c r="AA224" s="396">
        <v>31</v>
      </c>
      <c r="AB224" s="396">
        <v>28</v>
      </c>
      <c r="AC224" s="390">
        <v>24</v>
      </c>
      <c r="AD224" s="390">
        <v>22</v>
      </c>
      <c r="AE224" s="390">
        <v>105</v>
      </c>
      <c r="AF224" s="390">
        <v>103</v>
      </c>
      <c r="AG224" s="390">
        <v>2</v>
      </c>
      <c r="AH224" s="390">
        <v>105</v>
      </c>
      <c r="AI224" s="390">
        <v>291</v>
      </c>
      <c r="AJ224" s="390">
        <v>8</v>
      </c>
      <c r="AK224" s="390">
        <v>19</v>
      </c>
      <c r="AL224" s="390">
        <v>19</v>
      </c>
      <c r="AM224" s="390">
        <v>0</v>
      </c>
    </row>
    <row r="225" spans="1:39" s="394" customFormat="1" ht="14.5" customHeight="1">
      <c r="A225" s="703" t="s">
        <v>230</v>
      </c>
      <c r="B225" s="707" t="s">
        <v>239</v>
      </c>
      <c r="C225" s="396">
        <v>225</v>
      </c>
      <c r="D225" s="396">
        <v>112</v>
      </c>
      <c r="E225" s="396">
        <v>162</v>
      </c>
      <c r="F225" s="396">
        <v>74</v>
      </c>
      <c r="G225" s="396">
        <v>128</v>
      </c>
      <c r="H225" s="396">
        <v>58</v>
      </c>
      <c r="I225" s="396">
        <v>112</v>
      </c>
      <c r="J225" s="396">
        <v>48</v>
      </c>
      <c r="K225" s="396">
        <v>627</v>
      </c>
      <c r="L225" s="396">
        <v>292</v>
      </c>
      <c r="M225" s="707" t="s">
        <v>230</v>
      </c>
      <c r="N225" s="707" t="s">
        <v>239</v>
      </c>
      <c r="O225" s="390">
        <v>28</v>
      </c>
      <c r="P225" s="390">
        <v>14</v>
      </c>
      <c r="Q225" s="396">
        <v>12</v>
      </c>
      <c r="R225" s="396">
        <v>5</v>
      </c>
      <c r="S225" s="396">
        <v>20</v>
      </c>
      <c r="T225" s="396">
        <v>6</v>
      </c>
      <c r="U225" s="396">
        <v>11</v>
      </c>
      <c r="V225" s="396">
        <v>6</v>
      </c>
      <c r="W225" s="396">
        <v>71</v>
      </c>
      <c r="X225" s="396">
        <v>31</v>
      </c>
      <c r="Y225" s="707" t="s">
        <v>230</v>
      </c>
      <c r="Z225" s="707" t="s">
        <v>239</v>
      </c>
      <c r="AA225" s="396">
        <v>3</v>
      </c>
      <c r="AB225" s="396">
        <v>3</v>
      </c>
      <c r="AC225" s="390">
        <v>3</v>
      </c>
      <c r="AD225" s="390">
        <v>2</v>
      </c>
      <c r="AE225" s="390">
        <v>11</v>
      </c>
      <c r="AF225" s="390">
        <v>11</v>
      </c>
      <c r="AG225" s="390">
        <v>0</v>
      </c>
      <c r="AH225" s="390">
        <v>11</v>
      </c>
      <c r="AI225" s="390">
        <v>26</v>
      </c>
      <c r="AJ225" s="390">
        <v>0</v>
      </c>
      <c r="AK225" s="390">
        <v>2</v>
      </c>
      <c r="AL225" s="390">
        <v>2</v>
      </c>
      <c r="AM225" s="390">
        <v>0</v>
      </c>
    </row>
    <row r="226" spans="1:39" s="394" customFormat="1" ht="14.5" customHeight="1">
      <c r="A226" s="703" t="s">
        <v>240</v>
      </c>
      <c r="B226" s="707" t="s">
        <v>241</v>
      </c>
      <c r="C226" s="396">
        <v>225</v>
      </c>
      <c r="D226" s="396">
        <v>116</v>
      </c>
      <c r="E226" s="396">
        <v>138</v>
      </c>
      <c r="F226" s="396">
        <v>55</v>
      </c>
      <c r="G226" s="396">
        <v>125</v>
      </c>
      <c r="H226" s="396">
        <v>75</v>
      </c>
      <c r="I226" s="396">
        <v>125</v>
      </c>
      <c r="J226" s="396">
        <v>74</v>
      </c>
      <c r="K226" s="396">
        <v>613</v>
      </c>
      <c r="L226" s="396">
        <v>320</v>
      </c>
      <c r="M226" s="707" t="s">
        <v>240</v>
      </c>
      <c r="N226" s="707" t="s">
        <v>241</v>
      </c>
      <c r="O226" s="390">
        <v>6</v>
      </c>
      <c r="P226" s="390">
        <v>2</v>
      </c>
      <c r="Q226" s="396">
        <v>5</v>
      </c>
      <c r="R226" s="396">
        <v>3</v>
      </c>
      <c r="S226" s="396">
        <v>3</v>
      </c>
      <c r="T226" s="396">
        <v>1</v>
      </c>
      <c r="U226" s="396">
        <v>5</v>
      </c>
      <c r="V226" s="396">
        <v>4</v>
      </c>
      <c r="W226" s="396">
        <v>19</v>
      </c>
      <c r="X226" s="396">
        <v>10</v>
      </c>
      <c r="Y226" s="707" t="s">
        <v>240</v>
      </c>
      <c r="Z226" s="707" t="s">
        <v>241</v>
      </c>
      <c r="AA226" s="396">
        <v>6</v>
      </c>
      <c r="AB226" s="396">
        <v>5</v>
      </c>
      <c r="AC226" s="390">
        <v>3</v>
      </c>
      <c r="AD226" s="390">
        <v>3</v>
      </c>
      <c r="AE226" s="390">
        <v>17</v>
      </c>
      <c r="AF226" s="390">
        <v>17</v>
      </c>
      <c r="AG226" s="390">
        <v>0</v>
      </c>
      <c r="AH226" s="390">
        <v>17</v>
      </c>
      <c r="AI226" s="390">
        <v>17</v>
      </c>
      <c r="AJ226" s="390">
        <v>0</v>
      </c>
      <c r="AK226" s="390">
        <v>3</v>
      </c>
      <c r="AL226" s="390">
        <v>3</v>
      </c>
      <c r="AM226" s="390">
        <v>0</v>
      </c>
    </row>
    <row r="227" spans="1:39" s="394" customFormat="1" ht="14.5" customHeight="1">
      <c r="A227" s="703" t="s">
        <v>240</v>
      </c>
      <c r="B227" s="707" t="s">
        <v>242</v>
      </c>
      <c r="C227" s="396">
        <v>130</v>
      </c>
      <c r="D227" s="396">
        <v>70</v>
      </c>
      <c r="E227" s="396">
        <v>77</v>
      </c>
      <c r="F227" s="396">
        <v>40</v>
      </c>
      <c r="G227" s="396">
        <v>46</v>
      </c>
      <c r="H227" s="396">
        <v>27</v>
      </c>
      <c r="I227" s="396">
        <v>40</v>
      </c>
      <c r="J227" s="396">
        <v>28</v>
      </c>
      <c r="K227" s="396">
        <v>293</v>
      </c>
      <c r="L227" s="396">
        <v>165</v>
      </c>
      <c r="M227" s="707" t="s">
        <v>240</v>
      </c>
      <c r="N227" s="707" t="s">
        <v>242</v>
      </c>
      <c r="O227" s="390">
        <v>22</v>
      </c>
      <c r="P227" s="390">
        <v>12</v>
      </c>
      <c r="Q227" s="396">
        <v>10</v>
      </c>
      <c r="R227" s="396">
        <v>6</v>
      </c>
      <c r="S227" s="396">
        <v>10</v>
      </c>
      <c r="T227" s="396">
        <v>4</v>
      </c>
      <c r="U227" s="396">
        <v>5</v>
      </c>
      <c r="V227" s="396">
        <v>4</v>
      </c>
      <c r="W227" s="396">
        <v>47</v>
      </c>
      <c r="X227" s="396">
        <v>26</v>
      </c>
      <c r="Y227" s="707" t="s">
        <v>240</v>
      </c>
      <c r="Z227" s="707" t="s">
        <v>242</v>
      </c>
      <c r="AA227" s="396">
        <v>3</v>
      </c>
      <c r="AB227" s="396">
        <v>2</v>
      </c>
      <c r="AC227" s="390">
        <v>2</v>
      </c>
      <c r="AD227" s="390">
        <v>2</v>
      </c>
      <c r="AE227" s="390">
        <v>9</v>
      </c>
      <c r="AF227" s="390">
        <v>9</v>
      </c>
      <c r="AG227" s="390">
        <v>0</v>
      </c>
      <c r="AH227" s="390">
        <v>9</v>
      </c>
      <c r="AI227" s="390">
        <v>11</v>
      </c>
      <c r="AJ227" s="390">
        <v>2</v>
      </c>
      <c r="AK227" s="390">
        <v>2</v>
      </c>
      <c r="AL227" s="390">
        <v>2</v>
      </c>
      <c r="AM227" s="390">
        <v>0</v>
      </c>
    </row>
    <row r="228" spans="1:39" s="394" customFormat="1" ht="14.5" customHeight="1">
      <c r="A228" s="703" t="s">
        <v>240</v>
      </c>
      <c r="B228" s="707" t="s">
        <v>243</v>
      </c>
      <c r="C228" s="396">
        <v>0</v>
      </c>
      <c r="D228" s="396">
        <v>0</v>
      </c>
      <c r="E228" s="396">
        <v>0</v>
      </c>
      <c r="F228" s="396">
        <v>0</v>
      </c>
      <c r="G228" s="396">
        <v>0</v>
      </c>
      <c r="H228" s="396">
        <v>0</v>
      </c>
      <c r="I228" s="396">
        <v>0</v>
      </c>
      <c r="J228" s="396">
        <v>0</v>
      </c>
      <c r="K228" s="396">
        <v>0</v>
      </c>
      <c r="L228" s="396">
        <v>0</v>
      </c>
      <c r="M228" s="707" t="s">
        <v>240</v>
      </c>
      <c r="N228" s="707" t="s">
        <v>243</v>
      </c>
      <c r="O228" s="390">
        <v>0</v>
      </c>
      <c r="P228" s="390">
        <v>0</v>
      </c>
      <c r="Q228" s="396">
        <v>0</v>
      </c>
      <c r="R228" s="396">
        <v>0</v>
      </c>
      <c r="S228" s="396">
        <v>0</v>
      </c>
      <c r="T228" s="396">
        <v>0</v>
      </c>
      <c r="U228" s="396">
        <v>0</v>
      </c>
      <c r="V228" s="396">
        <v>0</v>
      </c>
      <c r="W228" s="396">
        <v>0</v>
      </c>
      <c r="X228" s="396">
        <v>0</v>
      </c>
      <c r="Y228" s="707" t="s">
        <v>240</v>
      </c>
      <c r="Z228" s="707" t="s">
        <v>243</v>
      </c>
      <c r="AA228" s="396">
        <v>0</v>
      </c>
      <c r="AB228" s="396">
        <v>0</v>
      </c>
      <c r="AC228" s="390">
        <v>0</v>
      </c>
      <c r="AD228" s="390">
        <v>0</v>
      </c>
      <c r="AE228" s="390">
        <v>0</v>
      </c>
      <c r="AF228" s="390">
        <v>0</v>
      </c>
      <c r="AG228" s="390">
        <v>0</v>
      </c>
      <c r="AH228" s="390">
        <v>0</v>
      </c>
      <c r="AI228" s="390">
        <v>0</v>
      </c>
      <c r="AJ228" s="390">
        <v>0</v>
      </c>
      <c r="AK228" s="390">
        <v>0</v>
      </c>
      <c r="AL228" s="390">
        <v>0</v>
      </c>
      <c r="AM228" s="390">
        <v>0</v>
      </c>
    </row>
    <row r="229" spans="1:39" s="394" customFormat="1" ht="14.5" customHeight="1">
      <c r="A229" s="703" t="s">
        <v>240</v>
      </c>
      <c r="B229" s="707" t="s">
        <v>244</v>
      </c>
      <c r="C229" s="396">
        <v>157</v>
      </c>
      <c r="D229" s="396">
        <v>78</v>
      </c>
      <c r="E229" s="396">
        <v>128</v>
      </c>
      <c r="F229" s="396">
        <v>67</v>
      </c>
      <c r="G229" s="396">
        <v>85</v>
      </c>
      <c r="H229" s="396">
        <v>33</v>
      </c>
      <c r="I229" s="396">
        <v>110</v>
      </c>
      <c r="J229" s="396">
        <v>56</v>
      </c>
      <c r="K229" s="396">
        <v>480</v>
      </c>
      <c r="L229" s="396">
        <v>234</v>
      </c>
      <c r="M229" s="707" t="s">
        <v>240</v>
      </c>
      <c r="N229" s="707" t="s">
        <v>244</v>
      </c>
      <c r="O229" s="390">
        <v>19</v>
      </c>
      <c r="P229" s="390">
        <v>5</v>
      </c>
      <c r="Q229" s="396">
        <v>5</v>
      </c>
      <c r="R229" s="396">
        <v>2</v>
      </c>
      <c r="S229" s="396">
        <v>7</v>
      </c>
      <c r="T229" s="396">
        <v>4</v>
      </c>
      <c r="U229" s="396">
        <v>23</v>
      </c>
      <c r="V229" s="396">
        <v>12</v>
      </c>
      <c r="W229" s="396">
        <v>54</v>
      </c>
      <c r="X229" s="396">
        <v>23</v>
      </c>
      <c r="Y229" s="707" t="s">
        <v>240</v>
      </c>
      <c r="Z229" s="707" t="s">
        <v>244</v>
      </c>
      <c r="AA229" s="396">
        <v>4</v>
      </c>
      <c r="AB229" s="396">
        <v>4</v>
      </c>
      <c r="AC229" s="390">
        <v>2</v>
      </c>
      <c r="AD229" s="390">
        <v>3</v>
      </c>
      <c r="AE229" s="390">
        <v>13</v>
      </c>
      <c r="AF229" s="390">
        <v>14</v>
      </c>
      <c r="AG229" s="390">
        <v>0</v>
      </c>
      <c r="AH229" s="390">
        <v>14</v>
      </c>
      <c r="AI229" s="390">
        <v>31</v>
      </c>
      <c r="AJ229" s="390">
        <v>2</v>
      </c>
      <c r="AK229" s="390">
        <v>3</v>
      </c>
      <c r="AL229" s="390">
        <v>3</v>
      </c>
      <c r="AM229" s="390">
        <v>0</v>
      </c>
    </row>
    <row r="230" spans="1:39" s="394" customFormat="1" ht="14.5" customHeight="1">
      <c r="A230" s="703" t="s">
        <v>240</v>
      </c>
      <c r="B230" s="707" t="s">
        <v>245</v>
      </c>
      <c r="C230" s="396">
        <v>422</v>
      </c>
      <c r="D230" s="396">
        <v>223</v>
      </c>
      <c r="E230" s="396">
        <v>392</v>
      </c>
      <c r="F230" s="396">
        <v>215</v>
      </c>
      <c r="G230" s="396">
        <v>360</v>
      </c>
      <c r="H230" s="396">
        <v>189</v>
      </c>
      <c r="I230" s="396">
        <v>327</v>
      </c>
      <c r="J230" s="396">
        <v>168</v>
      </c>
      <c r="K230" s="396">
        <v>1501</v>
      </c>
      <c r="L230" s="396">
        <v>795</v>
      </c>
      <c r="M230" s="707" t="s">
        <v>240</v>
      </c>
      <c r="N230" s="707" t="s">
        <v>245</v>
      </c>
      <c r="O230" s="390">
        <v>43</v>
      </c>
      <c r="P230" s="390">
        <v>20</v>
      </c>
      <c r="Q230" s="396">
        <v>47</v>
      </c>
      <c r="R230" s="396">
        <v>23</v>
      </c>
      <c r="S230" s="396">
        <v>25</v>
      </c>
      <c r="T230" s="396">
        <v>16</v>
      </c>
      <c r="U230" s="396">
        <v>19</v>
      </c>
      <c r="V230" s="396">
        <v>11</v>
      </c>
      <c r="W230" s="396">
        <v>134</v>
      </c>
      <c r="X230" s="396">
        <v>70</v>
      </c>
      <c r="Y230" s="707" t="s">
        <v>240</v>
      </c>
      <c r="Z230" s="707" t="s">
        <v>245</v>
      </c>
      <c r="AA230" s="396">
        <v>12</v>
      </c>
      <c r="AB230" s="396">
        <v>10</v>
      </c>
      <c r="AC230" s="390">
        <v>11</v>
      </c>
      <c r="AD230" s="390">
        <v>10</v>
      </c>
      <c r="AE230" s="390">
        <v>43</v>
      </c>
      <c r="AF230" s="390">
        <v>43</v>
      </c>
      <c r="AG230" s="390">
        <v>1</v>
      </c>
      <c r="AH230" s="390">
        <v>44</v>
      </c>
      <c r="AI230" s="390">
        <v>64</v>
      </c>
      <c r="AJ230" s="390">
        <v>3</v>
      </c>
      <c r="AK230" s="390">
        <v>7</v>
      </c>
      <c r="AL230" s="390">
        <v>7</v>
      </c>
      <c r="AM230" s="390">
        <v>0</v>
      </c>
    </row>
    <row r="231" spans="1:39">
      <c r="A231" s="115"/>
      <c r="B231" s="392"/>
      <c r="C231" s="395"/>
      <c r="D231" s="395"/>
      <c r="E231" s="395"/>
      <c r="F231" s="395"/>
      <c r="G231" s="395"/>
      <c r="H231" s="392"/>
      <c r="I231" s="395"/>
      <c r="J231" s="395"/>
      <c r="K231" s="432"/>
      <c r="L231" s="432"/>
      <c r="M231" s="395"/>
      <c r="N231" s="392"/>
      <c r="O231" s="263"/>
      <c r="P231" s="395"/>
      <c r="Q231" s="392"/>
      <c r="R231" s="395"/>
      <c r="S231" s="395"/>
      <c r="T231" s="392"/>
      <c r="U231" s="395"/>
      <c r="V231" s="395"/>
      <c r="W231" s="432"/>
      <c r="X231" s="432"/>
      <c r="Y231" s="395"/>
      <c r="Z231" s="392"/>
      <c r="AA231" s="395"/>
      <c r="AB231" s="395"/>
      <c r="AC231" s="115"/>
      <c r="AD231" s="395"/>
      <c r="AE231" s="395"/>
      <c r="AF231" s="395"/>
      <c r="AG231" s="395"/>
      <c r="AH231" s="395"/>
      <c r="AI231" s="392"/>
      <c r="AJ231" s="392"/>
      <c r="AK231" s="395"/>
      <c r="AL231" s="395"/>
      <c r="AM231" s="395"/>
    </row>
    <row r="232" spans="1:39">
      <c r="AD232" s="394"/>
    </row>
  </sheetData>
  <mergeCells count="7">
    <mergeCell ref="Z4:Z5"/>
    <mergeCell ref="AA52:AE52"/>
    <mergeCell ref="AA84:AE84"/>
    <mergeCell ref="AA205:AE205"/>
    <mergeCell ref="AA175:AE175"/>
    <mergeCell ref="AA142:AE142"/>
    <mergeCell ref="AA106:AE106"/>
  </mergeCells>
  <phoneticPr fontId="0" type="noConversion"/>
  <printOptions horizontalCentered="1"/>
  <pageMargins left="0.78740157480314965" right="0.23622047244094491" top="0.59055118110236227" bottom="0.86614173228346458" header="0.51181102362204722" footer="0.51181102362204722"/>
  <pageSetup paperSize="9" scale="90" orientation="landscape" r:id="rId1"/>
  <headerFooter alignWithMargins="0"/>
  <rowBreaks count="5" manualBreakCount="5">
    <brk id="77" max="16383" man="1"/>
    <brk id="98" max="16383" man="1"/>
    <brk id="134" max="16383" man="1"/>
    <brk id="168" max="16383" man="1"/>
    <brk id="19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DZ232"/>
  <sheetViews>
    <sheetView showZeros="0" topLeftCell="J1" workbookViewId="0">
      <selection activeCell="AC15" sqref="AC15"/>
    </sheetView>
  </sheetViews>
  <sheetFormatPr baseColWidth="10" defaultColWidth="11.453125" defaultRowHeight="10.5"/>
  <cols>
    <col min="1" max="1" width="20.1796875" style="45" customWidth="1"/>
    <col min="2" max="2" width="27.1796875" style="45" customWidth="1"/>
    <col min="3" max="16" width="6.54296875" style="45" customWidth="1"/>
    <col min="17" max="18" width="7.1796875" style="212" customWidth="1"/>
    <col min="19" max="19" width="20.1796875" style="45" customWidth="1"/>
    <col min="20" max="20" width="27.1796875" style="45" customWidth="1"/>
    <col min="21" max="28" width="6" style="45" customWidth="1"/>
    <col min="29" max="29" width="7" style="45" customWidth="1"/>
    <col min="30" max="34" width="6" style="45" customWidth="1"/>
    <col min="35" max="36" width="7" style="212" customWidth="1"/>
    <col min="37" max="37" width="20.1796875" style="45" customWidth="1"/>
    <col min="38" max="38" width="27.1796875" style="45" customWidth="1"/>
    <col min="39" max="46" width="5.81640625" style="45" customWidth="1"/>
    <col min="47" max="47" width="6.7265625" style="45" customWidth="1"/>
    <col min="48" max="48" width="7.54296875" style="45" customWidth="1"/>
    <col min="49" max="49" width="7.7265625" style="48" customWidth="1"/>
    <col min="50" max="51" width="6.453125" style="221" customWidth="1"/>
    <col min="52" max="52" width="6.7265625" style="45" bestFit="1" customWidth="1"/>
    <col min="53" max="53" width="6.453125" style="45" customWidth="1"/>
    <col min="54" max="54" width="6.1796875" style="45" customWidth="1"/>
    <col min="55" max="16384" width="11.453125" style="80"/>
  </cols>
  <sheetData>
    <row r="1" spans="1:130" s="82" customFormat="1" ht="14.25" customHeight="1">
      <c r="A1" s="119"/>
      <c r="B1" s="47" t="s">
        <v>538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119"/>
      <c r="T1" s="47" t="s">
        <v>543</v>
      </c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119"/>
      <c r="AL1" s="47" t="s">
        <v>40</v>
      </c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</row>
    <row r="2" spans="1:130" s="119" customFormat="1" ht="14.25" customHeight="1">
      <c r="B2" s="47" t="s">
        <v>280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802"/>
      <c r="T2" s="47" t="s">
        <v>280</v>
      </c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802"/>
      <c r="AL2" s="47" t="s">
        <v>280</v>
      </c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802"/>
      <c r="BD2" s="802"/>
      <c r="BE2" s="802"/>
      <c r="BF2" s="802"/>
      <c r="BG2" s="802"/>
      <c r="BH2" s="802"/>
      <c r="BI2" s="802"/>
      <c r="BJ2" s="802"/>
      <c r="BK2" s="802"/>
      <c r="BL2" s="802"/>
      <c r="BM2" s="802"/>
      <c r="BN2" s="802"/>
      <c r="BO2" s="802"/>
      <c r="BP2" s="802"/>
      <c r="BQ2" s="802"/>
      <c r="BR2" s="802"/>
      <c r="BS2" s="802"/>
      <c r="BT2" s="802"/>
      <c r="BU2" s="802"/>
      <c r="BV2" s="802"/>
      <c r="BW2" s="802"/>
      <c r="BX2" s="802"/>
      <c r="BY2" s="802"/>
      <c r="BZ2" s="802"/>
      <c r="CA2" s="802"/>
      <c r="CB2" s="802"/>
      <c r="CC2" s="802"/>
      <c r="CD2" s="802"/>
      <c r="CE2" s="802"/>
      <c r="CF2" s="802"/>
      <c r="CG2" s="802"/>
      <c r="CH2" s="802"/>
      <c r="CI2" s="802"/>
      <c r="CJ2" s="802"/>
      <c r="CK2" s="802"/>
      <c r="CL2" s="802"/>
      <c r="CM2" s="802"/>
      <c r="CN2" s="802"/>
      <c r="CO2" s="802"/>
      <c r="CP2" s="802"/>
      <c r="CQ2" s="802"/>
      <c r="CR2" s="802"/>
      <c r="CS2" s="802"/>
      <c r="CT2" s="802"/>
      <c r="CU2" s="802"/>
      <c r="CV2" s="802"/>
      <c r="CW2" s="802"/>
      <c r="CX2" s="802"/>
      <c r="CY2" s="802"/>
      <c r="CZ2" s="802"/>
      <c r="DA2" s="802"/>
      <c r="DB2" s="802"/>
      <c r="DC2" s="802"/>
      <c r="DD2" s="802"/>
      <c r="DE2" s="802"/>
      <c r="DF2" s="802"/>
      <c r="DG2" s="802"/>
      <c r="DH2" s="802"/>
      <c r="DI2" s="802"/>
      <c r="DJ2" s="802"/>
      <c r="DK2" s="802"/>
      <c r="DL2" s="802"/>
      <c r="DM2" s="802"/>
      <c r="DN2" s="802"/>
      <c r="DO2" s="802"/>
      <c r="DP2" s="802"/>
      <c r="DQ2" s="802"/>
      <c r="DR2" s="802"/>
      <c r="DS2" s="802"/>
      <c r="DT2" s="802"/>
      <c r="DU2" s="802"/>
      <c r="DV2" s="802"/>
      <c r="DW2" s="802"/>
      <c r="DX2" s="802"/>
      <c r="DY2" s="802"/>
      <c r="DZ2" s="802"/>
    </row>
    <row r="3" spans="1:130" ht="7.5" customHeight="1" thickBot="1">
      <c r="B3" s="44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T3" s="48"/>
      <c r="AG3" s="43"/>
      <c r="AH3" s="43"/>
      <c r="AI3" s="45"/>
      <c r="AJ3" s="45"/>
      <c r="AL3" s="49"/>
      <c r="AX3" s="45"/>
      <c r="AY3" s="45"/>
      <c r="BB3" s="43"/>
    </row>
    <row r="4" spans="1:130" s="126" customFormat="1" ht="16.5" customHeight="1">
      <c r="A4" s="57"/>
      <c r="B4" s="812"/>
      <c r="C4" s="804" t="s">
        <v>96</v>
      </c>
      <c r="D4" s="805"/>
      <c r="E4" s="804" t="s">
        <v>97</v>
      </c>
      <c r="F4" s="805"/>
      <c r="G4" s="804" t="s">
        <v>98</v>
      </c>
      <c r="H4" s="805"/>
      <c r="I4" s="804" t="s">
        <v>99</v>
      </c>
      <c r="J4" s="805"/>
      <c r="K4" s="804" t="s">
        <v>100</v>
      </c>
      <c r="L4" s="805"/>
      <c r="M4" s="804" t="s">
        <v>101</v>
      </c>
      <c r="N4" s="805"/>
      <c r="O4" s="804" t="s">
        <v>102</v>
      </c>
      <c r="P4" s="805"/>
      <c r="Q4" s="804" t="s">
        <v>57</v>
      </c>
      <c r="R4" s="798"/>
      <c r="S4" s="57"/>
      <c r="T4" s="812"/>
      <c r="U4" s="804" t="s">
        <v>96</v>
      </c>
      <c r="V4" s="805"/>
      <c r="W4" s="804" t="s">
        <v>97</v>
      </c>
      <c r="X4" s="805"/>
      <c r="Y4" s="804" t="s">
        <v>98</v>
      </c>
      <c r="Z4" s="805"/>
      <c r="AA4" s="804" t="s">
        <v>99</v>
      </c>
      <c r="AB4" s="805"/>
      <c r="AC4" s="804" t="s">
        <v>100</v>
      </c>
      <c r="AD4" s="805"/>
      <c r="AE4" s="804" t="s">
        <v>101</v>
      </c>
      <c r="AF4" s="805"/>
      <c r="AG4" s="804" t="s">
        <v>102</v>
      </c>
      <c r="AH4" s="805"/>
      <c r="AI4" s="804" t="s">
        <v>57</v>
      </c>
      <c r="AJ4" s="798"/>
      <c r="AK4" s="57"/>
      <c r="AL4" s="812"/>
      <c r="AM4" s="948" t="s">
        <v>103</v>
      </c>
      <c r="AN4" s="949"/>
      <c r="AO4" s="949"/>
      <c r="AP4" s="949"/>
      <c r="AQ4" s="949"/>
      <c r="AR4" s="949"/>
      <c r="AS4" s="949"/>
      <c r="AT4" s="950"/>
      <c r="AU4" s="857" t="s">
        <v>70</v>
      </c>
      <c r="AV4" s="783"/>
      <c r="AW4" s="727"/>
      <c r="AX4" s="771" t="s">
        <v>350</v>
      </c>
      <c r="AY4" s="783"/>
      <c r="AZ4" s="770" t="s">
        <v>72</v>
      </c>
      <c r="BA4" s="770"/>
      <c r="BB4" s="775"/>
    </row>
    <row r="5" spans="1:130" s="61" customFormat="1" ht="27.75" customHeight="1">
      <c r="A5" s="198"/>
      <c r="B5" s="806" t="s">
        <v>59</v>
      </c>
      <c r="C5" s="182" t="s">
        <v>282</v>
      </c>
      <c r="D5" s="182" t="s">
        <v>269</v>
      </c>
      <c r="E5" s="182" t="s">
        <v>282</v>
      </c>
      <c r="F5" s="182" t="s">
        <v>269</v>
      </c>
      <c r="G5" s="182" t="s">
        <v>282</v>
      </c>
      <c r="H5" s="182" t="s">
        <v>269</v>
      </c>
      <c r="I5" s="182" t="s">
        <v>282</v>
      </c>
      <c r="J5" s="182" t="s">
        <v>269</v>
      </c>
      <c r="K5" s="182" t="s">
        <v>282</v>
      </c>
      <c r="L5" s="182" t="s">
        <v>269</v>
      </c>
      <c r="M5" s="182" t="s">
        <v>282</v>
      </c>
      <c r="N5" s="182" t="s">
        <v>269</v>
      </c>
      <c r="O5" s="182" t="s">
        <v>282</v>
      </c>
      <c r="P5" s="182" t="s">
        <v>269</v>
      </c>
      <c r="Q5" s="182" t="s">
        <v>282</v>
      </c>
      <c r="R5" s="748" t="s">
        <v>269</v>
      </c>
      <c r="S5" s="198"/>
      <c r="T5" s="806" t="s">
        <v>59</v>
      </c>
      <c r="U5" s="182" t="s">
        <v>282</v>
      </c>
      <c r="V5" s="182" t="s">
        <v>269</v>
      </c>
      <c r="W5" s="182" t="s">
        <v>282</v>
      </c>
      <c r="X5" s="182" t="s">
        <v>269</v>
      </c>
      <c r="Y5" s="182" t="s">
        <v>282</v>
      </c>
      <c r="Z5" s="182" t="s">
        <v>269</v>
      </c>
      <c r="AA5" s="182" t="s">
        <v>282</v>
      </c>
      <c r="AB5" s="182" t="s">
        <v>269</v>
      </c>
      <c r="AC5" s="182" t="s">
        <v>282</v>
      </c>
      <c r="AD5" s="182" t="s">
        <v>269</v>
      </c>
      <c r="AE5" s="182" t="s">
        <v>282</v>
      </c>
      <c r="AF5" s="182" t="s">
        <v>269</v>
      </c>
      <c r="AG5" s="182" t="s">
        <v>282</v>
      </c>
      <c r="AH5" s="182" t="s">
        <v>269</v>
      </c>
      <c r="AI5" s="182" t="s">
        <v>282</v>
      </c>
      <c r="AJ5" s="748" t="s">
        <v>269</v>
      </c>
      <c r="AK5" s="198"/>
      <c r="AL5" s="858" t="s">
        <v>59</v>
      </c>
      <c r="AM5" s="207" t="s">
        <v>96</v>
      </c>
      <c r="AN5" s="171" t="s">
        <v>104</v>
      </c>
      <c r="AO5" s="171" t="s">
        <v>105</v>
      </c>
      <c r="AP5" s="171" t="s">
        <v>106</v>
      </c>
      <c r="AQ5" s="171" t="s">
        <v>107</v>
      </c>
      <c r="AR5" s="171" t="s">
        <v>108</v>
      </c>
      <c r="AS5" s="171" t="s">
        <v>109</v>
      </c>
      <c r="AT5" s="59" t="s">
        <v>110</v>
      </c>
      <c r="AU5" s="31" t="s">
        <v>73</v>
      </c>
      <c r="AV5" s="30" t="s">
        <v>74</v>
      </c>
      <c r="AW5" s="30" t="s">
        <v>75</v>
      </c>
      <c r="AX5" s="172" t="s">
        <v>79</v>
      </c>
      <c r="AY5" s="35" t="s">
        <v>80</v>
      </c>
      <c r="AZ5" s="34" t="s">
        <v>81</v>
      </c>
      <c r="BA5" s="35" t="s">
        <v>82</v>
      </c>
      <c r="BB5" s="859" t="s">
        <v>83</v>
      </c>
    </row>
    <row r="6" spans="1:130" s="49" customFormat="1" ht="10">
      <c r="A6" s="48"/>
      <c r="B6" s="52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  <c r="R6" s="807"/>
      <c r="S6" s="48"/>
      <c r="T6" s="524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1"/>
      <c r="AI6" s="70"/>
      <c r="AJ6" s="525"/>
      <c r="AK6" s="48"/>
      <c r="AL6" s="827"/>
      <c r="AM6" s="412"/>
      <c r="AN6" s="412"/>
      <c r="AO6" s="412"/>
      <c r="AP6" s="412"/>
      <c r="AQ6" s="412"/>
      <c r="AR6" s="412"/>
      <c r="AS6" s="412"/>
      <c r="AT6" s="412"/>
      <c r="AU6" s="21"/>
      <c r="AV6" s="22"/>
      <c r="AW6" s="510"/>
      <c r="AX6" s="21"/>
      <c r="AY6" s="69"/>
      <c r="AZ6" s="21"/>
      <c r="BA6" s="21"/>
      <c r="BB6" s="860"/>
    </row>
    <row r="7" spans="1:130" s="49" customFormat="1" ht="11.25" customHeight="1">
      <c r="A7" s="48"/>
      <c r="B7" s="522" t="s">
        <v>58</v>
      </c>
      <c r="C7" s="439">
        <f t="shared" ref="C7:R7" si="0">SUM(C9:C14)</f>
        <v>27678</v>
      </c>
      <c r="D7" s="439">
        <f t="shared" si="0"/>
        <v>14701</v>
      </c>
      <c r="E7" s="439">
        <f t="shared" si="0"/>
        <v>9346</v>
      </c>
      <c r="F7" s="439">
        <f t="shared" si="0"/>
        <v>5645</v>
      </c>
      <c r="G7" s="439">
        <f t="shared" si="0"/>
        <v>3661</v>
      </c>
      <c r="H7" s="439">
        <f t="shared" si="0"/>
        <v>1772</v>
      </c>
      <c r="I7" s="439">
        <f t="shared" si="0"/>
        <v>5525</v>
      </c>
      <c r="J7" s="439">
        <f t="shared" si="0"/>
        <v>2725</v>
      </c>
      <c r="K7" s="439">
        <f t="shared" si="0"/>
        <v>16060</v>
      </c>
      <c r="L7" s="439">
        <f t="shared" si="0"/>
        <v>9078</v>
      </c>
      <c r="M7" s="439">
        <f t="shared" si="0"/>
        <v>2005</v>
      </c>
      <c r="N7" s="439">
        <f t="shared" si="0"/>
        <v>765</v>
      </c>
      <c r="O7" s="439">
        <f t="shared" si="0"/>
        <v>4898</v>
      </c>
      <c r="P7" s="439">
        <f t="shared" si="0"/>
        <v>2004</v>
      </c>
      <c r="Q7" s="401">
        <f t="shared" si="0"/>
        <v>69173</v>
      </c>
      <c r="R7" s="752">
        <f t="shared" si="0"/>
        <v>36690</v>
      </c>
      <c r="S7" s="48"/>
      <c r="T7" s="522" t="s">
        <v>58</v>
      </c>
      <c r="U7" s="401">
        <f t="shared" ref="U7:AJ7" si="1">SUM(U9:U14)</f>
        <v>922</v>
      </c>
      <c r="V7" s="401">
        <f t="shared" si="1"/>
        <v>472</v>
      </c>
      <c r="W7" s="401">
        <f t="shared" si="1"/>
        <v>246</v>
      </c>
      <c r="X7" s="401">
        <f t="shared" si="1"/>
        <v>126</v>
      </c>
      <c r="Y7" s="401">
        <f t="shared" si="1"/>
        <v>84</v>
      </c>
      <c r="Z7" s="401">
        <f t="shared" si="1"/>
        <v>44</v>
      </c>
      <c r="AA7" s="401">
        <f t="shared" si="1"/>
        <v>224</v>
      </c>
      <c r="AB7" s="401">
        <f t="shared" si="1"/>
        <v>98</v>
      </c>
      <c r="AC7" s="401">
        <f t="shared" si="1"/>
        <v>2511</v>
      </c>
      <c r="AD7" s="401">
        <f t="shared" si="1"/>
        <v>1360</v>
      </c>
      <c r="AE7" s="401">
        <f t="shared" si="1"/>
        <v>321</v>
      </c>
      <c r="AF7" s="401">
        <f t="shared" si="1"/>
        <v>114</v>
      </c>
      <c r="AG7" s="401">
        <f t="shared" si="1"/>
        <v>905</v>
      </c>
      <c r="AH7" s="401">
        <f t="shared" si="1"/>
        <v>349</v>
      </c>
      <c r="AI7" s="401">
        <f t="shared" si="1"/>
        <v>5213</v>
      </c>
      <c r="AJ7" s="523">
        <f t="shared" si="1"/>
        <v>2563</v>
      </c>
      <c r="AK7" s="48"/>
      <c r="AL7" s="522" t="s">
        <v>58</v>
      </c>
      <c r="AM7" s="401">
        <f t="shared" ref="AM7:BB7" si="2">SUM(AM9:AM14)</f>
        <v>608</v>
      </c>
      <c r="AN7" s="401">
        <f t="shared" si="2"/>
        <v>278</v>
      </c>
      <c r="AO7" s="401">
        <f t="shared" si="2"/>
        <v>112</v>
      </c>
      <c r="AP7" s="401">
        <f t="shared" si="2"/>
        <v>157</v>
      </c>
      <c r="AQ7" s="401">
        <f t="shared" si="2"/>
        <v>414</v>
      </c>
      <c r="AR7" s="401">
        <f t="shared" si="2"/>
        <v>105</v>
      </c>
      <c r="AS7" s="401">
        <f t="shared" si="2"/>
        <v>203</v>
      </c>
      <c r="AT7" s="401">
        <f t="shared" si="2"/>
        <v>1877</v>
      </c>
      <c r="AU7" s="401">
        <f t="shared" si="2"/>
        <v>1701</v>
      </c>
      <c r="AV7" s="401">
        <f t="shared" si="2"/>
        <v>149</v>
      </c>
      <c r="AW7" s="401">
        <f t="shared" si="2"/>
        <v>1850</v>
      </c>
      <c r="AX7" s="401">
        <f t="shared" si="2"/>
        <v>4713</v>
      </c>
      <c r="AY7" s="401">
        <f t="shared" si="2"/>
        <v>335</v>
      </c>
      <c r="AZ7" s="401">
        <f t="shared" si="2"/>
        <v>396</v>
      </c>
      <c r="BA7" s="401">
        <f t="shared" si="2"/>
        <v>365</v>
      </c>
      <c r="BB7" s="523">
        <f t="shared" si="2"/>
        <v>31</v>
      </c>
    </row>
    <row r="8" spans="1:130" s="49" customFormat="1" ht="8.25" customHeight="1">
      <c r="A8" s="48"/>
      <c r="B8" s="524"/>
      <c r="C8" s="440"/>
      <c r="D8" s="440"/>
      <c r="E8" s="440"/>
      <c r="F8" s="440"/>
      <c r="G8" s="440"/>
      <c r="H8" s="440"/>
      <c r="I8" s="440"/>
      <c r="J8" s="440"/>
      <c r="K8" s="440"/>
      <c r="L8" s="440"/>
      <c r="M8" s="440"/>
      <c r="N8" s="440"/>
      <c r="O8" s="440"/>
      <c r="P8" s="440"/>
      <c r="Q8" s="401"/>
      <c r="R8" s="781"/>
      <c r="S8" s="48"/>
      <c r="T8" s="524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401"/>
      <c r="AJ8" s="523"/>
      <c r="AK8" s="48"/>
      <c r="AL8" s="830"/>
      <c r="AM8" s="70"/>
      <c r="AN8" s="70"/>
      <c r="AP8" s="70"/>
      <c r="AR8" s="70"/>
      <c r="AT8" s="401"/>
      <c r="AU8" s="440"/>
      <c r="AW8" s="70"/>
      <c r="AX8" s="70"/>
      <c r="AY8" s="440"/>
      <c r="BA8" s="70"/>
      <c r="BB8" s="781"/>
    </row>
    <row r="9" spans="1:130" s="49" customFormat="1" ht="12.75" customHeight="1">
      <c r="A9" s="48"/>
      <c r="B9" s="809" t="s">
        <v>60</v>
      </c>
      <c r="C9" s="440">
        <f>+C55</f>
        <v>16521</v>
      </c>
      <c r="D9" s="440">
        <f t="shared" ref="D9:P9" si="3">+D55</f>
        <v>8883</v>
      </c>
      <c r="E9" s="440">
        <f t="shared" si="3"/>
        <v>5617</v>
      </c>
      <c r="F9" s="440">
        <f t="shared" si="3"/>
        <v>3408</v>
      </c>
      <c r="G9" s="440">
        <f t="shared" si="3"/>
        <v>2967</v>
      </c>
      <c r="H9" s="440">
        <f t="shared" si="3"/>
        <v>1452</v>
      </c>
      <c r="I9" s="440">
        <f t="shared" si="3"/>
        <v>2810</v>
      </c>
      <c r="J9" s="440">
        <f t="shared" si="3"/>
        <v>1440</v>
      </c>
      <c r="K9" s="440">
        <f t="shared" si="3"/>
        <v>9908</v>
      </c>
      <c r="L9" s="440">
        <f t="shared" si="3"/>
        <v>5682</v>
      </c>
      <c r="M9" s="440">
        <f t="shared" si="3"/>
        <v>1590</v>
      </c>
      <c r="N9" s="440">
        <f t="shared" si="3"/>
        <v>576</v>
      </c>
      <c r="O9" s="440">
        <f t="shared" si="3"/>
        <v>3000</v>
      </c>
      <c r="P9" s="440">
        <f t="shared" si="3"/>
        <v>1276</v>
      </c>
      <c r="Q9" s="439">
        <f>+O9+M9+K9+I9+G9+E9+C9</f>
        <v>42413</v>
      </c>
      <c r="R9" s="752">
        <f>+P9+N9+L9+J9+H9+F9+D9</f>
        <v>22717</v>
      </c>
      <c r="S9" s="48"/>
      <c r="T9" s="809" t="s">
        <v>60</v>
      </c>
      <c r="U9" s="440">
        <f>+U55</f>
        <v>387</v>
      </c>
      <c r="V9" s="440">
        <f t="shared" ref="V9:AH9" si="4">+V55</f>
        <v>187</v>
      </c>
      <c r="W9" s="440">
        <f t="shared" si="4"/>
        <v>109</v>
      </c>
      <c r="X9" s="440">
        <f t="shared" si="4"/>
        <v>59</v>
      </c>
      <c r="Y9" s="440">
        <f t="shared" si="4"/>
        <v>59</v>
      </c>
      <c r="Z9" s="440">
        <f t="shared" si="4"/>
        <v>26</v>
      </c>
      <c r="AA9" s="440">
        <f t="shared" si="4"/>
        <v>97</v>
      </c>
      <c r="AB9" s="440">
        <f t="shared" si="4"/>
        <v>48</v>
      </c>
      <c r="AC9" s="440">
        <f t="shared" si="4"/>
        <v>1414</v>
      </c>
      <c r="AD9" s="440">
        <f t="shared" si="4"/>
        <v>747</v>
      </c>
      <c r="AE9" s="440">
        <f t="shared" si="4"/>
        <v>246</v>
      </c>
      <c r="AF9" s="440">
        <f t="shared" si="4"/>
        <v>77</v>
      </c>
      <c r="AG9" s="440">
        <f t="shared" si="4"/>
        <v>546</v>
      </c>
      <c r="AH9" s="440">
        <f t="shared" si="4"/>
        <v>214</v>
      </c>
      <c r="AI9" s="439">
        <f t="shared" ref="AI9:AJ14" si="5">+AG9+AE9+AC9+AA9+Y9+W9+U9</f>
        <v>2858</v>
      </c>
      <c r="AJ9" s="752">
        <f t="shared" si="5"/>
        <v>1358</v>
      </c>
      <c r="AK9" s="48"/>
      <c r="AL9" s="809" t="s">
        <v>60</v>
      </c>
      <c r="AM9" s="440">
        <f t="shared" ref="AM9:BA9" si="6">+AM55</f>
        <v>387</v>
      </c>
      <c r="AN9" s="440">
        <f t="shared" si="6"/>
        <v>180</v>
      </c>
      <c r="AO9" s="440">
        <f t="shared" si="6"/>
        <v>92</v>
      </c>
      <c r="AP9" s="440">
        <f t="shared" si="6"/>
        <v>88</v>
      </c>
      <c r="AQ9" s="440">
        <f t="shared" si="6"/>
        <v>281</v>
      </c>
      <c r="AR9" s="440">
        <f t="shared" si="6"/>
        <v>89</v>
      </c>
      <c r="AS9" s="440">
        <f t="shared" si="6"/>
        <v>137</v>
      </c>
      <c r="AT9" s="440">
        <f t="shared" si="6"/>
        <v>1254</v>
      </c>
      <c r="AU9" s="440">
        <f t="shared" si="6"/>
        <v>1108</v>
      </c>
      <c r="AV9" s="440">
        <f t="shared" si="6"/>
        <v>100</v>
      </c>
      <c r="AW9" s="440">
        <f t="shared" si="6"/>
        <v>1208</v>
      </c>
      <c r="AX9" s="440">
        <f t="shared" si="6"/>
        <v>2968</v>
      </c>
      <c r="AY9" s="440">
        <f t="shared" si="6"/>
        <v>208</v>
      </c>
      <c r="AZ9" s="440">
        <f t="shared" si="6"/>
        <v>265</v>
      </c>
      <c r="BA9" s="440">
        <f t="shared" si="6"/>
        <v>244</v>
      </c>
      <c r="BB9" s="781">
        <f>+BB55</f>
        <v>21</v>
      </c>
    </row>
    <row r="10" spans="1:130" s="49" customFormat="1" ht="12.75" customHeight="1">
      <c r="A10" s="48"/>
      <c r="B10" s="809" t="s">
        <v>61</v>
      </c>
      <c r="C10" s="440">
        <f>+C87</f>
        <v>1693</v>
      </c>
      <c r="D10" s="440">
        <f t="shared" ref="D10:P10" si="7">+D87</f>
        <v>874</v>
      </c>
      <c r="E10" s="440">
        <f t="shared" si="7"/>
        <v>675</v>
      </c>
      <c r="F10" s="440">
        <f t="shared" si="7"/>
        <v>384</v>
      </c>
      <c r="G10" s="440">
        <f t="shared" si="7"/>
        <v>0</v>
      </c>
      <c r="H10" s="440">
        <f t="shared" si="7"/>
        <v>0</v>
      </c>
      <c r="I10" s="440">
        <f t="shared" si="7"/>
        <v>352</v>
      </c>
      <c r="J10" s="440">
        <f t="shared" si="7"/>
        <v>171</v>
      </c>
      <c r="K10" s="440">
        <f t="shared" si="7"/>
        <v>883</v>
      </c>
      <c r="L10" s="440">
        <f t="shared" si="7"/>
        <v>491</v>
      </c>
      <c r="M10" s="440">
        <f t="shared" si="7"/>
        <v>4</v>
      </c>
      <c r="N10" s="440">
        <f t="shared" si="7"/>
        <v>0</v>
      </c>
      <c r="O10" s="440">
        <f t="shared" si="7"/>
        <v>252</v>
      </c>
      <c r="P10" s="440">
        <f t="shared" si="7"/>
        <v>98</v>
      </c>
      <c r="Q10" s="439">
        <f>+O10+M10+K10+I10+G10+E10+C10</f>
        <v>3859</v>
      </c>
      <c r="R10" s="752">
        <f t="shared" ref="Q10:R14" si="8">+P10+N10+L10+J10+H10+F10+D10</f>
        <v>2018</v>
      </c>
      <c r="S10" s="48"/>
      <c r="T10" s="809" t="s">
        <v>61</v>
      </c>
      <c r="U10" s="440">
        <f>+U87</f>
        <v>98</v>
      </c>
      <c r="V10" s="440">
        <f t="shared" ref="V10:AH10" si="9">+V87</f>
        <v>50</v>
      </c>
      <c r="W10" s="440">
        <f t="shared" si="9"/>
        <v>41</v>
      </c>
      <c r="X10" s="440">
        <f t="shared" si="9"/>
        <v>19</v>
      </c>
      <c r="Y10" s="440">
        <f t="shared" si="9"/>
        <v>0</v>
      </c>
      <c r="Z10" s="440">
        <f t="shared" si="9"/>
        <v>0</v>
      </c>
      <c r="AA10" s="440">
        <f t="shared" si="9"/>
        <v>11</v>
      </c>
      <c r="AB10" s="440">
        <f t="shared" si="9"/>
        <v>2</v>
      </c>
      <c r="AC10" s="440">
        <f t="shared" si="9"/>
        <v>174</v>
      </c>
      <c r="AD10" s="440">
        <f t="shared" si="9"/>
        <v>96</v>
      </c>
      <c r="AE10" s="440">
        <f t="shared" si="9"/>
        <v>0</v>
      </c>
      <c r="AF10" s="440">
        <f t="shared" si="9"/>
        <v>0</v>
      </c>
      <c r="AG10" s="440">
        <f t="shared" si="9"/>
        <v>47</v>
      </c>
      <c r="AH10" s="440">
        <f t="shared" si="9"/>
        <v>18</v>
      </c>
      <c r="AI10" s="439">
        <f t="shared" si="5"/>
        <v>371</v>
      </c>
      <c r="AJ10" s="752">
        <f t="shared" si="5"/>
        <v>185</v>
      </c>
      <c r="AK10" s="48"/>
      <c r="AL10" s="809" t="s">
        <v>61</v>
      </c>
      <c r="AM10" s="440">
        <f t="shared" ref="AM10:BA10" si="10">+AM87</f>
        <v>35</v>
      </c>
      <c r="AN10" s="440">
        <f t="shared" si="10"/>
        <v>21</v>
      </c>
      <c r="AO10" s="440">
        <f t="shared" si="10"/>
        <v>0</v>
      </c>
      <c r="AP10" s="440">
        <f t="shared" si="10"/>
        <v>12</v>
      </c>
      <c r="AQ10" s="440">
        <f t="shared" si="10"/>
        <v>24</v>
      </c>
      <c r="AR10" s="440">
        <f t="shared" si="10"/>
        <v>1</v>
      </c>
      <c r="AS10" s="440">
        <f t="shared" si="10"/>
        <v>13</v>
      </c>
      <c r="AT10" s="440">
        <f t="shared" si="10"/>
        <v>106</v>
      </c>
      <c r="AU10" s="440">
        <f t="shared" si="10"/>
        <v>90</v>
      </c>
      <c r="AV10" s="440">
        <f t="shared" si="10"/>
        <v>20</v>
      </c>
      <c r="AW10" s="440">
        <f t="shared" si="10"/>
        <v>110</v>
      </c>
      <c r="AX10" s="440">
        <f t="shared" si="10"/>
        <v>274</v>
      </c>
      <c r="AY10" s="440">
        <f t="shared" si="10"/>
        <v>25</v>
      </c>
      <c r="AZ10" s="440">
        <f t="shared" si="10"/>
        <v>28</v>
      </c>
      <c r="BA10" s="440">
        <f t="shared" si="10"/>
        <v>25</v>
      </c>
      <c r="BB10" s="781">
        <f>+BB87</f>
        <v>3</v>
      </c>
    </row>
    <row r="11" spans="1:130" s="49" customFormat="1" ht="12.75" customHeight="1">
      <c r="A11" s="48"/>
      <c r="B11" s="809" t="s">
        <v>62</v>
      </c>
      <c r="C11" s="440">
        <f>+C108</f>
        <v>3107</v>
      </c>
      <c r="D11" s="440">
        <f t="shared" ref="D11:P11" si="11">+D108</f>
        <v>1630</v>
      </c>
      <c r="E11" s="440">
        <f t="shared" si="11"/>
        <v>1113</v>
      </c>
      <c r="F11" s="440">
        <f t="shared" si="11"/>
        <v>637</v>
      </c>
      <c r="G11" s="440">
        <f t="shared" si="11"/>
        <v>454</v>
      </c>
      <c r="H11" s="440">
        <f t="shared" si="11"/>
        <v>220</v>
      </c>
      <c r="I11" s="440">
        <f t="shared" si="11"/>
        <v>626</v>
      </c>
      <c r="J11" s="440">
        <f t="shared" si="11"/>
        <v>289</v>
      </c>
      <c r="K11" s="440">
        <f t="shared" si="11"/>
        <v>1845</v>
      </c>
      <c r="L11" s="440">
        <f t="shared" si="11"/>
        <v>1007</v>
      </c>
      <c r="M11" s="440">
        <f t="shared" si="11"/>
        <v>321</v>
      </c>
      <c r="N11" s="440">
        <f t="shared" si="11"/>
        <v>158</v>
      </c>
      <c r="O11" s="440">
        <f t="shared" si="11"/>
        <v>348</v>
      </c>
      <c r="P11" s="440">
        <f t="shared" si="11"/>
        <v>138</v>
      </c>
      <c r="Q11" s="439">
        <f t="shared" si="8"/>
        <v>7814</v>
      </c>
      <c r="R11" s="752">
        <f t="shared" si="8"/>
        <v>4079</v>
      </c>
      <c r="S11" s="48"/>
      <c r="T11" s="809" t="s">
        <v>62</v>
      </c>
      <c r="U11" s="440">
        <f>+U108</f>
        <v>192</v>
      </c>
      <c r="V11" s="440">
        <f t="shared" ref="V11:AH11" si="12">+V108</f>
        <v>109</v>
      </c>
      <c r="W11" s="440">
        <f t="shared" si="12"/>
        <v>35</v>
      </c>
      <c r="X11" s="440">
        <f t="shared" si="12"/>
        <v>20</v>
      </c>
      <c r="Y11" s="440">
        <f t="shared" si="12"/>
        <v>14</v>
      </c>
      <c r="Z11" s="440">
        <f t="shared" si="12"/>
        <v>11</v>
      </c>
      <c r="AA11" s="440">
        <f t="shared" si="12"/>
        <v>44</v>
      </c>
      <c r="AB11" s="440">
        <f t="shared" si="12"/>
        <v>23</v>
      </c>
      <c r="AC11" s="440">
        <f t="shared" si="12"/>
        <v>295</v>
      </c>
      <c r="AD11" s="440">
        <f t="shared" si="12"/>
        <v>168</v>
      </c>
      <c r="AE11" s="440">
        <f t="shared" si="12"/>
        <v>59</v>
      </c>
      <c r="AF11" s="440">
        <f t="shared" si="12"/>
        <v>28</v>
      </c>
      <c r="AG11" s="440">
        <f t="shared" si="12"/>
        <v>88</v>
      </c>
      <c r="AH11" s="440">
        <f t="shared" si="12"/>
        <v>46</v>
      </c>
      <c r="AI11" s="439">
        <f t="shared" si="5"/>
        <v>727</v>
      </c>
      <c r="AJ11" s="752">
        <f t="shared" si="5"/>
        <v>405</v>
      </c>
      <c r="AK11" s="48"/>
      <c r="AL11" s="809" t="s">
        <v>62</v>
      </c>
      <c r="AM11" s="440">
        <f t="shared" ref="AM11:BA11" si="13">+AM108</f>
        <v>57</v>
      </c>
      <c r="AN11" s="440">
        <f t="shared" si="13"/>
        <v>27</v>
      </c>
      <c r="AO11" s="440">
        <f t="shared" si="13"/>
        <v>12</v>
      </c>
      <c r="AP11" s="440">
        <f t="shared" si="13"/>
        <v>12</v>
      </c>
      <c r="AQ11" s="440">
        <f t="shared" si="13"/>
        <v>35</v>
      </c>
      <c r="AR11" s="440">
        <f t="shared" si="13"/>
        <v>10</v>
      </c>
      <c r="AS11" s="440">
        <f t="shared" si="13"/>
        <v>11</v>
      </c>
      <c r="AT11" s="440">
        <f t="shared" si="13"/>
        <v>164</v>
      </c>
      <c r="AU11" s="440">
        <f t="shared" si="13"/>
        <v>159</v>
      </c>
      <c r="AV11" s="440">
        <f t="shared" si="13"/>
        <v>10</v>
      </c>
      <c r="AW11" s="440">
        <f t="shared" si="13"/>
        <v>169</v>
      </c>
      <c r="AX11" s="440">
        <f t="shared" si="13"/>
        <v>490</v>
      </c>
      <c r="AY11" s="440">
        <f t="shared" si="13"/>
        <v>23</v>
      </c>
      <c r="AZ11" s="440">
        <f t="shared" si="13"/>
        <v>29</v>
      </c>
      <c r="BA11" s="440">
        <f t="shared" si="13"/>
        <v>28</v>
      </c>
      <c r="BB11" s="781">
        <f>+BB108</f>
        <v>1</v>
      </c>
    </row>
    <row r="12" spans="1:130" s="49" customFormat="1" ht="12.75" customHeight="1">
      <c r="A12" s="48"/>
      <c r="B12" s="809" t="s">
        <v>63</v>
      </c>
      <c r="C12" s="440">
        <f>+C140</f>
        <v>1938</v>
      </c>
      <c r="D12" s="440">
        <f t="shared" ref="D12:P12" si="14">+D140</f>
        <v>984</v>
      </c>
      <c r="E12" s="440">
        <f t="shared" si="14"/>
        <v>680</v>
      </c>
      <c r="F12" s="440">
        <f t="shared" si="14"/>
        <v>400</v>
      </c>
      <c r="G12" s="440">
        <f t="shared" si="14"/>
        <v>52</v>
      </c>
      <c r="H12" s="440">
        <f t="shared" si="14"/>
        <v>22</v>
      </c>
      <c r="I12" s="440">
        <f t="shared" si="14"/>
        <v>519</v>
      </c>
      <c r="J12" s="440">
        <f t="shared" si="14"/>
        <v>230</v>
      </c>
      <c r="K12" s="440">
        <f t="shared" si="14"/>
        <v>780</v>
      </c>
      <c r="L12" s="440">
        <f t="shared" si="14"/>
        <v>459</v>
      </c>
      <c r="M12" s="440">
        <f t="shared" si="14"/>
        <v>13</v>
      </c>
      <c r="N12" s="440">
        <f t="shared" si="14"/>
        <v>6</v>
      </c>
      <c r="O12" s="440">
        <f t="shared" si="14"/>
        <v>387</v>
      </c>
      <c r="P12" s="440">
        <f t="shared" si="14"/>
        <v>147</v>
      </c>
      <c r="Q12" s="439">
        <f t="shared" si="8"/>
        <v>4369</v>
      </c>
      <c r="R12" s="752">
        <f t="shared" si="8"/>
        <v>2248</v>
      </c>
      <c r="S12" s="48"/>
      <c r="T12" s="809" t="s">
        <v>63</v>
      </c>
      <c r="U12" s="440">
        <f>+U140</f>
        <v>124</v>
      </c>
      <c r="V12" s="440">
        <f t="shared" ref="V12:AH12" si="15">+V140</f>
        <v>62</v>
      </c>
      <c r="W12" s="440">
        <f t="shared" si="15"/>
        <v>26</v>
      </c>
      <c r="X12" s="440">
        <f t="shared" si="15"/>
        <v>10</v>
      </c>
      <c r="Y12" s="440">
        <f t="shared" si="15"/>
        <v>0</v>
      </c>
      <c r="Z12" s="440">
        <f t="shared" si="15"/>
        <v>0</v>
      </c>
      <c r="AA12" s="440">
        <f t="shared" si="15"/>
        <v>42</v>
      </c>
      <c r="AB12" s="440">
        <f t="shared" si="15"/>
        <v>16</v>
      </c>
      <c r="AC12" s="440">
        <f t="shared" si="15"/>
        <v>168</v>
      </c>
      <c r="AD12" s="440">
        <f t="shared" si="15"/>
        <v>91</v>
      </c>
      <c r="AE12" s="440">
        <f t="shared" si="15"/>
        <v>0</v>
      </c>
      <c r="AF12" s="440">
        <f t="shared" si="15"/>
        <v>0</v>
      </c>
      <c r="AG12" s="440">
        <f t="shared" si="15"/>
        <v>66</v>
      </c>
      <c r="AH12" s="440">
        <f t="shared" si="15"/>
        <v>19</v>
      </c>
      <c r="AI12" s="439">
        <f t="shared" si="5"/>
        <v>426</v>
      </c>
      <c r="AJ12" s="752">
        <f t="shared" si="5"/>
        <v>198</v>
      </c>
      <c r="AK12" s="48"/>
      <c r="AL12" s="809" t="s">
        <v>63</v>
      </c>
      <c r="AM12" s="440">
        <f t="shared" ref="AM12:BA12" si="16">+AM140</f>
        <v>43</v>
      </c>
      <c r="AN12" s="440">
        <f t="shared" si="16"/>
        <v>16</v>
      </c>
      <c r="AO12" s="440">
        <f t="shared" si="16"/>
        <v>2</v>
      </c>
      <c r="AP12" s="440">
        <f t="shared" si="16"/>
        <v>14</v>
      </c>
      <c r="AQ12" s="440">
        <f t="shared" si="16"/>
        <v>19</v>
      </c>
      <c r="AR12" s="440">
        <f t="shared" si="16"/>
        <v>1</v>
      </c>
      <c r="AS12" s="440">
        <f t="shared" si="16"/>
        <v>11</v>
      </c>
      <c r="AT12" s="440">
        <f t="shared" si="16"/>
        <v>106</v>
      </c>
      <c r="AU12" s="440">
        <f t="shared" si="16"/>
        <v>102</v>
      </c>
      <c r="AV12" s="440">
        <f t="shared" si="16"/>
        <v>8</v>
      </c>
      <c r="AW12" s="440">
        <f t="shared" si="16"/>
        <v>110</v>
      </c>
      <c r="AX12" s="440">
        <f t="shared" si="16"/>
        <v>272</v>
      </c>
      <c r="AY12" s="440">
        <f t="shared" si="16"/>
        <v>14</v>
      </c>
      <c r="AZ12" s="440">
        <f t="shared" si="16"/>
        <v>25</v>
      </c>
      <c r="BA12" s="440">
        <f t="shared" si="16"/>
        <v>23</v>
      </c>
      <c r="BB12" s="781">
        <f>+BB140</f>
        <v>2</v>
      </c>
    </row>
    <row r="13" spans="1:130" s="49" customFormat="1" ht="12.75" customHeight="1">
      <c r="A13" s="48"/>
      <c r="B13" s="809" t="s">
        <v>64</v>
      </c>
      <c r="C13" s="440">
        <f>+C168</f>
        <v>2883</v>
      </c>
      <c r="D13" s="440">
        <f t="shared" ref="D13:P13" si="17">+D168</f>
        <v>1497</v>
      </c>
      <c r="E13" s="440">
        <f t="shared" si="17"/>
        <v>812</v>
      </c>
      <c r="F13" s="440">
        <f t="shared" si="17"/>
        <v>516</v>
      </c>
      <c r="G13" s="440">
        <f t="shared" si="17"/>
        <v>128</v>
      </c>
      <c r="H13" s="440">
        <f t="shared" si="17"/>
        <v>58</v>
      </c>
      <c r="I13" s="440">
        <f t="shared" si="17"/>
        <v>772</v>
      </c>
      <c r="J13" s="440">
        <f t="shared" si="17"/>
        <v>394</v>
      </c>
      <c r="K13" s="440">
        <f t="shared" si="17"/>
        <v>2010</v>
      </c>
      <c r="L13" s="440">
        <f t="shared" si="17"/>
        <v>1053</v>
      </c>
      <c r="M13" s="440">
        <f t="shared" si="17"/>
        <v>77</v>
      </c>
      <c r="N13" s="440">
        <f t="shared" si="17"/>
        <v>25</v>
      </c>
      <c r="O13" s="440">
        <f t="shared" si="17"/>
        <v>655</v>
      </c>
      <c r="P13" s="440">
        <f t="shared" si="17"/>
        <v>230</v>
      </c>
      <c r="Q13" s="439">
        <f t="shared" si="8"/>
        <v>7337</v>
      </c>
      <c r="R13" s="752">
        <f t="shared" si="8"/>
        <v>3773</v>
      </c>
      <c r="S13" s="48"/>
      <c r="T13" s="809" t="s">
        <v>64</v>
      </c>
      <c r="U13" s="440">
        <f>+U168</f>
        <v>61</v>
      </c>
      <c r="V13" s="440">
        <f t="shared" ref="V13:AH13" si="18">+V168</f>
        <v>35</v>
      </c>
      <c r="W13" s="440">
        <f t="shared" si="18"/>
        <v>19</v>
      </c>
      <c r="X13" s="440">
        <f t="shared" si="18"/>
        <v>12</v>
      </c>
      <c r="Y13" s="440">
        <f t="shared" si="18"/>
        <v>10</v>
      </c>
      <c r="Z13" s="440">
        <f t="shared" si="18"/>
        <v>7</v>
      </c>
      <c r="AA13" s="440">
        <f t="shared" si="18"/>
        <v>21</v>
      </c>
      <c r="AB13" s="440">
        <f t="shared" si="18"/>
        <v>8</v>
      </c>
      <c r="AC13" s="440">
        <f t="shared" si="18"/>
        <v>379</v>
      </c>
      <c r="AD13" s="440">
        <f t="shared" si="18"/>
        <v>203</v>
      </c>
      <c r="AE13" s="440">
        <f t="shared" si="18"/>
        <v>16</v>
      </c>
      <c r="AF13" s="440">
        <f t="shared" si="18"/>
        <v>9</v>
      </c>
      <c r="AG13" s="440">
        <f t="shared" si="18"/>
        <v>125</v>
      </c>
      <c r="AH13" s="440">
        <f t="shared" si="18"/>
        <v>41</v>
      </c>
      <c r="AI13" s="439">
        <f t="shared" si="5"/>
        <v>631</v>
      </c>
      <c r="AJ13" s="752">
        <f t="shared" si="5"/>
        <v>315</v>
      </c>
      <c r="AK13" s="48"/>
      <c r="AL13" s="809" t="s">
        <v>64</v>
      </c>
      <c r="AM13" s="440">
        <f t="shared" ref="AM13:BA13" si="19">+AM168</f>
        <v>57</v>
      </c>
      <c r="AN13" s="440">
        <f t="shared" si="19"/>
        <v>22</v>
      </c>
      <c r="AO13" s="440">
        <f t="shared" si="19"/>
        <v>4</v>
      </c>
      <c r="AP13" s="440">
        <f t="shared" si="19"/>
        <v>21</v>
      </c>
      <c r="AQ13" s="440">
        <f t="shared" si="19"/>
        <v>40</v>
      </c>
      <c r="AR13" s="440">
        <f t="shared" si="19"/>
        <v>4</v>
      </c>
      <c r="AS13" s="440">
        <f t="shared" si="19"/>
        <v>23</v>
      </c>
      <c r="AT13" s="440">
        <f t="shared" si="19"/>
        <v>171</v>
      </c>
      <c r="AU13" s="440">
        <f t="shared" si="19"/>
        <v>168</v>
      </c>
      <c r="AV13" s="440">
        <f t="shared" si="19"/>
        <v>8</v>
      </c>
      <c r="AW13" s="440">
        <f t="shared" si="19"/>
        <v>176</v>
      </c>
      <c r="AX13" s="440">
        <f t="shared" si="19"/>
        <v>518</v>
      </c>
      <c r="AY13" s="440">
        <f t="shared" si="19"/>
        <v>35</v>
      </c>
      <c r="AZ13" s="440">
        <f t="shared" si="19"/>
        <v>32</v>
      </c>
      <c r="BA13" s="440">
        <f t="shared" si="19"/>
        <v>29</v>
      </c>
      <c r="BB13" s="781">
        <f>+BB168</f>
        <v>3</v>
      </c>
    </row>
    <row r="14" spans="1:130" s="49" customFormat="1" ht="12.75" customHeight="1" thickBot="1">
      <c r="A14" s="48"/>
      <c r="B14" s="810" t="s">
        <v>65</v>
      </c>
      <c r="C14" s="811">
        <f>+C197</f>
        <v>1536</v>
      </c>
      <c r="D14" s="811">
        <f t="shared" ref="D14:P14" si="20">+D197</f>
        <v>833</v>
      </c>
      <c r="E14" s="811">
        <f t="shared" si="20"/>
        <v>449</v>
      </c>
      <c r="F14" s="811">
        <f t="shared" si="20"/>
        <v>300</v>
      </c>
      <c r="G14" s="811">
        <f t="shared" si="20"/>
        <v>60</v>
      </c>
      <c r="H14" s="811">
        <f t="shared" si="20"/>
        <v>20</v>
      </c>
      <c r="I14" s="811">
        <f t="shared" si="20"/>
        <v>446</v>
      </c>
      <c r="J14" s="811">
        <f t="shared" si="20"/>
        <v>201</v>
      </c>
      <c r="K14" s="811">
        <f t="shared" si="20"/>
        <v>634</v>
      </c>
      <c r="L14" s="811">
        <f t="shared" si="20"/>
        <v>386</v>
      </c>
      <c r="M14" s="811">
        <f t="shared" si="20"/>
        <v>0</v>
      </c>
      <c r="N14" s="811">
        <f t="shared" si="20"/>
        <v>0</v>
      </c>
      <c r="O14" s="811">
        <f t="shared" si="20"/>
        <v>256</v>
      </c>
      <c r="P14" s="811">
        <f t="shared" si="20"/>
        <v>115</v>
      </c>
      <c r="Q14" s="755">
        <f t="shared" si="8"/>
        <v>3381</v>
      </c>
      <c r="R14" s="764">
        <f t="shared" si="8"/>
        <v>1855</v>
      </c>
      <c r="S14" s="48"/>
      <c r="T14" s="810" t="s">
        <v>65</v>
      </c>
      <c r="U14" s="811">
        <f>+U197</f>
        <v>60</v>
      </c>
      <c r="V14" s="811">
        <f t="shared" ref="V14:AH14" si="21">+V197</f>
        <v>29</v>
      </c>
      <c r="W14" s="811">
        <f t="shared" si="21"/>
        <v>16</v>
      </c>
      <c r="X14" s="811">
        <f t="shared" si="21"/>
        <v>6</v>
      </c>
      <c r="Y14" s="811">
        <f t="shared" si="21"/>
        <v>1</v>
      </c>
      <c r="Z14" s="811">
        <f t="shared" si="21"/>
        <v>0</v>
      </c>
      <c r="AA14" s="811">
        <f t="shared" si="21"/>
        <v>9</v>
      </c>
      <c r="AB14" s="811">
        <f t="shared" si="21"/>
        <v>1</v>
      </c>
      <c r="AC14" s="811">
        <f t="shared" si="21"/>
        <v>81</v>
      </c>
      <c r="AD14" s="811">
        <f t="shared" si="21"/>
        <v>55</v>
      </c>
      <c r="AE14" s="811">
        <f t="shared" si="21"/>
        <v>0</v>
      </c>
      <c r="AF14" s="811">
        <f t="shared" si="21"/>
        <v>0</v>
      </c>
      <c r="AG14" s="811">
        <f t="shared" si="21"/>
        <v>33</v>
      </c>
      <c r="AH14" s="811">
        <f t="shared" si="21"/>
        <v>11</v>
      </c>
      <c r="AI14" s="755">
        <f t="shared" si="5"/>
        <v>200</v>
      </c>
      <c r="AJ14" s="764">
        <f t="shared" si="5"/>
        <v>102</v>
      </c>
      <c r="AK14" s="48"/>
      <c r="AL14" s="810" t="s">
        <v>65</v>
      </c>
      <c r="AM14" s="811">
        <f t="shared" ref="AM14:BA14" si="22">+AM197</f>
        <v>29</v>
      </c>
      <c r="AN14" s="811">
        <f t="shared" si="22"/>
        <v>12</v>
      </c>
      <c r="AO14" s="811">
        <f t="shared" si="22"/>
        <v>2</v>
      </c>
      <c r="AP14" s="811">
        <f t="shared" si="22"/>
        <v>10</v>
      </c>
      <c r="AQ14" s="811">
        <f t="shared" si="22"/>
        <v>15</v>
      </c>
      <c r="AR14" s="811">
        <f t="shared" si="22"/>
        <v>0</v>
      </c>
      <c r="AS14" s="811">
        <f t="shared" si="22"/>
        <v>8</v>
      </c>
      <c r="AT14" s="811">
        <f t="shared" si="22"/>
        <v>76</v>
      </c>
      <c r="AU14" s="811">
        <f t="shared" si="22"/>
        <v>74</v>
      </c>
      <c r="AV14" s="811">
        <f t="shared" si="22"/>
        <v>3</v>
      </c>
      <c r="AW14" s="811">
        <f t="shared" si="22"/>
        <v>77</v>
      </c>
      <c r="AX14" s="811">
        <f t="shared" si="22"/>
        <v>191</v>
      </c>
      <c r="AY14" s="811">
        <f t="shared" si="22"/>
        <v>30</v>
      </c>
      <c r="AZ14" s="811">
        <f t="shared" si="22"/>
        <v>17</v>
      </c>
      <c r="BA14" s="811">
        <f t="shared" si="22"/>
        <v>16</v>
      </c>
      <c r="BB14" s="835">
        <f>+BB197</f>
        <v>1</v>
      </c>
    </row>
    <row r="15" spans="1:130" s="49" customFormat="1" ht="16.5" customHeight="1">
      <c r="A15" s="48"/>
      <c r="B15" s="139"/>
      <c r="E15" s="49">
        <f>+E7+G7+I7</f>
        <v>18532</v>
      </c>
      <c r="F15" s="49">
        <f>+F7+H7+J7</f>
        <v>10142</v>
      </c>
      <c r="K15" s="49">
        <f>+K7+M7+O7</f>
        <v>22963</v>
      </c>
      <c r="L15" s="49">
        <f>+L7+N7+P7</f>
        <v>11847</v>
      </c>
      <c r="Q15" s="424"/>
      <c r="R15" s="424"/>
      <c r="S15" s="48"/>
      <c r="T15" s="139"/>
      <c r="W15" s="49">
        <f>+W7+Y7+AA7</f>
        <v>554</v>
      </c>
      <c r="X15" s="49">
        <f>+X7+Z7+AB7</f>
        <v>268</v>
      </c>
      <c r="AC15" s="49">
        <f>+AC7+AE7+AG7</f>
        <v>3737</v>
      </c>
      <c r="AD15" s="49">
        <f>+AD7+AF7+AH7</f>
        <v>1823</v>
      </c>
      <c r="AI15" s="424"/>
      <c r="AJ15" s="424"/>
      <c r="AK15" s="48"/>
      <c r="AL15" s="139"/>
    </row>
    <row r="16" spans="1:130" s="82" customFormat="1" ht="13.5" customHeight="1">
      <c r="A16" s="119"/>
      <c r="B16" s="47" t="s">
        <v>539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119"/>
      <c r="T16" s="47" t="s">
        <v>544</v>
      </c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119"/>
      <c r="AL16" s="856" t="s">
        <v>41</v>
      </c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</row>
    <row r="17" spans="1:54" ht="6.75" customHeight="1" thickBot="1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L17" s="201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X17" s="43"/>
      <c r="AY17" s="43"/>
      <c r="AZ17" s="43"/>
      <c r="BA17" s="43"/>
      <c r="BB17" s="43"/>
    </row>
    <row r="18" spans="1:54" s="126" customFormat="1" ht="14.25" customHeight="1">
      <c r="A18" s="57"/>
      <c r="B18" s="812"/>
      <c r="C18" s="804" t="s">
        <v>96</v>
      </c>
      <c r="D18" s="805"/>
      <c r="E18" s="804" t="s">
        <v>97</v>
      </c>
      <c r="F18" s="805"/>
      <c r="G18" s="804" t="s">
        <v>98</v>
      </c>
      <c r="H18" s="805"/>
      <c r="I18" s="804" t="s">
        <v>99</v>
      </c>
      <c r="J18" s="805"/>
      <c r="K18" s="804" t="s">
        <v>100</v>
      </c>
      <c r="L18" s="805"/>
      <c r="M18" s="804" t="s">
        <v>101</v>
      </c>
      <c r="N18" s="805"/>
      <c r="O18" s="804" t="s">
        <v>102</v>
      </c>
      <c r="P18" s="805"/>
      <c r="Q18" s="804" t="s">
        <v>57</v>
      </c>
      <c r="R18" s="798"/>
      <c r="S18" s="57"/>
      <c r="T18" s="812"/>
      <c r="U18" s="804" t="s">
        <v>96</v>
      </c>
      <c r="V18" s="805"/>
      <c r="W18" s="804" t="s">
        <v>97</v>
      </c>
      <c r="X18" s="805"/>
      <c r="Y18" s="804" t="s">
        <v>98</v>
      </c>
      <c r="Z18" s="805"/>
      <c r="AA18" s="804" t="s">
        <v>99</v>
      </c>
      <c r="AB18" s="805"/>
      <c r="AC18" s="804" t="s">
        <v>100</v>
      </c>
      <c r="AD18" s="805"/>
      <c r="AE18" s="804" t="s">
        <v>101</v>
      </c>
      <c r="AF18" s="805"/>
      <c r="AG18" s="804" t="s">
        <v>102</v>
      </c>
      <c r="AH18" s="805"/>
      <c r="AI18" s="804" t="s">
        <v>57</v>
      </c>
      <c r="AJ18" s="798"/>
      <c r="AK18" s="57"/>
      <c r="AL18" s="812"/>
      <c r="AM18" s="948" t="s">
        <v>103</v>
      </c>
      <c r="AN18" s="949"/>
      <c r="AO18" s="949"/>
      <c r="AP18" s="949"/>
      <c r="AQ18" s="949"/>
      <c r="AR18" s="949"/>
      <c r="AS18" s="949"/>
      <c r="AT18" s="950"/>
      <c r="AU18" s="857" t="s">
        <v>70</v>
      </c>
      <c r="AV18" s="783"/>
      <c r="AW18" s="727"/>
      <c r="AX18" s="771" t="s">
        <v>350</v>
      </c>
      <c r="AY18" s="783"/>
      <c r="AZ18" s="770" t="s">
        <v>72</v>
      </c>
      <c r="BA18" s="770"/>
      <c r="BB18" s="775"/>
    </row>
    <row r="19" spans="1:54" s="126" customFormat="1" ht="24.75" customHeight="1">
      <c r="A19" s="57"/>
      <c r="B19" s="806" t="s">
        <v>288</v>
      </c>
      <c r="C19" s="182" t="s">
        <v>282</v>
      </c>
      <c r="D19" s="182" t="s">
        <v>269</v>
      </c>
      <c r="E19" s="182" t="s">
        <v>282</v>
      </c>
      <c r="F19" s="182" t="s">
        <v>269</v>
      </c>
      <c r="G19" s="182" t="s">
        <v>282</v>
      </c>
      <c r="H19" s="182" t="s">
        <v>269</v>
      </c>
      <c r="I19" s="182" t="s">
        <v>282</v>
      </c>
      <c r="J19" s="182" t="s">
        <v>269</v>
      </c>
      <c r="K19" s="182" t="s">
        <v>282</v>
      </c>
      <c r="L19" s="182" t="s">
        <v>269</v>
      </c>
      <c r="M19" s="182" t="s">
        <v>282</v>
      </c>
      <c r="N19" s="182" t="s">
        <v>269</v>
      </c>
      <c r="O19" s="182" t="s">
        <v>282</v>
      </c>
      <c r="P19" s="182" t="s">
        <v>269</v>
      </c>
      <c r="Q19" s="182" t="s">
        <v>282</v>
      </c>
      <c r="R19" s="748" t="s">
        <v>269</v>
      </c>
      <c r="S19" s="57"/>
      <c r="T19" s="806" t="s">
        <v>288</v>
      </c>
      <c r="U19" s="182" t="s">
        <v>282</v>
      </c>
      <c r="V19" s="182" t="s">
        <v>269</v>
      </c>
      <c r="W19" s="182" t="s">
        <v>282</v>
      </c>
      <c r="X19" s="182" t="s">
        <v>269</v>
      </c>
      <c r="Y19" s="182" t="s">
        <v>282</v>
      </c>
      <c r="Z19" s="182" t="s">
        <v>269</v>
      </c>
      <c r="AA19" s="182" t="s">
        <v>282</v>
      </c>
      <c r="AB19" s="182" t="s">
        <v>269</v>
      </c>
      <c r="AC19" s="182" t="s">
        <v>282</v>
      </c>
      <c r="AD19" s="182" t="s">
        <v>269</v>
      </c>
      <c r="AE19" s="182" t="s">
        <v>282</v>
      </c>
      <c r="AF19" s="182" t="s">
        <v>269</v>
      </c>
      <c r="AG19" s="182" t="s">
        <v>282</v>
      </c>
      <c r="AH19" s="182" t="s">
        <v>269</v>
      </c>
      <c r="AI19" s="182" t="s">
        <v>282</v>
      </c>
      <c r="AJ19" s="748" t="s">
        <v>269</v>
      </c>
      <c r="AK19" s="57"/>
      <c r="AL19" s="858" t="s">
        <v>288</v>
      </c>
      <c r="AM19" s="207" t="s">
        <v>96</v>
      </c>
      <c r="AN19" s="171" t="s">
        <v>104</v>
      </c>
      <c r="AO19" s="171" t="s">
        <v>105</v>
      </c>
      <c r="AP19" s="171" t="s">
        <v>106</v>
      </c>
      <c r="AQ19" s="171" t="s">
        <v>107</v>
      </c>
      <c r="AR19" s="171" t="s">
        <v>108</v>
      </c>
      <c r="AS19" s="171" t="s">
        <v>109</v>
      </c>
      <c r="AT19" s="59" t="s">
        <v>110</v>
      </c>
      <c r="AU19" s="32" t="s">
        <v>73</v>
      </c>
      <c r="AV19" s="30" t="s">
        <v>74</v>
      </c>
      <c r="AW19" s="30" t="s">
        <v>75</v>
      </c>
      <c r="AX19" s="172" t="s">
        <v>79</v>
      </c>
      <c r="AY19" s="35" t="s">
        <v>80</v>
      </c>
      <c r="AZ19" s="36" t="s">
        <v>81</v>
      </c>
      <c r="BA19" s="37" t="s">
        <v>82</v>
      </c>
      <c r="BB19" s="855" t="s">
        <v>83</v>
      </c>
    </row>
    <row r="20" spans="1:54" ht="8.25" customHeight="1">
      <c r="B20" s="815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525"/>
      <c r="T20" s="815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1"/>
      <c r="AI20" s="70"/>
      <c r="AJ20" s="525"/>
      <c r="AL20" s="833"/>
      <c r="AM20" s="208"/>
      <c r="AN20" s="73"/>
      <c r="AO20" s="73"/>
      <c r="AP20" s="73"/>
      <c r="AQ20" s="73"/>
      <c r="AR20" s="73"/>
      <c r="AS20" s="73"/>
      <c r="AT20" s="73"/>
      <c r="AU20" s="69"/>
      <c r="AV20" s="209"/>
      <c r="AW20" s="412"/>
      <c r="AX20" s="69"/>
      <c r="AY20" s="69"/>
      <c r="AZ20" s="72"/>
      <c r="BA20" s="75"/>
      <c r="BB20" s="828"/>
    </row>
    <row r="21" spans="1:54" ht="14.25" customHeight="1">
      <c r="B21" s="522" t="s">
        <v>58</v>
      </c>
      <c r="C21" s="401">
        <f t="shared" ref="C21:R21" si="23">SUM(C23:C44)</f>
        <v>27678</v>
      </c>
      <c r="D21" s="401">
        <f t="shared" si="23"/>
        <v>14701</v>
      </c>
      <c r="E21" s="401">
        <f t="shared" si="23"/>
        <v>9346</v>
      </c>
      <c r="F21" s="401">
        <f t="shared" si="23"/>
        <v>5645</v>
      </c>
      <c r="G21" s="401">
        <f t="shared" si="23"/>
        <v>3661</v>
      </c>
      <c r="H21" s="401">
        <f t="shared" si="23"/>
        <v>1772</v>
      </c>
      <c r="I21" s="401">
        <f t="shared" si="23"/>
        <v>5525</v>
      </c>
      <c r="J21" s="401">
        <f t="shared" si="23"/>
        <v>2725</v>
      </c>
      <c r="K21" s="401">
        <f t="shared" si="23"/>
        <v>16060</v>
      </c>
      <c r="L21" s="401">
        <f t="shared" si="23"/>
        <v>9078</v>
      </c>
      <c r="M21" s="401">
        <f t="shared" si="23"/>
        <v>2005</v>
      </c>
      <c r="N21" s="401">
        <f t="shared" si="23"/>
        <v>765</v>
      </c>
      <c r="O21" s="76">
        <f t="shared" si="23"/>
        <v>4898</v>
      </c>
      <c r="P21" s="401">
        <f t="shared" si="23"/>
        <v>2004</v>
      </c>
      <c r="Q21" s="401">
        <f t="shared" si="23"/>
        <v>69173</v>
      </c>
      <c r="R21" s="523">
        <f t="shared" si="23"/>
        <v>36690</v>
      </c>
      <c r="T21" s="522" t="s">
        <v>58</v>
      </c>
      <c r="U21" s="401">
        <f t="shared" ref="U21:AJ21" si="24">SUM(U23:U44)</f>
        <v>922</v>
      </c>
      <c r="V21" s="401">
        <f t="shared" si="24"/>
        <v>472</v>
      </c>
      <c r="W21" s="401">
        <f t="shared" si="24"/>
        <v>246</v>
      </c>
      <c r="X21" s="401">
        <f t="shared" si="24"/>
        <v>126</v>
      </c>
      <c r="Y21" s="401">
        <f t="shared" si="24"/>
        <v>84</v>
      </c>
      <c r="Z21" s="401">
        <f t="shared" si="24"/>
        <v>44</v>
      </c>
      <c r="AA21" s="401">
        <f t="shared" si="24"/>
        <v>224</v>
      </c>
      <c r="AB21" s="401">
        <f t="shared" si="24"/>
        <v>98</v>
      </c>
      <c r="AC21" s="76">
        <f t="shared" si="24"/>
        <v>2511</v>
      </c>
      <c r="AD21" s="401">
        <f t="shared" si="24"/>
        <v>1360</v>
      </c>
      <c r="AE21" s="401">
        <f t="shared" si="24"/>
        <v>321</v>
      </c>
      <c r="AF21" s="401">
        <f t="shared" si="24"/>
        <v>114</v>
      </c>
      <c r="AG21" s="401">
        <f t="shared" si="24"/>
        <v>905</v>
      </c>
      <c r="AH21" s="401">
        <f t="shared" si="24"/>
        <v>349</v>
      </c>
      <c r="AI21" s="401">
        <f t="shared" si="24"/>
        <v>5213</v>
      </c>
      <c r="AJ21" s="523">
        <f t="shared" si="24"/>
        <v>2563</v>
      </c>
      <c r="AL21" s="522" t="s">
        <v>58</v>
      </c>
      <c r="AM21" s="401">
        <f t="shared" ref="AM21:BB21" si="25">SUM(AM23:AM44)</f>
        <v>608</v>
      </c>
      <c r="AN21" s="401">
        <f t="shared" si="25"/>
        <v>278</v>
      </c>
      <c r="AO21" s="401">
        <f t="shared" si="25"/>
        <v>112</v>
      </c>
      <c r="AP21" s="401">
        <f t="shared" si="25"/>
        <v>157</v>
      </c>
      <c r="AQ21" s="401">
        <f t="shared" si="25"/>
        <v>414</v>
      </c>
      <c r="AR21" s="401">
        <f t="shared" si="25"/>
        <v>105</v>
      </c>
      <c r="AS21" s="401">
        <f t="shared" si="25"/>
        <v>203</v>
      </c>
      <c r="AT21" s="401">
        <f t="shared" si="25"/>
        <v>1877</v>
      </c>
      <c r="AU21" s="401">
        <f t="shared" si="25"/>
        <v>1701</v>
      </c>
      <c r="AV21" s="401">
        <f t="shared" si="25"/>
        <v>149</v>
      </c>
      <c r="AW21" s="401">
        <f t="shared" si="25"/>
        <v>1850</v>
      </c>
      <c r="AX21" s="76">
        <f t="shared" si="25"/>
        <v>4713</v>
      </c>
      <c r="AY21" s="76">
        <f t="shared" si="25"/>
        <v>335</v>
      </c>
      <c r="AZ21" s="76">
        <f t="shared" si="25"/>
        <v>396</v>
      </c>
      <c r="BA21" s="76">
        <f t="shared" si="25"/>
        <v>365</v>
      </c>
      <c r="BB21" s="829">
        <f t="shared" si="25"/>
        <v>31</v>
      </c>
    </row>
    <row r="22" spans="1:54" ht="6.75" customHeight="1">
      <c r="B22" s="524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67"/>
      <c r="P22" s="67"/>
      <c r="Q22" s="401"/>
      <c r="R22" s="525"/>
      <c r="T22" s="524"/>
      <c r="U22" s="70"/>
      <c r="V22" s="70"/>
      <c r="W22" s="70"/>
      <c r="X22" s="70"/>
      <c r="Y22" s="70"/>
      <c r="Z22" s="70"/>
      <c r="AA22" s="70"/>
      <c r="AB22" s="70"/>
      <c r="AC22" s="67"/>
      <c r="AD22" s="70"/>
      <c r="AE22" s="70"/>
      <c r="AF22" s="70"/>
      <c r="AG22" s="70"/>
      <c r="AH22" s="70"/>
      <c r="AI22" s="401"/>
      <c r="AJ22" s="525"/>
      <c r="AL22" s="524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67"/>
      <c r="AY22" s="67"/>
      <c r="AZ22" s="67"/>
      <c r="BA22" s="67"/>
      <c r="BB22" s="861"/>
    </row>
    <row r="23" spans="1:54" ht="12.75" customHeight="1">
      <c r="B23" s="809" t="s">
        <v>115</v>
      </c>
      <c r="C23" s="440">
        <f>+C57+C58+C59+C60+C61+C62+C63+C64</f>
        <v>12339</v>
      </c>
      <c r="D23" s="440">
        <f t="shared" ref="D23:R23" si="26">+D57+D58+D59+D60+D61+D62+D63+D64</f>
        <v>6713</v>
      </c>
      <c r="E23" s="440">
        <f t="shared" si="26"/>
        <v>4081</v>
      </c>
      <c r="F23" s="440">
        <f t="shared" si="26"/>
        <v>2500</v>
      </c>
      <c r="G23" s="440">
        <f t="shared" si="26"/>
        <v>2563</v>
      </c>
      <c r="H23" s="440">
        <f t="shared" si="26"/>
        <v>1285</v>
      </c>
      <c r="I23" s="440">
        <f t="shared" si="26"/>
        <v>1928</v>
      </c>
      <c r="J23" s="440">
        <f t="shared" si="26"/>
        <v>1034</v>
      </c>
      <c r="K23" s="440">
        <f t="shared" si="26"/>
        <v>7838</v>
      </c>
      <c r="L23" s="440">
        <f t="shared" si="26"/>
        <v>4516</v>
      </c>
      <c r="M23" s="440">
        <f t="shared" si="26"/>
        <v>1395</v>
      </c>
      <c r="N23" s="440">
        <f t="shared" si="26"/>
        <v>528</v>
      </c>
      <c r="O23" s="79">
        <f t="shared" si="26"/>
        <v>2318</v>
      </c>
      <c r="P23" s="440">
        <f t="shared" si="26"/>
        <v>1003</v>
      </c>
      <c r="Q23" s="440">
        <f t="shared" si="26"/>
        <v>32462</v>
      </c>
      <c r="R23" s="781">
        <f t="shared" si="26"/>
        <v>17579</v>
      </c>
      <c r="T23" s="809" t="s">
        <v>115</v>
      </c>
      <c r="U23" s="440">
        <f>+U57+U58+U59+U60+U61+U62+U63+U64</f>
        <v>200</v>
      </c>
      <c r="V23" s="440">
        <f t="shared" ref="V23:AJ23" si="27">+V57+V58+V59+V60+V61+V62+V63+V64</f>
        <v>97</v>
      </c>
      <c r="W23" s="440">
        <f t="shared" si="27"/>
        <v>51</v>
      </c>
      <c r="X23" s="440">
        <f t="shared" si="27"/>
        <v>28</v>
      </c>
      <c r="Y23" s="440">
        <f t="shared" si="27"/>
        <v>52</v>
      </c>
      <c r="Z23" s="440">
        <f t="shared" si="27"/>
        <v>22</v>
      </c>
      <c r="AA23" s="440">
        <f t="shared" si="27"/>
        <v>23</v>
      </c>
      <c r="AB23" s="440">
        <f t="shared" si="27"/>
        <v>13</v>
      </c>
      <c r="AC23" s="79">
        <f t="shared" si="27"/>
        <v>1045</v>
      </c>
      <c r="AD23" s="440">
        <f t="shared" si="27"/>
        <v>561</v>
      </c>
      <c r="AE23" s="440">
        <f t="shared" si="27"/>
        <v>213</v>
      </c>
      <c r="AF23" s="440">
        <f t="shared" si="27"/>
        <v>65</v>
      </c>
      <c r="AG23" s="440">
        <f t="shared" si="27"/>
        <v>405</v>
      </c>
      <c r="AH23" s="440">
        <f t="shared" si="27"/>
        <v>163</v>
      </c>
      <c r="AI23" s="440">
        <f t="shared" si="27"/>
        <v>1989</v>
      </c>
      <c r="AJ23" s="781">
        <f t="shared" si="27"/>
        <v>949</v>
      </c>
      <c r="AL23" s="809" t="s">
        <v>115</v>
      </c>
      <c r="AM23" s="440">
        <f>+AM57+AM58+AM59+AM60+AM61+AM62+AM63+AM64</f>
        <v>298</v>
      </c>
      <c r="AN23" s="440">
        <f t="shared" ref="AN23:BB23" si="28">+AN57+AN58+AN59+AN60+AN61+AN62+AN63+AN64</f>
        <v>139</v>
      </c>
      <c r="AO23" s="440">
        <f t="shared" si="28"/>
        <v>78</v>
      </c>
      <c r="AP23" s="440">
        <f t="shared" si="28"/>
        <v>66</v>
      </c>
      <c r="AQ23" s="440">
        <f t="shared" si="28"/>
        <v>227</v>
      </c>
      <c r="AR23" s="440">
        <f t="shared" si="28"/>
        <v>77</v>
      </c>
      <c r="AS23" s="440">
        <f t="shared" si="28"/>
        <v>110</v>
      </c>
      <c r="AT23" s="440">
        <f t="shared" si="28"/>
        <v>995</v>
      </c>
      <c r="AU23" s="440">
        <f t="shared" si="28"/>
        <v>869</v>
      </c>
      <c r="AV23" s="440">
        <f t="shared" si="28"/>
        <v>84</v>
      </c>
      <c r="AW23" s="440">
        <f t="shared" si="28"/>
        <v>953</v>
      </c>
      <c r="AX23" s="79">
        <f t="shared" si="28"/>
        <v>2406</v>
      </c>
      <c r="AY23" s="79">
        <f t="shared" si="28"/>
        <v>180</v>
      </c>
      <c r="AZ23" s="79">
        <f t="shared" si="28"/>
        <v>213</v>
      </c>
      <c r="BA23" s="79">
        <f t="shared" si="28"/>
        <v>196</v>
      </c>
      <c r="BB23" s="808">
        <f t="shared" si="28"/>
        <v>17</v>
      </c>
    </row>
    <row r="24" spans="1:54" ht="12.75" customHeight="1">
      <c r="B24" s="809" t="s">
        <v>124</v>
      </c>
      <c r="C24" s="440">
        <f>+C65+C66</f>
        <v>216</v>
      </c>
      <c r="D24" s="440">
        <f t="shared" ref="D24:R24" si="29">+D65+D66</f>
        <v>99</v>
      </c>
      <c r="E24" s="440">
        <f t="shared" si="29"/>
        <v>108</v>
      </c>
      <c r="F24" s="440">
        <f t="shared" si="29"/>
        <v>57</v>
      </c>
      <c r="G24" s="440">
        <f t="shared" si="29"/>
        <v>3</v>
      </c>
      <c r="H24" s="440">
        <f t="shared" si="29"/>
        <v>1</v>
      </c>
      <c r="I24" s="440">
        <f t="shared" si="29"/>
        <v>5</v>
      </c>
      <c r="J24" s="440">
        <f t="shared" si="29"/>
        <v>3</v>
      </c>
      <c r="K24" s="440">
        <f t="shared" si="29"/>
        <v>128</v>
      </c>
      <c r="L24" s="440">
        <f t="shared" si="29"/>
        <v>72</v>
      </c>
      <c r="M24" s="440">
        <f t="shared" si="29"/>
        <v>3</v>
      </c>
      <c r="N24" s="440">
        <f t="shared" si="29"/>
        <v>1</v>
      </c>
      <c r="O24" s="79">
        <f t="shared" si="29"/>
        <v>11</v>
      </c>
      <c r="P24" s="440">
        <f t="shared" si="29"/>
        <v>3</v>
      </c>
      <c r="Q24" s="440">
        <f t="shared" si="29"/>
        <v>474</v>
      </c>
      <c r="R24" s="781">
        <f t="shared" si="29"/>
        <v>236</v>
      </c>
      <c r="T24" s="809" t="s">
        <v>124</v>
      </c>
      <c r="U24" s="440">
        <f>+U65+U66</f>
        <v>12</v>
      </c>
      <c r="V24" s="440">
        <f t="shared" ref="V24:AJ24" si="30">+V65+V66</f>
        <v>6</v>
      </c>
      <c r="W24" s="440">
        <f t="shared" si="30"/>
        <v>2</v>
      </c>
      <c r="X24" s="440">
        <f t="shared" si="30"/>
        <v>2</v>
      </c>
      <c r="Y24" s="440">
        <f t="shared" si="30"/>
        <v>0</v>
      </c>
      <c r="Z24" s="440">
        <f t="shared" si="30"/>
        <v>0</v>
      </c>
      <c r="AA24" s="440">
        <f t="shared" si="30"/>
        <v>0</v>
      </c>
      <c r="AB24" s="440">
        <f t="shared" si="30"/>
        <v>0</v>
      </c>
      <c r="AC24" s="79">
        <f t="shared" si="30"/>
        <v>20</v>
      </c>
      <c r="AD24" s="440">
        <f t="shared" si="30"/>
        <v>9</v>
      </c>
      <c r="AE24" s="440">
        <f t="shared" si="30"/>
        <v>0</v>
      </c>
      <c r="AF24" s="440">
        <f t="shared" si="30"/>
        <v>0</v>
      </c>
      <c r="AG24" s="440">
        <f t="shared" si="30"/>
        <v>0</v>
      </c>
      <c r="AH24" s="440">
        <f t="shared" si="30"/>
        <v>0</v>
      </c>
      <c r="AI24" s="440">
        <f t="shared" si="30"/>
        <v>34</v>
      </c>
      <c r="AJ24" s="781">
        <f t="shared" si="30"/>
        <v>17</v>
      </c>
      <c r="AL24" s="809" t="s">
        <v>124</v>
      </c>
      <c r="AM24" s="440">
        <f>+AM65+AM66</f>
        <v>4</v>
      </c>
      <c r="AN24" s="440">
        <f t="shared" ref="AN24:BB24" si="31">+AN65+AN66</f>
        <v>3</v>
      </c>
      <c r="AO24" s="440">
        <f t="shared" si="31"/>
        <v>1</v>
      </c>
      <c r="AP24" s="440">
        <f t="shared" si="31"/>
        <v>1</v>
      </c>
      <c r="AQ24" s="440">
        <f t="shared" si="31"/>
        <v>3</v>
      </c>
      <c r="AR24" s="440">
        <f t="shared" si="31"/>
        <v>1</v>
      </c>
      <c r="AS24" s="440">
        <f t="shared" si="31"/>
        <v>1</v>
      </c>
      <c r="AT24" s="440">
        <f t="shared" si="31"/>
        <v>14</v>
      </c>
      <c r="AU24" s="440">
        <f t="shared" si="31"/>
        <v>10</v>
      </c>
      <c r="AV24" s="440">
        <f t="shared" si="31"/>
        <v>0</v>
      </c>
      <c r="AW24" s="440">
        <f t="shared" si="31"/>
        <v>10</v>
      </c>
      <c r="AX24" s="79">
        <f t="shared" si="31"/>
        <v>19</v>
      </c>
      <c r="AY24" s="79">
        <f t="shared" si="31"/>
        <v>2</v>
      </c>
      <c r="AZ24" s="79">
        <f t="shared" si="31"/>
        <v>4</v>
      </c>
      <c r="BA24" s="79">
        <f t="shared" si="31"/>
        <v>3</v>
      </c>
      <c r="BB24" s="808">
        <f t="shared" si="31"/>
        <v>1</v>
      </c>
    </row>
    <row r="25" spans="1:54" ht="12.75" customHeight="1">
      <c r="B25" s="809" t="s">
        <v>125</v>
      </c>
      <c r="C25" s="440">
        <f>+C67+C68+C69</f>
        <v>1047</v>
      </c>
      <c r="D25" s="440">
        <f t="shared" ref="D25:R25" si="32">+D67+D68+D69</f>
        <v>566</v>
      </c>
      <c r="E25" s="440">
        <f t="shared" si="32"/>
        <v>233</v>
      </c>
      <c r="F25" s="440">
        <f t="shared" si="32"/>
        <v>151</v>
      </c>
      <c r="G25" s="440">
        <f t="shared" si="32"/>
        <v>37</v>
      </c>
      <c r="H25" s="440">
        <f t="shared" si="32"/>
        <v>13</v>
      </c>
      <c r="I25" s="440">
        <f t="shared" si="32"/>
        <v>242</v>
      </c>
      <c r="J25" s="440">
        <f t="shared" si="32"/>
        <v>102</v>
      </c>
      <c r="K25" s="440">
        <f t="shared" si="32"/>
        <v>396</v>
      </c>
      <c r="L25" s="440">
        <f t="shared" si="32"/>
        <v>238</v>
      </c>
      <c r="M25" s="440">
        <f t="shared" si="32"/>
        <v>43</v>
      </c>
      <c r="N25" s="440">
        <f t="shared" si="32"/>
        <v>9</v>
      </c>
      <c r="O25" s="79">
        <f t="shared" si="32"/>
        <v>185</v>
      </c>
      <c r="P25" s="440">
        <f t="shared" si="32"/>
        <v>81</v>
      </c>
      <c r="Q25" s="440">
        <f t="shared" si="32"/>
        <v>2183</v>
      </c>
      <c r="R25" s="781">
        <f t="shared" si="32"/>
        <v>1160</v>
      </c>
      <c r="T25" s="809" t="s">
        <v>125</v>
      </c>
      <c r="U25" s="440">
        <f>+U67+U68+U69</f>
        <v>10</v>
      </c>
      <c r="V25" s="440">
        <f t="shared" ref="V25:AJ25" si="33">+V67+V68+V69</f>
        <v>4</v>
      </c>
      <c r="W25" s="440">
        <f t="shared" si="33"/>
        <v>1</v>
      </c>
      <c r="X25" s="440">
        <f t="shared" si="33"/>
        <v>0</v>
      </c>
      <c r="Y25" s="440">
        <f t="shared" si="33"/>
        <v>0</v>
      </c>
      <c r="Z25" s="440">
        <f t="shared" si="33"/>
        <v>0</v>
      </c>
      <c r="AA25" s="440">
        <f t="shared" si="33"/>
        <v>2</v>
      </c>
      <c r="AB25" s="440">
        <f t="shared" si="33"/>
        <v>0</v>
      </c>
      <c r="AC25" s="79">
        <f t="shared" si="33"/>
        <v>62</v>
      </c>
      <c r="AD25" s="440">
        <f t="shared" si="33"/>
        <v>37</v>
      </c>
      <c r="AE25" s="440">
        <f t="shared" si="33"/>
        <v>6</v>
      </c>
      <c r="AF25" s="440">
        <f t="shared" si="33"/>
        <v>3</v>
      </c>
      <c r="AG25" s="440">
        <f t="shared" si="33"/>
        <v>34</v>
      </c>
      <c r="AH25" s="440">
        <f t="shared" si="33"/>
        <v>11</v>
      </c>
      <c r="AI25" s="440">
        <f t="shared" si="33"/>
        <v>115</v>
      </c>
      <c r="AJ25" s="781">
        <f t="shared" si="33"/>
        <v>55</v>
      </c>
      <c r="AL25" s="809" t="s">
        <v>125</v>
      </c>
      <c r="AM25" s="440">
        <f>+AM67+AM68+AM69</f>
        <v>22</v>
      </c>
      <c r="AN25" s="440">
        <f t="shared" ref="AN25:BB25" si="34">+AN67+AN68+AN69</f>
        <v>8</v>
      </c>
      <c r="AO25" s="440">
        <f t="shared" si="34"/>
        <v>2</v>
      </c>
      <c r="AP25" s="440">
        <f t="shared" si="34"/>
        <v>7</v>
      </c>
      <c r="AQ25" s="440">
        <f t="shared" si="34"/>
        <v>12</v>
      </c>
      <c r="AR25" s="440">
        <f t="shared" si="34"/>
        <v>3</v>
      </c>
      <c r="AS25" s="440">
        <f t="shared" si="34"/>
        <v>8</v>
      </c>
      <c r="AT25" s="440">
        <f t="shared" si="34"/>
        <v>62</v>
      </c>
      <c r="AU25" s="440">
        <f t="shared" si="34"/>
        <v>55</v>
      </c>
      <c r="AV25" s="440">
        <f t="shared" si="34"/>
        <v>4</v>
      </c>
      <c r="AW25" s="440">
        <f t="shared" si="34"/>
        <v>59</v>
      </c>
      <c r="AX25" s="79">
        <f t="shared" si="34"/>
        <v>126</v>
      </c>
      <c r="AY25" s="79">
        <f t="shared" si="34"/>
        <v>5</v>
      </c>
      <c r="AZ25" s="79">
        <f t="shared" si="34"/>
        <v>16</v>
      </c>
      <c r="BA25" s="79">
        <f t="shared" si="34"/>
        <v>14</v>
      </c>
      <c r="BB25" s="808">
        <f t="shared" si="34"/>
        <v>2</v>
      </c>
    </row>
    <row r="26" spans="1:54" ht="12.75" customHeight="1">
      <c r="B26" s="809" t="s">
        <v>129</v>
      </c>
      <c r="C26" s="440">
        <f>+C70+C71+C72+C73+C74+C75</f>
        <v>2919</v>
      </c>
      <c r="D26" s="440">
        <f t="shared" ref="D26:R26" si="35">+D70+D71+D72+D73+D74+D75</f>
        <v>1505</v>
      </c>
      <c r="E26" s="440">
        <f t="shared" si="35"/>
        <v>1195</v>
      </c>
      <c r="F26" s="440">
        <f t="shared" si="35"/>
        <v>700</v>
      </c>
      <c r="G26" s="440">
        <f t="shared" si="35"/>
        <v>364</v>
      </c>
      <c r="H26" s="440">
        <f t="shared" si="35"/>
        <v>153</v>
      </c>
      <c r="I26" s="440">
        <f t="shared" si="35"/>
        <v>635</v>
      </c>
      <c r="J26" s="440">
        <f t="shared" si="35"/>
        <v>301</v>
      </c>
      <c r="K26" s="440">
        <f t="shared" si="35"/>
        <v>1546</v>
      </c>
      <c r="L26" s="440">
        <f t="shared" si="35"/>
        <v>856</v>
      </c>
      <c r="M26" s="440">
        <f t="shared" si="35"/>
        <v>149</v>
      </c>
      <c r="N26" s="440">
        <f t="shared" si="35"/>
        <v>38</v>
      </c>
      <c r="O26" s="79">
        <f t="shared" si="35"/>
        <v>486</v>
      </c>
      <c r="P26" s="440">
        <f t="shared" si="35"/>
        <v>189</v>
      </c>
      <c r="Q26" s="440">
        <f t="shared" si="35"/>
        <v>7294</v>
      </c>
      <c r="R26" s="781">
        <f t="shared" si="35"/>
        <v>3742</v>
      </c>
      <c r="T26" s="809" t="s">
        <v>129</v>
      </c>
      <c r="U26" s="440">
        <f>+U70+U71+U72+U73+U74+U75</f>
        <v>165</v>
      </c>
      <c r="V26" s="440">
        <f t="shared" ref="V26:AJ26" si="36">+V70+V71+V72+V73+V74+V75</f>
        <v>80</v>
      </c>
      <c r="W26" s="440">
        <f t="shared" si="36"/>
        <v>55</v>
      </c>
      <c r="X26" s="440">
        <f t="shared" si="36"/>
        <v>29</v>
      </c>
      <c r="Y26" s="440">
        <f t="shared" si="36"/>
        <v>7</v>
      </c>
      <c r="Z26" s="440">
        <f t="shared" si="36"/>
        <v>4</v>
      </c>
      <c r="AA26" s="440">
        <f t="shared" si="36"/>
        <v>72</v>
      </c>
      <c r="AB26" s="440">
        <f t="shared" si="36"/>
        <v>35</v>
      </c>
      <c r="AC26" s="79">
        <f t="shared" si="36"/>
        <v>287</v>
      </c>
      <c r="AD26" s="440">
        <f t="shared" si="36"/>
        <v>140</v>
      </c>
      <c r="AE26" s="440">
        <f t="shared" si="36"/>
        <v>27</v>
      </c>
      <c r="AF26" s="440">
        <f t="shared" si="36"/>
        <v>9</v>
      </c>
      <c r="AG26" s="440">
        <f t="shared" si="36"/>
        <v>107</v>
      </c>
      <c r="AH26" s="440">
        <f t="shared" si="36"/>
        <v>40</v>
      </c>
      <c r="AI26" s="440">
        <f t="shared" si="36"/>
        <v>720</v>
      </c>
      <c r="AJ26" s="781">
        <f t="shared" si="36"/>
        <v>337</v>
      </c>
      <c r="AL26" s="809" t="s">
        <v>129</v>
      </c>
      <c r="AM26" s="440">
        <f>+AM70+AM71+AM72+AM73+AM74+AM75</f>
        <v>63</v>
      </c>
      <c r="AN26" s="440">
        <f t="shared" ref="AN26:BB26" si="37">+AN70+AN71+AN72+AN73+AN74+AN75</f>
        <v>30</v>
      </c>
      <c r="AO26" s="440">
        <f t="shared" si="37"/>
        <v>11</v>
      </c>
      <c r="AP26" s="440">
        <f t="shared" si="37"/>
        <v>14</v>
      </c>
      <c r="AQ26" s="440">
        <f t="shared" si="37"/>
        <v>39</v>
      </c>
      <c r="AR26" s="440">
        <f t="shared" si="37"/>
        <v>8</v>
      </c>
      <c r="AS26" s="440">
        <f t="shared" si="37"/>
        <v>18</v>
      </c>
      <c r="AT26" s="440">
        <f t="shared" si="37"/>
        <v>183</v>
      </c>
      <c r="AU26" s="440">
        <f t="shared" si="37"/>
        <v>174</v>
      </c>
      <c r="AV26" s="440">
        <f t="shared" si="37"/>
        <v>12</v>
      </c>
      <c r="AW26" s="440">
        <f t="shared" si="37"/>
        <v>186</v>
      </c>
      <c r="AX26" s="79">
        <f t="shared" si="37"/>
        <v>417</v>
      </c>
      <c r="AY26" s="79">
        <f t="shared" si="37"/>
        <v>21</v>
      </c>
      <c r="AZ26" s="79">
        <f t="shared" si="37"/>
        <v>32</v>
      </c>
      <c r="BA26" s="79">
        <f t="shared" si="37"/>
        <v>31</v>
      </c>
      <c r="BB26" s="808">
        <f t="shared" si="37"/>
        <v>1</v>
      </c>
    </row>
    <row r="27" spans="1:54" ht="12.75" customHeight="1">
      <c r="B27" s="760" t="s">
        <v>137</v>
      </c>
      <c r="C27" s="440">
        <f>+C89+C90+C91+C92</f>
        <v>1249</v>
      </c>
      <c r="D27" s="440">
        <f t="shared" ref="D27:R27" si="38">+D89+D90+D91+D92</f>
        <v>696</v>
      </c>
      <c r="E27" s="440">
        <f t="shared" si="38"/>
        <v>493</v>
      </c>
      <c r="F27" s="440">
        <f t="shared" si="38"/>
        <v>309</v>
      </c>
      <c r="G27" s="440">
        <f t="shared" si="38"/>
        <v>0</v>
      </c>
      <c r="H27" s="440">
        <f t="shared" si="38"/>
        <v>0</v>
      </c>
      <c r="I27" s="440">
        <f t="shared" si="38"/>
        <v>294</v>
      </c>
      <c r="J27" s="440">
        <f t="shared" si="38"/>
        <v>142</v>
      </c>
      <c r="K27" s="440">
        <f t="shared" si="38"/>
        <v>606</v>
      </c>
      <c r="L27" s="440">
        <f t="shared" si="38"/>
        <v>360</v>
      </c>
      <c r="M27" s="440">
        <f t="shared" si="38"/>
        <v>0</v>
      </c>
      <c r="N27" s="440">
        <f t="shared" si="38"/>
        <v>0</v>
      </c>
      <c r="O27" s="79">
        <f t="shared" si="38"/>
        <v>221</v>
      </c>
      <c r="P27" s="440">
        <f t="shared" si="38"/>
        <v>82</v>
      </c>
      <c r="Q27" s="440">
        <f t="shared" si="38"/>
        <v>2863</v>
      </c>
      <c r="R27" s="781">
        <f t="shared" si="38"/>
        <v>1589</v>
      </c>
      <c r="T27" s="760" t="s">
        <v>137</v>
      </c>
      <c r="U27" s="440">
        <f>+U89+U90+U91+U92</f>
        <v>66</v>
      </c>
      <c r="V27" s="440">
        <f t="shared" ref="V27:AJ27" si="39">+V89+V90+V91+V92</f>
        <v>38</v>
      </c>
      <c r="W27" s="440">
        <f t="shared" si="39"/>
        <v>22</v>
      </c>
      <c r="X27" s="440">
        <f t="shared" si="39"/>
        <v>12</v>
      </c>
      <c r="Y27" s="440">
        <f t="shared" si="39"/>
        <v>0</v>
      </c>
      <c r="Z27" s="440">
        <f t="shared" si="39"/>
        <v>0</v>
      </c>
      <c r="AA27" s="440">
        <f t="shared" si="39"/>
        <v>7</v>
      </c>
      <c r="AB27" s="440">
        <f t="shared" si="39"/>
        <v>1</v>
      </c>
      <c r="AC27" s="79">
        <f t="shared" si="39"/>
        <v>85</v>
      </c>
      <c r="AD27" s="440">
        <f t="shared" si="39"/>
        <v>53</v>
      </c>
      <c r="AE27" s="440">
        <f t="shared" si="39"/>
        <v>0</v>
      </c>
      <c r="AF27" s="440">
        <f t="shared" si="39"/>
        <v>0</v>
      </c>
      <c r="AG27" s="440">
        <f t="shared" si="39"/>
        <v>46</v>
      </c>
      <c r="AH27" s="440">
        <f t="shared" si="39"/>
        <v>18</v>
      </c>
      <c r="AI27" s="440">
        <f t="shared" si="39"/>
        <v>226</v>
      </c>
      <c r="AJ27" s="781">
        <f t="shared" si="39"/>
        <v>122</v>
      </c>
      <c r="AL27" s="760" t="s">
        <v>137</v>
      </c>
      <c r="AM27" s="440">
        <f>+AM89+AM90+AM91+AM92</f>
        <v>28</v>
      </c>
      <c r="AN27" s="440">
        <f t="shared" ref="AN27:BB27" si="40">+AN89+AN90+AN91+AN92</f>
        <v>15</v>
      </c>
      <c r="AO27" s="440">
        <f t="shared" si="40"/>
        <v>0</v>
      </c>
      <c r="AP27" s="440">
        <f t="shared" si="40"/>
        <v>9</v>
      </c>
      <c r="AQ27" s="440">
        <f t="shared" si="40"/>
        <v>16</v>
      </c>
      <c r="AR27" s="440">
        <f t="shared" si="40"/>
        <v>0</v>
      </c>
      <c r="AS27" s="440">
        <f t="shared" si="40"/>
        <v>10</v>
      </c>
      <c r="AT27" s="440">
        <f t="shared" si="40"/>
        <v>78</v>
      </c>
      <c r="AU27" s="440">
        <f t="shared" si="40"/>
        <v>73</v>
      </c>
      <c r="AV27" s="440">
        <f t="shared" si="40"/>
        <v>7</v>
      </c>
      <c r="AW27" s="440">
        <f t="shared" si="40"/>
        <v>80</v>
      </c>
      <c r="AX27" s="79">
        <f t="shared" si="40"/>
        <v>205</v>
      </c>
      <c r="AY27" s="79">
        <f t="shared" si="40"/>
        <v>17</v>
      </c>
      <c r="AZ27" s="79">
        <f t="shared" si="40"/>
        <v>20</v>
      </c>
      <c r="BA27" s="79">
        <f t="shared" si="40"/>
        <v>19</v>
      </c>
      <c r="BB27" s="808">
        <f t="shared" si="40"/>
        <v>1</v>
      </c>
    </row>
    <row r="28" spans="1:54" ht="12.75" customHeight="1">
      <c r="B28" s="760" t="s">
        <v>143</v>
      </c>
      <c r="C28" s="440">
        <f t="shared" ref="C28:R28" si="41">+C93+C94+C95+C96</f>
        <v>444</v>
      </c>
      <c r="D28" s="440">
        <f t="shared" si="41"/>
        <v>178</v>
      </c>
      <c r="E28" s="440">
        <f t="shared" si="41"/>
        <v>182</v>
      </c>
      <c r="F28" s="440">
        <f t="shared" si="41"/>
        <v>75</v>
      </c>
      <c r="G28" s="440">
        <f t="shared" si="41"/>
        <v>0</v>
      </c>
      <c r="H28" s="440">
        <f t="shared" si="41"/>
        <v>0</v>
      </c>
      <c r="I28" s="440">
        <f t="shared" si="41"/>
        <v>58</v>
      </c>
      <c r="J28" s="440">
        <f t="shared" si="41"/>
        <v>29</v>
      </c>
      <c r="K28" s="440">
        <f t="shared" si="41"/>
        <v>277</v>
      </c>
      <c r="L28" s="440">
        <f t="shared" si="41"/>
        <v>131</v>
      </c>
      <c r="M28" s="440">
        <f t="shared" si="41"/>
        <v>4</v>
      </c>
      <c r="N28" s="440">
        <f t="shared" si="41"/>
        <v>0</v>
      </c>
      <c r="O28" s="79">
        <f t="shared" si="41"/>
        <v>31</v>
      </c>
      <c r="P28" s="440">
        <f t="shared" si="41"/>
        <v>16</v>
      </c>
      <c r="Q28" s="440">
        <f t="shared" si="41"/>
        <v>996</v>
      </c>
      <c r="R28" s="781">
        <f t="shared" si="41"/>
        <v>429</v>
      </c>
      <c r="T28" s="760" t="s">
        <v>143</v>
      </c>
      <c r="U28" s="440">
        <f t="shared" ref="U28:AJ28" si="42">+U93+U94+U95+U96</f>
        <v>32</v>
      </c>
      <c r="V28" s="440">
        <f t="shared" si="42"/>
        <v>12</v>
      </c>
      <c r="W28" s="440">
        <f t="shared" si="42"/>
        <v>19</v>
      </c>
      <c r="X28" s="440">
        <f t="shared" si="42"/>
        <v>7</v>
      </c>
      <c r="Y28" s="440">
        <f t="shared" si="42"/>
        <v>0</v>
      </c>
      <c r="Z28" s="440">
        <f t="shared" si="42"/>
        <v>0</v>
      </c>
      <c r="AA28" s="440">
        <f t="shared" si="42"/>
        <v>4</v>
      </c>
      <c r="AB28" s="440">
        <f t="shared" si="42"/>
        <v>1</v>
      </c>
      <c r="AC28" s="79">
        <f t="shared" si="42"/>
        <v>89</v>
      </c>
      <c r="AD28" s="440">
        <f t="shared" si="42"/>
        <v>43</v>
      </c>
      <c r="AE28" s="440">
        <f t="shared" si="42"/>
        <v>0</v>
      </c>
      <c r="AF28" s="440">
        <f t="shared" si="42"/>
        <v>0</v>
      </c>
      <c r="AG28" s="440">
        <f t="shared" si="42"/>
        <v>1</v>
      </c>
      <c r="AH28" s="440">
        <f t="shared" si="42"/>
        <v>0</v>
      </c>
      <c r="AI28" s="440">
        <f t="shared" si="42"/>
        <v>145</v>
      </c>
      <c r="AJ28" s="781">
        <f t="shared" si="42"/>
        <v>63</v>
      </c>
      <c r="AL28" s="760" t="s">
        <v>143</v>
      </c>
      <c r="AM28" s="440">
        <f t="shared" ref="AM28:BB28" si="43">+AM93+AM94+AM95+AM96</f>
        <v>7</v>
      </c>
      <c r="AN28" s="440">
        <f t="shared" si="43"/>
        <v>6</v>
      </c>
      <c r="AO28" s="440">
        <f t="shared" si="43"/>
        <v>0</v>
      </c>
      <c r="AP28" s="440">
        <f t="shared" si="43"/>
        <v>3</v>
      </c>
      <c r="AQ28" s="440">
        <f t="shared" si="43"/>
        <v>8</v>
      </c>
      <c r="AR28" s="440">
        <f t="shared" si="43"/>
        <v>1</v>
      </c>
      <c r="AS28" s="440">
        <f t="shared" si="43"/>
        <v>3</v>
      </c>
      <c r="AT28" s="440">
        <f t="shared" si="43"/>
        <v>28</v>
      </c>
      <c r="AU28" s="440">
        <f t="shared" si="43"/>
        <v>17</v>
      </c>
      <c r="AV28" s="440">
        <f t="shared" si="43"/>
        <v>13</v>
      </c>
      <c r="AW28" s="440">
        <f t="shared" si="43"/>
        <v>30</v>
      </c>
      <c r="AX28" s="79">
        <f t="shared" si="43"/>
        <v>69</v>
      </c>
      <c r="AY28" s="79">
        <f t="shared" si="43"/>
        <v>8</v>
      </c>
      <c r="AZ28" s="79">
        <f t="shared" si="43"/>
        <v>8</v>
      </c>
      <c r="BA28" s="79">
        <f t="shared" si="43"/>
        <v>6</v>
      </c>
      <c r="BB28" s="808">
        <f t="shared" si="43"/>
        <v>2</v>
      </c>
    </row>
    <row r="29" spans="1:54" ht="12.75" customHeight="1">
      <c r="B29" s="760" t="s">
        <v>148</v>
      </c>
      <c r="C29" s="440">
        <f>+C110+C111+C112+C113</f>
        <v>829</v>
      </c>
      <c r="D29" s="440">
        <f t="shared" ref="D29:R29" si="44">+D110+D111+D112+D113</f>
        <v>416</v>
      </c>
      <c r="E29" s="440">
        <f t="shared" si="44"/>
        <v>308</v>
      </c>
      <c r="F29" s="440">
        <f t="shared" si="44"/>
        <v>166</v>
      </c>
      <c r="G29" s="440">
        <f t="shared" si="44"/>
        <v>42</v>
      </c>
      <c r="H29" s="440">
        <f t="shared" si="44"/>
        <v>19</v>
      </c>
      <c r="I29" s="440">
        <f t="shared" si="44"/>
        <v>332</v>
      </c>
      <c r="J29" s="440">
        <f t="shared" si="44"/>
        <v>150</v>
      </c>
      <c r="K29" s="440">
        <f t="shared" si="44"/>
        <v>732</v>
      </c>
      <c r="L29" s="440">
        <f t="shared" si="44"/>
        <v>377</v>
      </c>
      <c r="M29" s="440">
        <f t="shared" si="44"/>
        <v>30</v>
      </c>
      <c r="N29" s="440">
        <f t="shared" si="44"/>
        <v>11</v>
      </c>
      <c r="O29" s="79">
        <f t="shared" si="44"/>
        <v>135</v>
      </c>
      <c r="P29" s="440">
        <f t="shared" si="44"/>
        <v>44</v>
      </c>
      <c r="Q29" s="440">
        <f t="shared" si="44"/>
        <v>2408</v>
      </c>
      <c r="R29" s="781">
        <f t="shared" si="44"/>
        <v>1183</v>
      </c>
      <c r="T29" s="760" t="s">
        <v>148</v>
      </c>
      <c r="U29" s="440">
        <f>+U110+U111+U112+U113</f>
        <v>70</v>
      </c>
      <c r="V29" s="440">
        <f t="shared" ref="V29:AJ29" si="45">+V110+V111+V112+V113</f>
        <v>40</v>
      </c>
      <c r="W29" s="440">
        <f t="shared" si="45"/>
        <v>3</v>
      </c>
      <c r="X29" s="440">
        <f t="shared" si="45"/>
        <v>2</v>
      </c>
      <c r="Y29" s="440">
        <f t="shared" si="45"/>
        <v>1</v>
      </c>
      <c r="Z29" s="440">
        <f t="shared" si="45"/>
        <v>1</v>
      </c>
      <c r="AA29" s="440">
        <f t="shared" si="45"/>
        <v>29</v>
      </c>
      <c r="AB29" s="440">
        <f t="shared" si="45"/>
        <v>20</v>
      </c>
      <c r="AC29" s="79">
        <f t="shared" si="45"/>
        <v>135</v>
      </c>
      <c r="AD29" s="440">
        <f t="shared" si="45"/>
        <v>67</v>
      </c>
      <c r="AE29" s="440">
        <f t="shared" si="45"/>
        <v>16</v>
      </c>
      <c r="AF29" s="440">
        <f t="shared" si="45"/>
        <v>7</v>
      </c>
      <c r="AG29" s="440">
        <f t="shared" si="45"/>
        <v>32</v>
      </c>
      <c r="AH29" s="440">
        <f t="shared" si="45"/>
        <v>17</v>
      </c>
      <c r="AI29" s="440">
        <f t="shared" si="45"/>
        <v>286</v>
      </c>
      <c r="AJ29" s="781">
        <f t="shared" si="45"/>
        <v>154</v>
      </c>
      <c r="AL29" s="760" t="s">
        <v>148</v>
      </c>
      <c r="AM29" s="440">
        <f>+AM110+AM111+AM112+AM113</f>
        <v>15</v>
      </c>
      <c r="AN29" s="440">
        <f t="shared" ref="AN29:BB29" si="46">+AN110+AN111+AN112+AN113</f>
        <v>7</v>
      </c>
      <c r="AO29" s="440">
        <f t="shared" si="46"/>
        <v>1</v>
      </c>
      <c r="AP29" s="440">
        <f t="shared" si="46"/>
        <v>6</v>
      </c>
      <c r="AQ29" s="440">
        <f t="shared" si="46"/>
        <v>11</v>
      </c>
      <c r="AR29" s="440">
        <f t="shared" si="46"/>
        <v>2</v>
      </c>
      <c r="AS29" s="440">
        <f t="shared" si="46"/>
        <v>3</v>
      </c>
      <c r="AT29" s="440">
        <f t="shared" si="46"/>
        <v>45</v>
      </c>
      <c r="AU29" s="440">
        <f t="shared" si="46"/>
        <v>41</v>
      </c>
      <c r="AV29" s="440">
        <f t="shared" si="46"/>
        <v>4</v>
      </c>
      <c r="AW29" s="440">
        <f t="shared" si="46"/>
        <v>45</v>
      </c>
      <c r="AX29" s="79">
        <f t="shared" si="46"/>
        <v>68</v>
      </c>
      <c r="AY29" s="79">
        <f t="shared" si="46"/>
        <v>9</v>
      </c>
      <c r="AZ29" s="79">
        <f t="shared" si="46"/>
        <v>6</v>
      </c>
      <c r="BA29" s="79">
        <f t="shared" si="46"/>
        <v>6</v>
      </c>
      <c r="BB29" s="808">
        <f t="shared" si="46"/>
        <v>0</v>
      </c>
    </row>
    <row r="30" spans="1:54" ht="12.75" customHeight="1">
      <c r="B30" s="760" t="s">
        <v>153</v>
      </c>
      <c r="C30" s="440">
        <f>+C114+C115+C116+C117</f>
        <v>219</v>
      </c>
      <c r="D30" s="440">
        <f t="shared" ref="D30:R30" si="47">+D114+D115+D116+D117</f>
        <v>109</v>
      </c>
      <c r="E30" s="440">
        <f t="shared" si="47"/>
        <v>73</v>
      </c>
      <c r="F30" s="440">
        <f t="shared" si="47"/>
        <v>40</v>
      </c>
      <c r="G30" s="440">
        <f t="shared" si="47"/>
        <v>68</v>
      </c>
      <c r="H30" s="440">
        <f t="shared" si="47"/>
        <v>26</v>
      </c>
      <c r="I30" s="440">
        <f t="shared" si="47"/>
        <v>0</v>
      </c>
      <c r="J30" s="440">
        <f t="shared" si="47"/>
        <v>0</v>
      </c>
      <c r="K30" s="440">
        <f t="shared" si="47"/>
        <v>79</v>
      </c>
      <c r="L30" s="440">
        <f t="shared" si="47"/>
        <v>34</v>
      </c>
      <c r="M30" s="440">
        <f t="shared" si="47"/>
        <v>25</v>
      </c>
      <c r="N30" s="440">
        <f t="shared" si="47"/>
        <v>15</v>
      </c>
      <c r="O30" s="79">
        <f t="shared" si="47"/>
        <v>0</v>
      </c>
      <c r="P30" s="440">
        <f t="shared" si="47"/>
        <v>0</v>
      </c>
      <c r="Q30" s="440">
        <f t="shared" si="47"/>
        <v>464</v>
      </c>
      <c r="R30" s="781">
        <f t="shared" si="47"/>
        <v>224</v>
      </c>
      <c r="T30" s="760" t="s">
        <v>153</v>
      </c>
      <c r="U30" s="440">
        <f>+U114+U115+U116+U117</f>
        <v>27</v>
      </c>
      <c r="V30" s="440">
        <f t="shared" ref="V30:AJ30" si="48">+V114+V115+V116+V117</f>
        <v>13</v>
      </c>
      <c r="W30" s="440">
        <f t="shared" si="48"/>
        <v>8</v>
      </c>
      <c r="X30" s="440">
        <f t="shared" si="48"/>
        <v>3</v>
      </c>
      <c r="Y30" s="440">
        <f t="shared" si="48"/>
        <v>5</v>
      </c>
      <c r="Z30" s="440">
        <f t="shared" si="48"/>
        <v>3</v>
      </c>
      <c r="AA30" s="440">
        <f t="shared" si="48"/>
        <v>0</v>
      </c>
      <c r="AB30" s="440">
        <f t="shared" si="48"/>
        <v>0</v>
      </c>
      <c r="AC30" s="79">
        <f t="shared" si="48"/>
        <v>8</v>
      </c>
      <c r="AD30" s="440">
        <f t="shared" si="48"/>
        <v>4</v>
      </c>
      <c r="AE30" s="440">
        <f t="shared" si="48"/>
        <v>0</v>
      </c>
      <c r="AF30" s="440">
        <f t="shared" si="48"/>
        <v>0</v>
      </c>
      <c r="AG30" s="440">
        <f t="shared" si="48"/>
        <v>0</v>
      </c>
      <c r="AH30" s="440">
        <f t="shared" si="48"/>
        <v>0</v>
      </c>
      <c r="AI30" s="440">
        <f t="shared" si="48"/>
        <v>48</v>
      </c>
      <c r="AJ30" s="781">
        <f t="shared" si="48"/>
        <v>23</v>
      </c>
      <c r="AL30" s="760" t="s">
        <v>153</v>
      </c>
      <c r="AM30" s="440">
        <f>+AM114+AM115+AM116+AM117</f>
        <v>3</v>
      </c>
      <c r="AN30" s="440">
        <f t="shared" ref="AN30:BB30" si="49">+AN114+AN115+AN116+AN117</f>
        <v>2</v>
      </c>
      <c r="AO30" s="440">
        <f t="shared" si="49"/>
        <v>1</v>
      </c>
      <c r="AP30" s="440">
        <f t="shared" si="49"/>
        <v>0</v>
      </c>
      <c r="AQ30" s="440">
        <f t="shared" si="49"/>
        <v>2</v>
      </c>
      <c r="AR30" s="440">
        <f t="shared" si="49"/>
        <v>0</v>
      </c>
      <c r="AS30" s="440">
        <f t="shared" si="49"/>
        <v>1</v>
      </c>
      <c r="AT30" s="440">
        <f t="shared" si="49"/>
        <v>9</v>
      </c>
      <c r="AU30" s="440">
        <f t="shared" si="49"/>
        <v>9</v>
      </c>
      <c r="AV30" s="440">
        <f t="shared" si="49"/>
        <v>0</v>
      </c>
      <c r="AW30" s="440">
        <f t="shared" si="49"/>
        <v>9</v>
      </c>
      <c r="AX30" s="79">
        <f t="shared" si="49"/>
        <v>6</v>
      </c>
      <c r="AY30" s="79">
        <f t="shared" si="49"/>
        <v>0</v>
      </c>
      <c r="AZ30" s="79">
        <f t="shared" si="49"/>
        <v>2</v>
      </c>
      <c r="BA30" s="79">
        <f t="shared" si="49"/>
        <v>2</v>
      </c>
      <c r="BB30" s="808">
        <f t="shared" si="49"/>
        <v>0</v>
      </c>
    </row>
    <row r="31" spans="1:54" ht="12.75" customHeight="1">
      <c r="B31" s="760" t="s">
        <v>159</v>
      </c>
      <c r="C31" s="440">
        <f>+C118+C119+C120+C121+C122</f>
        <v>1504</v>
      </c>
      <c r="D31" s="440">
        <f t="shared" ref="D31:R31" si="50">+D118+D119+D120+D121+D122</f>
        <v>825</v>
      </c>
      <c r="E31" s="440">
        <f t="shared" si="50"/>
        <v>521</v>
      </c>
      <c r="F31" s="440">
        <f t="shared" si="50"/>
        <v>324</v>
      </c>
      <c r="G31" s="440">
        <f t="shared" si="50"/>
        <v>288</v>
      </c>
      <c r="H31" s="440">
        <f t="shared" si="50"/>
        <v>146</v>
      </c>
      <c r="I31" s="440">
        <f t="shared" si="50"/>
        <v>185</v>
      </c>
      <c r="J31" s="440">
        <f t="shared" si="50"/>
        <v>100</v>
      </c>
      <c r="K31" s="440">
        <f t="shared" si="50"/>
        <v>795</v>
      </c>
      <c r="L31" s="440">
        <f t="shared" si="50"/>
        <v>477</v>
      </c>
      <c r="M31" s="440">
        <f t="shared" si="50"/>
        <v>266</v>
      </c>
      <c r="N31" s="440">
        <f t="shared" si="50"/>
        <v>132</v>
      </c>
      <c r="O31" s="79">
        <f t="shared" si="50"/>
        <v>127</v>
      </c>
      <c r="P31" s="440">
        <f t="shared" si="50"/>
        <v>54</v>
      </c>
      <c r="Q31" s="440">
        <f t="shared" si="50"/>
        <v>3686</v>
      </c>
      <c r="R31" s="781">
        <f t="shared" si="50"/>
        <v>2058</v>
      </c>
      <c r="T31" s="760" t="s">
        <v>159</v>
      </c>
      <c r="U31" s="440">
        <f>+U118+U119+U120+U121+U122</f>
        <v>51</v>
      </c>
      <c r="V31" s="440">
        <f t="shared" ref="V31:AJ31" si="51">+V118+V119+V120+V121+V122</f>
        <v>30</v>
      </c>
      <c r="W31" s="440">
        <f t="shared" si="51"/>
        <v>13</v>
      </c>
      <c r="X31" s="440">
        <f t="shared" si="51"/>
        <v>9</v>
      </c>
      <c r="Y31" s="440">
        <f t="shared" si="51"/>
        <v>8</v>
      </c>
      <c r="Z31" s="440">
        <f t="shared" si="51"/>
        <v>7</v>
      </c>
      <c r="AA31" s="440">
        <f t="shared" si="51"/>
        <v>6</v>
      </c>
      <c r="AB31" s="440">
        <f t="shared" si="51"/>
        <v>1</v>
      </c>
      <c r="AC31" s="79">
        <f t="shared" si="51"/>
        <v>102</v>
      </c>
      <c r="AD31" s="440">
        <f t="shared" si="51"/>
        <v>71</v>
      </c>
      <c r="AE31" s="440">
        <f t="shared" si="51"/>
        <v>43</v>
      </c>
      <c r="AF31" s="440">
        <f t="shared" si="51"/>
        <v>21</v>
      </c>
      <c r="AG31" s="440">
        <f t="shared" si="51"/>
        <v>41</v>
      </c>
      <c r="AH31" s="440">
        <f t="shared" si="51"/>
        <v>18</v>
      </c>
      <c r="AI31" s="440">
        <f t="shared" si="51"/>
        <v>264</v>
      </c>
      <c r="AJ31" s="781">
        <f t="shared" si="51"/>
        <v>157</v>
      </c>
      <c r="AL31" s="760" t="s">
        <v>159</v>
      </c>
      <c r="AM31" s="440">
        <f>+AM118+AM119+AM120+AM121+AM122</f>
        <v>29</v>
      </c>
      <c r="AN31" s="440">
        <f t="shared" ref="AN31:BB31" si="52">+AN118+AN119+AN120+AN121+AN122</f>
        <v>13</v>
      </c>
      <c r="AO31" s="440">
        <f t="shared" si="52"/>
        <v>8</v>
      </c>
      <c r="AP31" s="440">
        <f t="shared" si="52"/>
        <v>4</v>
      </c>
      <c r="AQ31" s="440">
        <f t="shared" si="52"/>
        <v>17</v>
      </c>
      <c r="AR31" s="440">
        <f t="shared" si="52"/>
        <v>8</v>
      </c>
      <c r="AS31" s="440">
        <f t="shared" si="52"/>
        <v>5</v>
      </c>
      <c r="AT31" s="440">
        <f t="shared" si="52"/>
        <v>84</v>
      </c>
      <c r="AU31" s="440">
        <f t="shared" si="52"/>
        <v>83</v>
      </c>
      <c r="AV31" s="440">
        <f t="shared" si="52"/>
        <v>1</v>
      </c>
      <c r="AW31" s="440">
        <f t="shared" si="52"/>
        <v>84</v>
      </c>
      <c r="AX31" s="79">
        <f t="shared" si="52"/>
        <v>343</v>
      </c>
      <c r="AY31" s="79">
        <f t="shared" si="52"/>
        <v>11</v>
      </c>
      <c r="AZ31" s="79">
        <f t="shared" si="52"/>
        <v>16</v>
      </c>
      <c r="BA31" s="79">
        <f t="shared" si="52"/>
        <v>15</v>
      </c>
      <c r="BB31" s="808">
        <f t="shared" si="52"/>
        <v>1</v>
      </c>
    </row>
    <row r="32" spans="1:54" ht="12.75" customHeight="1">
      <c r="B32" s="760" t="s">
        <v>165</v>
      </c>
      <c r="C32" s="440">
        <f>+C123</f>
        <v>129</v>
      </c>
      <c r="D32" s="440">
        <f t="shared" ref="D32:R32" si="53">+D123</f>
        <v>69</v>
      </c>
      <c r="E32" s="440">
        <f t="shared" si="53"/>
        <v>48</v>
      </c>
      <c r="F32" s="440">
        <f t="shared" si="53"/>
        <v>27</v>
      </c>
      <c r="G32" s="440">
        <f t="shared" si="53"/>
        <v>0</v>
      </c>
      <c r="H32" s="440">
        <f t="shared" si="53"/>
        <v>0</v>
      </c>
      <c r="I32" s="440">
        <f t="shared" si="53"/>
        <v>58</v>
      </c>
      <c r="J32" s="440">
        <f t="shared" si="53"/>
        <v>19</v>
      </c>
      <c r="K32" s="440">
        <f t="shared" si="53"/>
        <v>71</v>
      </c>
      <c r="L32" s="440">
        <f t="shared" si="53"/>
        <v>36</v>
      </c>
      <c r="M32" s="440">
        <f t="shared" si="53"/>
        <v>0</v>
      </c>
      <c r="N32" s="440">
        <f t="shared" si="53"/>
        <v>0</v>
      </c>
      <c r="O32" s="79">
        <f t="shared" si="53"/>
        <v>52</v>
      </c>
      <c r="P32" s="440">
        <f t="shared" si="53"/>
        <v>25</v>
      </c>
      <c r="Q32" s="440">
        <f t="shared" si="53"/>
        <v>358</v>
      </c>
      <c r="R32" s="781">
        <f t="shared" si="53"/>
        <v>176</v>
      </c>
      <c r="T32" s="760" t="s">
        <v>165</v>
      </c>
      <c r="U32" s="440">
        <f>+U123</f>
        <v>21</v>
      </c>
      <c r="V32" s="440">
        <f t="shared" ref="V32:AJ32" si="54">+V123</f>
        <v>16</v>
      </c>
      <c r="W32" s="440">
        <f t="shared" si="54"/>
        <v>5</v>
      </c>
      <c r="X32" s="440">
        <f t="shared" si="54"/>
        <v>4</v>
      </c>
      <c r="Y32" s="440">
        <f t="shared" si="54"/>
        <v>0</v>
      </c>
      <c r="Z32" s="440">
        <f t="shared" si="54"/>
        <v>0</v>
      </c>
      <c r="AA32" s="440">
        <f t="shared" si="54"/>
        <v>4</v>
      </c>
      <c r="AB32" s="440">
        <f t="shared" si="54"/>
        <v>0</v>
      </c>
      <c r="AC32" s="79">
        <f t="shared" si="54"/>
        <v>24</v>
      </c>
      <c r="AD32" s="440">
        <f t="shared" si="54"/>
        <v>15</v>
      </c>
      <c r="AE32" s="440">
        <f t="shared" si="54"/>
        <v>0</v>
      </c>
      <c r="AF32" s="440">
        <f t="shared" si="54"/>
        <v>0</v>
      </c>
      <c r="AG32" s="440">
        <f t="shared" si="54"/>
        <v>13</v>
      </c>
      <c r="AH32" s="440">
        <f t="shared" si="54"/>
        <v>10</v>
      </c>
      <c r="AI32" s="440">
        <f t="shared" si="54"/>
        <v>67</v>
      </c>
      <c r="AJ32" s="781">
        <f t="shared" si="54"/>
        <v>45</v>
      </c>
      <c r="AL32" s="760" t="s">
        <v>165</v>
      </c>
      <c r="AM32" s="440">
        <f>+AM123</f>
        <v>3</v>
      </c>
      <c r="AN32" s="440">
        <f t="shared" ref="AN32:BB32" si="55">+AN123</f>
        <v>1</v>
      </c>
      <c r="AO32" s="440">
        <f t="shared" si="55"/>
        <v>0</v>
      </c>
      <c r="AP32" s="440">
        <f t="shared" si="55"/>
        <v>1</v>
      </c>
      <c r="AQ32" s="440">
        <f t="shared" si="55"/>
        <v>2</v>
      </c>
      <c r="AR32" s="440">
        <f t="shared" si="55"/>
        <v>0</v>
      </c>
      <c r="AS32" s="440">
        <f t="shared" si="55"/>
        <v>1</v>
      </c>
      <c r="AT32" s="440">
        <f t="shared" si="55"/>
        <v>8</v>
      </c>
      <c r="AU32" s="440">
        <f t="shared" si="55"/>
        <v>8</v>
      </c>
      <c r="AV32" s="440">
        <f t="shared" si="55"/>
        <v>0</v>
      </c>
      <c r="AW32" s="440">
        <f t="shared" si="55"/>
        <v>8</v>
      </c>
      <c r="AX32" s="79">
        <f t="shared" si="55"/>
        <v>13</v>
      </c>
      <c r="AY32" s="79">
        <f t="shared" si="55"/>
        <v>0</v>
      </c>
      <c r="AZ32" s="79">
        <f t="shared" si="55"/>
        <v>1</v>
      </c>
      <c r="BA32" s="79">
        <f t="shared" si="55"/>
        <v>1</v>
      </c>
      <c r="BB32" s="808">
        <f t="shared" si="55"/>
        <v>0</v>
      </c>
    </row>
    <row r="33" spans="1:54" ht="12.75" customHeight="1">
      <c r="B33" s="760" t="s">
        <v>169</v>
      </c>
      <c r="C33" s="440">
        <f>+C124+C125+C126+C127+C128+C129</f>
        <v>426</v>
      </c>
      <c r="D33" s="440">
        <f t="shared" ref="D33:R33" si="56">+D124+D125+D126+D127+D128+D129</f>
        <v>211</v>
      </c>
      <c r="E33" s="440">
        <f t="shared" si="56"/>
        <v>163</v>
      </c>
      <c r="F33" s="440">
        <f t="shared" si="56"/>
        <v>80</v>
      </c>
      <c r="G33" s="440">
        <f t="shared" si="56"/>
        <v>56</v>
      </c>
      <c r="H33" s="440">
        <f t="shared" si="56"/>
        <v>29</v>
      </c>
      <c r="I33" s="440">
        <f t="shared" si="56"/>
        <v>51</v>
      </c>
      <c r="J33" s="440">
        <f t="shared" si="56"/>
        <v>20</v>
      </c>
      <c r="K33" s="440">
        <f t="shared" si="56"/>
        <v>168</v>
      </c>
      <c r="L33" s="440">
        <f t="shared" si="56"/>
        <v>83</v>
      </c>
      <c r="M33" s="440">
        <f t="shared" si="56"/>
        <v>0</v>
      </c>
      <c r="N33" s="440">
        <f t="shared" si="56"/>
        <v>0</v>
      </c>
      <c r="O33" s="79">
        <f t="shared" si="56"/>
        <v>34</v>
      </c>
      <c r="P33" s="440">
        <f t="shared" si="56"/>
        <v>15</v>
      </c>
      <c r="Q33" s="440">
        <f t="shared" si="56"/>
        <v>898</v>
      </c>
      <c r="R33" s="781">
        <f t="shared" si="56"/>
        <v>438</v>
      </c>
      <c r="T33" s="760" t="s">
        <v>169</v>
      </c>
      <c r="U33" s="440">
        <f>+U124+U125+U126+U127+U128+U129</f>
        <v>23</v>
      </c>
      <c r="V33" s="440">
        <f t="shared" ref="V33:AJ33" si="57">+V124+V125+V126+V127+V128+V129</f>
        <v>10</v>
      </c>
      <c r="W33" s="440">
        <f t="shared" si="57"/>
        <v>6</v>
      </c>
      <c r="X33" s="440">
        <f t="shared" si="57"/>
        <v>2</v>
      </c>
      <c r="Y33" s="440">
        <f t="shared" si="57"/>
        <v>0</v>
      </c>
      <c r="Z33" s="440">
        <f t="shared" si="57"/>
        <v>0</v>
      </c>
      <c r="AA33" s="440">
        <f t="shared" si="57"/>
        <v>5</v>
      </c>
      <c r="AB33" s="440">
        <f t="shared" si="57"/>
        <v>2</v>
      </c>
      <c r="AC33" s="79">
        <f t="shared" si="57"/>
        <v>26</v>
      </c>
      <c r="AD33" s="440">
        <f t="shared" si="57"/>
        <v>11</v>
      </c>
      <c r="AE33" s="440">
        <f t="shared" si="57"/>
        <v>0</v>
      </c>
      <c r="AF33" s="440">
        <f t="shared" si="57"/>
        <v>0</v>
      </c>
      <c r="AG33" s="440">
        <f t="shared" si="57"/>
        <v>2</v>
      </c>
      <c r="AH33" s="440">
        <f t="shared" si="57"/>
        <v>1</v>
      </c>
      <c r="AI33" s="440">
        <f t="shared" si="57"/>
        <v>62</v>
      </c>
      <c r="AJ33" s="781">
        <f t="shared" si="57"/>
        <v>26</v>
      </c>
      <c r="AL33" s="760" t="s">
        <v>169</v>
      </c>
      <c r="AM33" s="440">
        <f>+AM124+AM125+AM126+AM127+AM128+AM129</f>
        <v>7</v>
      </c>
      <c r="AN33" s="440">
        <f t="shared" ref="AN33:BB33" si="58">+AN124+AN125+AN126+AN127+AN128+AN129</f>
        <v>4</v>
      </c>
      <c r="AO33" s="440">
        <f t="shared" si="58"/>
        <v>2</v>
      </c>
      <c r="AP33" s="440">
        <f t="shared" si="58"/>
        <v>1</v>
      </c>
      <c r="AQ33" s="440">
        <f t="shared" si="58"/>
        <v>3</v>
      </c>
      <c r="AR33" s="440">
        <f t="shared" si="58"/>
        <v>0</v>
      </c>
      <c r="AS33" s="440">
        <f t="shared" si="58"/>
        <v>1</v>
      </c>
      <c r="AT33" s="440">
        <f t="shared" si="58"/>
        <v>18</v>
      </c>
      <c r="AU33" s="440">
        <f t="shared" si="58"/>
        <v>18</v>
      </c>
      <c r="AV33" s="440">
        <f t="shared" si="58"/>
        <v>5</v>
      </c>
      <c r="AW33" s="440">
        <f t="shared" si="58"/>
        <v>23</v>
      </c>
      <c r="AX33" s="79">
        <f t="shared" si="58"/>
        <v>60</v>
      </c>
      <c r="AY33" s="79">
        <f t="shared" si="58"/>
        <v>3</v>
      </c>
      <c r="AZ33" s="79">
        <f t="shared" si="58"/>
        <v>4</v>
      </c>
      <c r="BA33" s="79">
        <f t="shared" si="58"/>
        <v>4</v>
      </c>
      <c r="BB33" s="808">
        <f t="shared" si="58"/>
        <v>0</v>
      </c>
    </row>
    <row r="34" spans="1:54" ht="12.75" customHeight="1">
      <c r="B34" s="760" t="s">
        <v>177</v>
      </c>
      <c r="C34" s="440">
        <f>+C142+C143</f>
        <v>0</v>
      </c>
      <c r="D34" s="440">
        <f t="shared" ref="D34:R34" si="59">+D142+D143</f>
        <v>0</v>
      </c>
      <c r="E34" s="440">
        <f t="shared" si="59"/>
        <v>0</v>
      </c>
      <c r="F34" s="440">
        <f t="shared" si="59"/>
        <v>0</v>
      </c>
      <c r="G34" s="440">
        <f t="shared" si="59"/>
        <v>0</v>
      </c>
      <c r="H34" s="440">
        <f t="shared" si="59"/>
        <v>0</v>
      </c>
      <c r="I34" s="440">
        <f t="shared" si="59"/>
        <v>0</v>
      </c>
      <c r="J34" s="440">
        <f t="shared" si="59"/>
        <v>0</v>
      </c>
      <c r="K34" s="440">
        <f t="shared" si="59"/>
        <v>0</v>
      </c>
      <c r="L34" s="440">
        <f t="shared" si="59"/>
        <v>0</v>
      </c>
      <c r="M34" s="440">
        <f t="shared" si="59"/>
        <v>0</v>
      </c>
      <c r="N34" s="440">
        <f t="shared" si="59"/>
        <v>0</v>
      </c>
      <c r="O34" s="79">
        <f t="shared" si="59"/>
        <v>0</v>
      </c>
      <c r="P34" s="440">
        <f t="shared" si="59"/>
        <v>0</v>
      </c>
      <c r="Q34" s="440">
        <f t="shared" si="59"/>
        <v>0</v>
      </c>
      <c r="R34" s="781">
        <f t="shared" si="59"/>
        <v>0</v>
      </c>
      <c r="T34" s="760" t="s">
        <v>177</v>
      </c>
      <c r="U34" s="440">
        <f>+U142+U143</f>
        <v>0</v>
      </c>
      <c r="V34" s="440">
        <f t="shared" ref="V34:AJ34" si="60">+V142+V143</f>
        <v>0</v>
      </c>
      <c r="W34" s="440">
        <f t="shared" si="60"/>
        <v>0</v>
      </c>
      <c r="X34" s="440">
        <f t="shared" si="60"/>
        <v>0</v>
      </c>
      <c r="Y34" s="440">
        <f t="shared" si="60"/>
        <v>0</v>
      </c>
      <c r="Z34" s="440">
        <f t="shared" si="60"/>
        <v>0</v>
      </c>
      <c r="AA34" s="440">
        <f t="shared" si="60"/>
        <v>0</v>
      </c>
      <c r="AB34" s="440">
        <f t="shared" si="60"/>
        <v>0</v>
      </c>
      <c r="AC34" s="79">
        <f t="shared" si="60"/>
        <v>0</v>
      </c>
      <c r="AD34" s="440">
        <f t="shared" si="60"/>
        <v>0</v>
      </c>
      <c r="AE34" s="440">
        <f t="shared" si="60"/>
        <v>0</v>
      </c>
      <c r="AF34" s="440">
        <f t="shared" si="60"/>
        <v>0</v>
      </c>
      <c r="AG34" s="440">
        <f t="shared" si="60"/>
        <v>0</v>
      </c>
      <c r="AH34" s="440">
        <f t="shared" si="60"/>
        <v>0</v>
      </c>
      <c r="AI34" s="440">
        <f t="shared" si="60"/>
        <v>0</v>
      </c>
      <c r="AJ34" s="781">
        <f t="shared" si="60"/>
        <v>0</v>
      </c>
      <c r="AL34" s="760" t="s">
        <v>177</v>
      </c>
      <c r="AM34" s="440">
        <f>+AM142+AM143</f>
        <v>0</v>
      </c>
      <c r="AN34" s="440">
        <f t="shared" ref="AN34:BB34" si="61">+AN142+AN143</f>
        <v>0</v>
      </c>
      <c r="AO34" s="440">
        <f t="shared" si="61"/>
        <v>0</v>
      </c>
      <c r="AP34" s="440">
        <f t="shared" si="61"/>
        <v>0</v>
      </c>
      <c r="AQ34" s="440">
        <f t="shared" si="61"/>
        <v>0</v>
      </c>
      <c r="AR34" s="440">
        <f t="shared" si="61"/>
        <v>0</v>
      </c>
      <c r="AS34" s="440">
        <f t="shared" si="61"/>
        <v>0</v>
      </c>
      <c r="AT34" s="440">
        <f t="shared" si="61"/>
        <v>0</v>
      </c>
      <c r="AU34" s="440">
        <f t="shared" si="61"/>
        <v>0</v>
      </c>
      <c r="AV34" s="440">
        <f t="shared" si="61"/>
        <v>0</v>
      </c>
      <c r="AW34" s="440">
        <f t="shared" si="61"/>
        <v>0</v>
      </c>
      <c r="AX34" s="79">
        <f t="shared" si="61"/>
        <v>0</v>
      </c>
      <c r="AY34" s="79">
        <f t="shared" si="61"/>
        <v>0</v>
      </c>
      <c r="AZ34" s="79">
        <f t="shared" si="61"/>
        <v>0</v>
      </c>
      <c r="BA34" s="79">
        <f t="shared" si="61"/>
        <v>0</v>
      </c>
      <c r="BB34" s="808">
        <f t="shared" si="61"/>
        <v>0</v>
      </c>
    </row>
    <row r="35" spans="1:54" ht="12.75" customHeight="1">
      <c r="B35" s="760" t="s">
        <v>283</v>
      </c>
      <c r="C35" s="440">
        <f>+C144+C145+C146+C147</f>
        <v>1146</v>
      </c>
      <c r="D35" s="440">
        <f t="shared" ref="D35:R35" si="62">+D144+D145+D146+D147</f>
        <v>626</v>
      </c>
      <c r="E35" s="440">
        <f t="shared" si="62"/>
        <v>424</v>
      </c>
      <c r="F35" s="440">
        <f t="shared" si="62"/>
        <v>274</v>
      </c>
      <c r="G35" s="440">
        <f t="shared" si="62"/>
        <v>47</v>
      </c>
      <c r="H35" s="440">
        <f t="shared" si="62"/>
        <v>19</v>
      </c>
      <c r="I35" s="440">
        <f t="shared" si="62"/>
        <v>343</v>
      </c>
      <c r="J35" s="440">
        <f t="shared" si="62"/>
        <v>164</v>
      </c>
      <c r="K35" s="440">
        <f t="shared" si="62"/>
        <v>453</v>
      </c>
      <c r="L35" s="440">
        <f t="shared" si="62"/>
        <v>297</v>
      </c>
      <c r="M35" s="440">
        <f t="shared" si="62"/>
        <v>13</v>
      </c>
      <c r="N35" s="440">
        <f t="shared" si="62"/>
        <v>6</v>
      </c>
      <c r="O35" s="79">
        <f t="shared" si="62"/>
        <v>307</v>
      </c>
      <c r="P35" s="440">
        <f t="shared" si="62"/>
        <v>126</v>
      </c>
      <c r="Q35" s="440">
        <f t="shared" si="62"/>
        <v>2733</v>
      </c>
      <c r="R35" s="781">
        <f t="shared" si="62"/>
        <v>1512</v>
      </c>
      <c r="T35" s="760" t="s">
        <v>283</v>
      </c>
      <c r="U35" s="440">
        <f>+U144+U145+U146+U147</f>
        <v>92</v>
      </c>
      <c r="V35" s="440">
        <f t="shared" ref="V35:AJ35" si="63">+V144+V145+V146+V147</f>
        <v>51</v>
      </c>
      <c r="W35" s="440">
        <f t="shared" si="63"/>
        <v>15</v>
      </c>
      <c r="X35" s="440">
        <f t="shared" si="63"/>
        <v>6</v>
      </c>
      <c r="Y35" s="440">
        <f t="shared" si="63"/>
        <v>0</v>
      </c>
      <c r="Z35" s="440">
        <f t="shared" si="63"/>
        <v>0</v>
      </c>
      <c r="AA35" s="440">
        <f t="shared" si="63"/>
        <v>36</v>
      </c>
      <c r="AB35" s="440">
        <f t="shared" si="63"/>
        <v>14</v>
      </c>
      <c r="AC35" s="79">
        <f t="shared" si="63"/>
        <v>93</v>
      </c>
      <c r="AD35" s="440">
        <f t="shared" si="63"/>
        <v>58</v>
      </c>
      <c r="AE35" s="440">
        <f t="shared" si="63"/>
        <v>0</v>
      </c>
      <c r="AF35" s="440">
        <f t="shared" si="63"/>
        <v>0</v>
      </c>
      <c r="AG35" s="440">
        <f t="shared" si="63"/>
        <v>55</v>
      </c>
      <c r="AH35" s="440">
        <f t="shared" si="63"/>
        <v>16</v>
      </c>
      <c r="AI35" s="440">
        <f t="shared" si="63"/>
        <v>291</v>
      </c>
      <c r="AJ35" s="781">
        <f t="shared" si="63"/>
        <v>145</v>
      </c>
      <c r="AL35" s="760" t="s">
        <v>283</v>
      </c>
      <c r="AM35" s="440">
        <f>+AM144+AM145+AM146+AM147</f>
        <v>25</v>
      </c>
      <c r="AN35" s="440">
        <f t="shared" ref="AN35:BB35" si="64">+AN144+AN145+AN146+AN147</f>
        <v>9</v>
      </c>
      <c r="AO35" s="440">
        <f t="shared" si="64"/>
        <v>1</v>
      </c>
      <c r="AP35" s="440">
        <f t="shared" si="64"/>
        <v>9</v>
      </c>
      <c r="AQ35" s="440">
        <f t="shared" si="64"/>
        <v>10</v>
      </c>
      <c r="AR35" s="440">
        <f t="shared" si="64"/>
        <v>1</v>
      </c>
      <c r="AS35" s="440">
        <f t="shared" si="64"/>
        <v>7</v>
      </c>
      <c r="AT35" s="440">
        <f t="shared" si="64"/>
        <v>62</v>
      </c>
      <c r="AU35" s="440">
        <f t="shared" si="64"/>
        <v>64</v>
      </c>
      <c r="AV35" s="440">
        <f t="shared" si="64"/>
        <v>6</v>
      </c>
      <c r="AW35" s="440">
        <f t="shared" si="64"/>
        <v>70</v>
      </c>
      <c r="AX35" s="79">
        <f t="shared" si="64"/>
        <v>181</v>
      </c>
      <c r="AY35" s="79">
        <f t="shared" si="64"/>
        <v>7</v>
      </c>
      <c r="AZ35" s="79">
        <f t="shared" si="64"/>
        <v>15</v>
      </c>
      <c r="BA35" s="79">
        <f t="shared" si="64"/>
        <v>13</v>
      </c>
      <c r="BB35" s="808">
        <f t="shared" si="64"/>
        <v>2</v>
      </c>
    </row>
    <row r="36" spans="1:54" ht="12.75" customHeight="1">
      <c r="B36" s="760" t="s">
        <v>187</v>
      </c>
      <c r="C36" s="440">
        <f>+C148+C149</f>
        <v>63</v>
      </c>
      <c r="D36" s="440">
        <f t="shared" ref="D36:R36" si="65">+D148+D149</f>
        <v>40</v>
      </c>
      <c r="E36" s="440">
        <f t="shared" si="65"/>
        <v>0</v>
      </c>
      <c r="F36" s="440">
        <f t="shared" si="65"/>
        <v>0</v>
      </c>
      <c r="G36" s="440">
        <f t="shared" si="65"/>
        <v>0</v>
      </c>
      <c r="H36" s="440">
        <f t="shared" si="65"/>
        <v>0</v>
      </c>
      <c r="I36" s="440">
        <f t="shared" si="65"/>
        <v>0</v>
      </c>
      <c r="J36" s="440">
        <f t="shared" si="65"/>
        <v>0</v>
      </c>
      <c r="K36" s="440">
        <f t="shared" si="65"/>
        <v>0</v>
      </c>
      <c r="L36" s="440">
        <f t="shared" si="65"/>
        <v>0</v>
      </c>
      <c r="M36" s="440">
        <f t="shared" si="65"/>
        <v>0</v>
      </c>
      <c r="N36" s="440">
        <f t="shared" si="65"/>
        <v>0</v>
      </c>
      <c r="O36" s="79">
        <f t="shared" si="65"/>
        <v>0</v>
      </c>
      <c r="P36" s="440">
        <f t="shared" si="65"/>
        <v>0</v>
      </c>
      <c r="Q36" s="440">
        <f t="shared" si="65"/>
        <v>63</v>
      </c>
      <c r="R36" s="781">
        <f t="shared" si="65"/>
        <v>40</v>
      </c>
      <c r="T36" s="760" t="s">
        <v>187</v>
      </c>
      <c r="U36" s="440">
        <f>+U148+U149</f>
        <v>0</v>
      </c>
      <c r="V36" s="440">
        <f t="shared" ref="V36:AJ36" si="66">+V148+V149</f>
        <v>0</v>
      </c>
      <c r="W36" s="440">
        <f t="shared" si="66"/>
        <v>0</v>
      </c>
      <c r="X36" s="440">
        <f t="shared" si="66"/>
        <v>0</v>
      </c>
      <c r="Y36" s="440">
        <f t="shared" si="66"/>
        <v>0</v>
      </c>
      <c r="Z36" s="440">
        <f t="shared" si="66"/>
        <v>0</v>
      </c>
      <c r="AA36" s="440">
        <f t="shared" si="66"/>
        <v>0</v>
      </c>
      <c r="AB36" s="440">
        <f t="shared" si="66"/>
        <v>0</v>
      </c>
      <c r="AC36" s="79">
        <f t="shared" si="66"/>
        <v>0</v>
      </c>
      <c r="AD36" s="440">
        <f t="shared" si="66"/>
        <v>0</v>
      </c>
      <c r="AE36" s="440">
        <f t="shared" si="66"/>
        <v>0</v>
      </c>
      <c r="AF36" s="440">
        <f t="shared" si="66"/>
        <v>0</v>
      </c>
      <c r="AG36" s="440">
        <f t="shared" si="66"/>
        <v>0</v>
      </c>
      <c r="AH36" s="440">
        <f t="shared" si="66"/>
        <v>0</v>
      </c>
      <c r="AI36" s="440">
        <f t="shared" si="66"/>
        <v>0</v>
      </c>
      <c r="AJ36" s="781">
        <f t="shared" si="66"/>
        <v>0</v>
      </c>
      <c r="AL36" s="760" t="s">
        <v>187</v>
      </c>
      <c r="AM36" s="440">
        <f>+AM148+AM149</f>
        <v>1</v>
      </c>
      <c r="AN36" s="440">
        <f t="shared" ref="AN36:BB36" si="67">+AN148+AN149</f>
        <v>0</v>
      </c>
      <c r="AO36" s="440">
        <f t="shared" si="67"/>
        <v>0</v>
      </c>
      <c r="AP36" s="440">
        <f t="shared" si="67"/>
        <v>0</v>
      </c>
      <c r="AQ36" s="440">
        <f t="shared" si="67"/>
        <v>0</v>
      </c>
      <c r="AR36" s="440">
        <f t="shared" si="67"/>
        <v>0</v>
      </c>
      <c r="AS36" s="440">
        <f t="shared" si="67"/>
        <v>0</v>
      </c>
      <c r="AT36" s="440">
        <f t="shared" si="67"/>
        <v>1</v>
      </c>
      <c r="AU36" s="440">
        <f t="shared" si="67"/>
        <v>1</v>
      </c>
      <c r="AV36" s="440">
        <f t="shared" si="67"/>
        <v>0</v>
      </c>
      <c r="AW36" s="440">
        <f t="shared" si="67"/>
        <v>1</v>
      </c>
      <c r="AX36" s="79">
        <f t="shared" si="67"/>
        <v>8</v>
      </c>
      <c r="AY36" s="79">
        <f t="shared" si="67"/>
        <v>0</v>
      </c>
      <c r="AZ36" s="79">
        <f t="shared" si="67"/>
        <v>1</v>
      </c>
      <c r="BA36" s="79">
        <f t="shared" si="67"/>
        <v>1</v>
      </c>
      <c r="BB36" s="808">
        <f t="shared" si="67"/>
        <v>0</v>
      </c>
    </row>
    <row r="37" spans="1:54" ht="12.75" customHeight="1">
      <c r="B37" s="760" t="s">
        <v>193</v>
      </c>
      <c r="C37" s="440">
        <f>C150+C151+C152+C153+C154+C155+C156</f>
        <v>729</v>
      </c>
      <c r="D37" s="440">
        <f t="shared" ref="D37:R37" si="68">D150+D151+D152+D153+D154+D155+D156</f>
        <v>318</v>
      </c>
      <c r="E37" s="440">
        <f t="shared" si="68"/>
        <v>256</v>
      </c>
      <c r="F37" s="440">
        <f t="shared" si="68"/>
        <v>126</v>
      </c>
      <c r="G37" s="440">
        <f t="shared" si="68"/>
        <v>5</v>
      </c>
      <c r="H37" s="440">
        <f t="shared" si="68"/>
        <v>3</v>
      </c>
      <c r="I37" s="440">
        <f t="shared" si="68"/>
        <v>176</v>
      </c>
      <c r="J37" s="440">
        <f t="shared" si="68"/>
        <v>66</v>
      </c>
      <c r="K37" s="440">
        <f t="shared" si="68"/>
        <v>327</v>
      </c>
      <c r="L37" s="440">
        <f t="shared" si="68"/>
        <v>162</v>
      </c>
      <c r="M37" s="440">
        <f t="shared" si="68"/>
        <v>0</v>
      </c>
      <c r="N37" s="440">
        <f t="shared" si="68"/>
        <v>0</v>
      </c>
      <c r="O37" s="79">
        <f t="shared" si="68"/>
        <v>80</v>
      </c>
      <c r="P37" s="440">
        <f t="shared" si="68"/>
        <v>21</v>
      </c>
      <c r="Q37" s="440">
        <f t="shared" si="68"/>
        <v>1573</v>
      </c>
      <c r="R37" s="781">
        <f t="shared" si="68"/>
        <v>696</v>
      </c>
      <c r="T37" s="760" t="s">
        <v>193</v>
      </c>
      <c r="U37" s="440">
        <f>U150+U151+U152+U153+U154+U155+U156</f>
        <v>32</v>
      </c>
      <c r="V37" s="440">
        <f t="shared" ref="V37:AJ37" si="69">V150+V151+V152+V153+V154+V155+V156</f>
        <v>11</v>
      </c>
      <c r="W37" s="440">
        <f t="shared" si="69"/>
        <v>11</v>
      </c>
      <c r="X37" s="440">
        <f t="shared" si="69"/>
        <v>4</v>
      </c>
      <c r="Y37" s="440">
        <f t="shared" si="69"/>
        <v>0</v>
      </c>
      <c r="Z37" s="440">
        <f t="shared" si="69"/>
        <v>0</v>
      </c>
      <c r="AA37" s="440">
        <f t="shared" si="69"/>
        <v>6</v>
      </c>
      <c r="AB37" s="440">
        <f t="shared" si="69"/>
        <v>2</v>
      </c>
      <c r="AC37" s="79">
        <f t="shared" si="69"/>
        <v>75</v>
      </c>
      <c r="AD37" s="440">
        <f t="shared" si="69"/>
        <v>33</v>
      </c>
      <c r="AE37" s="440">
        <f t="shared" si="69"/>
        <v>0</v>
      </c>
      <c r="AF37" s="440">
        <f t="shared" si="69"/>
        <v>0</v>
      </c>
      <c r="AG37" s="440">
        <f t="shared" si="69"/>
        <v>11</v>
      </c>
      <c r="AH37" s="440">
        <f t="shared" si="69"/>
        <v>3</v>
      </c>
      <c r="AI37" s="440">
        <f t="shared" si="69"/>
        <v>135</v>
      </c>
      <c r="AJ37" s="781">
        <f t="shared" si="69"/>
        <v>53</v>
      </c>
      <c r="AL37" s="760" t="s">
        <v>193</v>
      </c>
      <c r="AM37" s="440">
        <f>AM150+AM151+AM152+AM153+AM154+AM155+AM156</f>
        <v>17</v>
      </c>
      <c r="AN37" s="440">
        <f t="shared" ref="AN37:BB37" si="70">AN150+AN151+AN152+AN153+AN154+AN155+AN156</f>
        <v>7</v>
      </c>
      <c r="AO37" s="440">
        <f t="shared" si="70"/>
        <v>1</v>
      </c>
      <c r="AP37" s="440">
        <f t="shared" si="70"/>
        <v>5</v>
      </c>
      <c r="AQ37" s="440">
        <f t="shared" si="70"/>
        <v>9</v>
      </c>
      <c r="AR37" s="440">
        <f t="shared" si="70"/>
        <v>0</v>
      </c>
      <c r="AS37" s="440">
        <f t="shared" si="70"/>
        <v>4</v>
      </c>
      <c r="AT37" s="440">
        <f t="shared" si="70"/>
        <v>43</v>
      </c>
      <c r="AU37" s="440">
        <f t="shared" si="70"/>
        <v>37</v>
      </c>
      <c r="AV37" s="440">
        <f t="shared" si="70"/>
        <v>2</v>
      </c>
      <c r="AW37" s="440">
        <f t="shared" si="70"/>
        <v>39</v>
      </c>
      <c r="AX37" s="79">
        <f t="shared" si="70"/>
        <v>83</v>
      </c>
      <c r="AY37" s="79">
        <f t="shared" si="70"/>
        <v>7</v>
      </c>
      <c r="AZ37" s="79">
        <f t="shared" si="70"/>
        <v>9</v>
      </c>
      <c r="BA37" s="79">
        <f t="shared" si="70"/>
        <v>9</v>
      </c>
      <c r="BB37" s="808">
        <f t="shared" si="70"/>
        <v>0</v>
      </c>
    </row>
    <row r="38" spans="1:54" ht="12.75" customHeight="1">
      <c r="B38" s="760" t="s">
        <v>201</v>
      </c>
      <c r="C38" s="440">
        <f>+C170+C171+C172+C173+C174</f>
        <v>1423</v>
      </c>
      <c r="D38" s="440">
        <f t="shared" ref="D38:R38" si="71">+D170+D171+D172+D173+D174</f>
        <v>714</v>
      </c>
      <c r="E38" s="440">
        <f t="shared" si="71"/>
        <v>351</v>
      </c>
      <c r="F38" s="440">
        <f t="shared" si="71"/>
        <v>231</v>
      </c>
      <c r="G38" s="440">
        <f t="shared" si="71"/>
        <v>100</v>
      </c>
      <c r="H38" s="440">
        <f t="shared" si="71"/>
        <v>49</v>
      </c>
      <c r="I38" s="440">
        <f t="shared" si="71"/>
        <v>321</v>
      </c>
      <c r="J38" s="440">
        <f t="shared" si="71"/>
        <v>173</v>
      </c>
      <c r="K38" s="440">
        <f t="shared" si="71"/>
        <v>993</v>
      </c>
      <c r="L38" s="440">
        <f t="shared" si="71"/>
        <v>481</v>
      </c>
      <c r="M38" s="440">
        <f t="shared" si="71"/>
        <v>1</v>
      </c>
      <c r="N38" s="440">
        <f t="shared" si="71"/>
        <v>0</v>
      </c>
      <c r="O38" s="79">
        <f t="shared" si="71"/>
        <v>189</v>
      </c>
      <c r="P38" s="440">
        <f t="shared" si="71"/>
        <v>59</v>
      </c>
      <c r="Q38" s="440">
        <f t="shared" si="71"/>
        <v>3378</v>
      </c>
      <c r="R38" s="781">
        <f t="shared" si="71"/>
        <v>1707</v>
      </c>
      <c r="T38" s="760" t="s">
        <v>201</v>
      </c>
      <c r="U38" s="440">
        <f>+U170+U171+U172+U173+U174</f>
        <v>27</v>
      </c>
      <c r="V38" s="440">
        <f t="shared" ref="V38:AJ38" si="72">+V170+V171+V172+V173+V174</f>
        <v>12</v>
      </c>
      <c r="W38" s="440">
        <f t="shared" si="72"/>
        <v>5</v>
      </c>
      <c r="X38" s="440">
        <f t="shared" si="72"/>
        <v>3</v>
      </c>
      <c r="Y38" s="440">
        <f t="shared" si="72"/>
        <v>10</v>
      </c>
      <c r="Z38" s="440">
        <f t="shared" si="72"/>
        <v>7</v>
      </c>
      <c r="AA38" s="440">
        <f t="shared" si="72"/>
        <v>9</v>
      </c>
      <c r="AB38" s="440">
        <f t="shared" si="72"/>
        <v>2</v>
      </c>
      <c r="AC38" s="79">
        <f t="shared" si="72"/>
        <v>192</v>
      </c>
      <c r="AD38" s="440">
        <f t="shared" si="72"/>
        <v>86</v>
      </c>
      <c r="AE38" s="440">
        <f t="shared" si="72"/>
        <v>0</v>
      </c>
      <c r="AF38" s="440">
        <f t="shared" si="72"/>
        <v>0</v>
      </c>
      <c r="AG38" s="440">
        <f t="shared" si="72"/>
        <v>25</v>
      </c>
      <c r="AH38" s="440">
        <f t="shared" si="72"/>
        <v>7</v>
      </c>
      <c r="AI38" s="440">
        <f t="shared" si="72"/>
        <v>268</v>
      </c>
      <c r="AJ38" s="781">
        <f t="shared" si="72"/>
        <v>117</v>
      </c>
      <c r="AL38" s="760" t="s">
        <v>201</v>
      </c>
      <c r="AM38" s="440">
        <f>+AM170+AM171+AM172+AM173+AM174</f>
        <v>31</v>
      </c>
      <c r="AN38" s="440">
        <f t="shared" ref="AN38:BB38" si="73">+AN170+AN171+AN172+AN173+AN174</f>
        <v>10</v>
      </c>
      <c r="AO38" s="440">
        <f t="shared" si="73"/>
        <v>3</v>
      </c>
      <c r="AP38" s="440">
        <f t="shared" si="73"/>
        <v>10</v>
      </c>
      <c r="AQ38" s="440">
        <f t="shared" si="73"/>
        <v>20</v>
      </c>
      <c r="AR38" s="440">
        <f t="shared" si="73"/>
        <v>1</v>
      </c>
      <c r="AS38" s="440">
        <f t="shared" si="73"/>
        <v>9</v>
      </c>
      <c r="AT38" s="440">
        <f t="shared" si="73"/>
        <v>84</v>
      </c>
      <c r="AU38" s="440">
        <f t="shared" si="73"/>
        <v>88</v>
      </c>
      <c r="AV38" s="440">
        <f t="shared" si="73"/>
        <v>4</v>
      </c>
      <c r="AW38" s="440">
        <f t="shared" si="73"/>
        <v>92</v>
      </c>
      <c r="AX38" s="79">
        <f t="shared" si="73"/>
        <v>278</v>
      </c>
      <c r="AY38" s="79">
        <f t="shared" si="73"/>
        <v>17</v>
      </c>
      <c r="AZ38" s="79">
        <f t="shared" si="73"/>
        <v>14</v>
      </c>
      <c r="BA38" s="79">
        <f t="shared" si="73"/>
        <v>14</v>
      </c>
      <c r="BB38" s="808">
        <f t="shared" si="73"/>
        <v>0</v>
      </c>
    </row>
    <row r="39" spans="1:54" ht="12.75" customHeight="1">
      <c r="B39" s="760" t="s">
        <v>207</v>
      </c>
      <c r="C39" s="440">
        <f>+C175+C176+C177+C178+C179+C180</f>
        <v>400</v>
      </c>
      <c r="D39" s="440">
        <f t="shared" ref="D39:R39" si="74">+D175+D176+D177+D178+D179+D180</f>
        <v>189</v>
      </c>
      <c r="E39" s="440">
        <f t="shared" si="74"/>
        <v>128</v>
      </c>
      <c r="F39" s="440">
        <f t="shared" si="74"/>
        <v>77</v>
      </c>
      <c r="G39" s="440">
        <f t="shared" si="74"/>
        <v>0</v>
      </c>
      <c r="H39" s="440">
        <f t="shared" si="74"/>
        <v>0</v>
      </c>
      <c r="I39" s="440">
        <f t="shared" si="74"/>
        <v>116</v>
      </c>
      <c r="J39" s="440">
        <f t="shared" si="74"/>
        <v>47</v>
      </c>
      <c r="K39" s="440">
        <f t="shared" si="74"/>
        <v>268</v>
      </c>
      <c r="L39" s="440">
        <f t="shared" si="74"/>
        <v>146</v>
      </c>
      <c r="M39" s="440">
        <f t="shared" si="74"/>
        <v>0</v>
      </c>
      <c r="N39" s="440">
        <f t="shared" si="74"/>
        <v>0</v>
      </c>
      <c r="O39" s="79">
        <f t="shared" si="74"/>
        <v>107</v>
      </c>
      <c r="P39" s="440">
        <f t="shared" si="74"/>
        <v>34</v>
      </c>
      <c r="Q39" s="440">
        <f t="shared" si="74"/>
        <v>1019</v>
      </c>
      <c r="R39" s="781">
        <f t="shared" si="74"/>
        <v>493</v>
      </c>
      <c r="T39" s="760" t="s">
        <v>207</v>
      </c>
      <c r="U39" s="440">
        <f>+U175+U176+U177+U178+U179+U180</f>
        <v>8</v>
      </c>
      <c r="V39" s="440">
        <f t="shared" ref="V39:AJ39" si="75">+V175+V176+V177+V178+V179+V180</f>
        <v>4</v>
      </c>
      <c r="W39" s="440">
        <f t="shared" si="75"/>
        <v>6</v>
      </c>
      <c r="X39" s="440">
        <f t="shared" si="75"/>
        <v>3</v>
      </c>
      <c r="Y39" s="440">
        <f t="shared" si="75"/>
        <v>0</v>
      </c>
      <c r="Z39" s="440">
        <f t="shared" si="75"/>
        <v>0</v>
      </c>
      <c r="AA39" s="440">
        <f t="shared" si="75"/>
        <v>2</v>
      </c>
      <c r="AB39" s="440">
        <f t="shared" si="75"/>
        <v>0</v>
      </c>
      <c r="AC39" s="79">
        <f t="shared" si="75"/>
        <v>39</v>
      </c>
      <c r="AD39" s="440">
        <f t="shared" si="75"/>
        <v>18</v>
      </c>
      <c r="AE39" s="440">
        <f t="shared" si="75"/>
        <v>0</v>
      </c>
      <c r="AF39" s="440">
        <f t="shared" si="75"/>
        <v>0</v>
      </c>
      <c r="AG39" s="440">
        <f t="shared" si="75"/>
        <v>20</v>
      </c>
      <c r="AH39" s="440">
        <f t="shared" si="75"/>
        <v>6</v>
      </c>
      <c r="AI39" s="440">
        <f t="shared" si="75"/>
        <v>75</v>
      </c>
      <c r="AJ39" s="781">
        <f t="shared" si="75"/>
        <v>31</v>
      </c>
      <c r="AL39" s="760" t="s">
        <v>207</v>
      </c>
      <c r="AM39" s="440">
        <f>+AM175+AM176+AM177+AM178+AM179+AM180</f>
        <v>10</v>
      </c>
      <c r="AN39" s="440">
        <f t="shared" ref="AN39:BB39" si="76">+AN175+AN176+AN177+AN178+AN179+AN180</f>
        <v>5</v>
      </c>
      <c r="AO39" s="440">
        <f t="shared" si="76"/>
        <v>0</v>
      </c>
      <c r="AP39" s="440">
        <f t="shared" si="76"/>
        <v>4</v>
      </c>
      <c r="AQ39" s="440">
        <f t="shared" si="76"/>
        <v>7</v>
      </c>
      <c r="AR39" s="440">
        <f t="shared" si="76"/>
        <v>0</v>
      </c>
      <c r="AS39" s="440">
        <f t="shared" si="76"/>
        <v>4</v>
      </c>
      <c r="AT39" s="440">
        <f t="shared" si="76"/>
        <v>30</v>
      </c>
      <c r="AU39" s="440">
        <f t="shared" si="76"/>
        <v>28</v>
      </c>
      <c r="AV39" s="440">
        <f t="shared" si="76"/>
        <v>0</v>
      </c>
      <c r="AW39" s="440">
        <f t="shared" si="76"/>
        <v>28</v>
      </c>
      <c r="AX39" s="79">
        <f t="shared" si="76"/>
        <v>86</v>
      </c>
      <c r="AY39" s="79">
        <f t="shared" si="76"/>
        <v>9</v>
      </c>
      <c r="AZ39" s="79">
        <f t="shared" si="76"/>
        <v>7</v>
      </c>
      <c r="BA39" s="79">
        <f t="shared" si="76"/>
        <v>6</v>
      </c>
      <c r="BB39" s="808">
        <f t="shared" si="76"/>
        <v>1</v>
      </c>
    </row>
    <row r="40" spans="1:54" ht="12.75" customHeight="1">
      <c r="B40" s="760" t="s">
        <v>213</v>
      </c>
      <c r="C40" s="440">
        <f>+C181+C182+C183+C184+C185</f>
        <v>1060</v>
      </c>
      <c r="D40" s="440">
        <f t="shared" ref="D40:R40" si="77">+D181+D182+D183+D184+D185</f>
        <v>594</v>
      </c>
      <c r="E40" s="440">
        <f t="shared" si="77"/>
        <v>333</v>
      </c>
      <c r="F40" s="440">
        <f t="shared" si="77"/>
        <v>208</v>
      </c>
      <c r="G40" s="440">
        <f t="shared" si="77"/>
        <v>28</v>
      </c>
      <c r="H40" s="440">
        <f t="shared" si="77"/>
        <v>9</v>
      </c>
      <c r="I40" s="440">
        <f t="shared" si="77"/>
        <v>335</v>
      </c>
      <c r="J40" s="440">
        <f t="shared" si="77"/>
        <v>174</v>
      </c>
      <c r="K40" s="440">
        <f t="shared" si="77"/>
        <v>749</v>
      </c>
      <c r="L40" s="440">
        <f t="shared" si="77"/>
        <v>426</v>
      </c>
      <c r="M40" s="440">
        <f t="shared" si="77"/>
        <v>76</v>
      </c>
      <c r="N40" s="440">
        <f t="shared" si="77"/>
        <v>25</v>
      </c>
      <c r="O40" s="79">
        <f t="shared" si="77"/>
        <v>359</v>
      </c>
      <c r="P40" s="440">
        <f t="shared" si="77"/>
        <v>137</v>
      </c>
      <c r="Q40" s="440">
        <f t="shared" si="77"/>
        <v>2940</v>
      </c>
      <c r="R40" s="781">
        <f t="shared" si="77"/>
        <v>1573</v>
      </c>
      <c r="T40" s="760" t="s">
        <v>213</v>
      </c>
      <c r="U40" s="440">
        <f>+U181+U182+U183+U184+U185</f>
        <v>26</v>
      </c>
      <c r="V40" s="440">
        <f t="shared" ref="V40:AJ40" si="78">+V181+V182+V183+V184+V185</f>
        <v>19</v>
      </c>
      <c r="W40" s="440">
        <f t="shared" si="78"/>
        <v>8</v>
      </c>
      <c r="X40" s="440">
        <f t="shared" si="78"/>
        <v>6</v>
      </c>
      <c r="Y40" s="440">
        <f t="shared" si="78"/>
        <v>0</v>
      </c>
      <c r="Z40" s="440">
        <f t="shared" si="78"/>
        <v>0</v>
      </c>
      <c r="AA40" s="440">
        <f t="shared" si="78"/>
        <v>10</v>
      </c>
      <c r="AB40" s="440">
        <f t="shared" si="78"/>
        <v>6</v>
      </c>
      <c r="AC40" s="79">
        <f t="shared" si="78"/>
        <v>148</v>
      </c>
      <c r="AD40" s="440">
        <f t="shared" si="78"/>
        <v>99</v>
      </c>
      <c r="AE40" s="440">
        <f t="shared" si="78"/>
        <v>16</v>
      </c>
      <c r="AF40" s="440">
        <f t="shared" si="78"/>
        <v>9</v>
      </c>
      <c r="AG40" s="440">
        <f t="shared" si="78"/>
        <v>80</v>
      </c>
      <c r="AH40" s="440">
        <f t="shared" si="78"/>
        <v>28</v>
      </c>
      <c r="AI40" s="440">
        <f t="shared" si="78"/>
        <v>288</v>
      </c>
      <c r="AJ40" s="781">
        <f t="shared" si="78"/>
        <v>167</v>
      </c>
      <c r="AL40" s="760" t="s">
        <v>213</v>
      </c>
      <c r="AM40" s="440">
        <f>+AM181+AM182+AM183+AM184+AM185</f>
        <v>16</v>
      </c>
      <c r="AN40" s="440">
        <f t="shared" ref="AN40:BB40" si="79">+AN181+AN182+AN183+AN184+AN185</f>
        <v>7</v>
      </c>
      <c r="AO40" s="440">
        <f t="shared" si="79"/>
        <v>1</v>
      </c>
      <c r="AP40" s="440">
        <f t="shared" si="79"/>
        <v>7</v>
      </c>
      <c r="AQ40" s="440">
        <f t="shared" si="79"/>
        <v>13</v>
      </c>
      <c r="AR40" s="440">
        <f t="shared" si="79"/>
        <v>3</v>
      </c>
      <c r="AS40" s="440">
        <f t="shared" si="79"/>
        <v>10</v>
      </c>
      <c r="AT40" s="440">
        <f t="shared" si="79"/>
        <v>57</v>
      </c>
      <c r="AU40" s="440">
        <f t="shared" si="79"/>
        <v>52</v>
      </c>
      <c r="AV40" s="440">
        <f t="shared" si="79"/>
        <v>4</v>
      </c>
      <c r="AW40" s="440">
        <f t="shared" si="79"/>
        <v>56</v>
      </c>
      <c r="AX40" s="79">
        <f t="shared" si="79"/>
        <v>154</v>
      </c>
      <c r="AY40" s="79">
        <f t="shared" si="79"/>
        <v>9</v>
      </c>
      <c r="AZ40" s="79">
        <f t="shared" si="79"/>
        <v>11</v>
      </c>
      <c r="BA40" s="79">
        <f t="shared" si="79"/>
        <v>9</v>
      </c>
      <c r="BB40" s="808">
        <f t="shared" si="79"/>
        <v>2</v>
      </c>
    </row>
    <row r="41" spans="1:54" ht="12.75" customHeight="1">
      <c r="B41" s="760" t="s">
        <v>221</v>
      </c>
      <c r="C41" s="440">
        <f>+C199+C200+C201+C202</f>
        <v>0</v>
      </c>
      <c r="D41" s="440">
        <f t="shared" ref="D41:R41" si="80">+D199+D200+D201+D202</f>
        <v>0</v>
      </c>
      <c r="E41" s="440">
        <f t="shared" si="80"/>
        <v>0</v>
      </c>
      <c r="F41" s="440">
        <f t="shared" si="80"/>
        <v>0</v>
      </c>
      <c r="G41" s="440">
        <f t="shared" si="80"/>
        <v>0</v>
      </c>
      <c r="H41" s="440">
        <f t="shared" si="80"/>
        <v>0</v>
      </c>
      <c r="I41" s="440">
        <f t="shared" si="80"/>
        <v>0</v>
      </c>
      <c r="J41" s="440">
        <f t="shared" si="80"/>
        <v>0</v>
      </c>
      <c r="K41" s="440">
        <f t="shared" si="80"/>
        <v>0</v>
      </c>
      <c r="L41" s="440">
        <f t="shared" si="80"/>
        <v>0</v>
      </c>
      <c r="M41" s="440">
        <f t="shared" si="80"/>
        <v>0</v>
      </c>
      <c r="N41" s="440">
        <f t="shared" si="80"/>
        <v>0</v>
      </c>
      <c r="O41" s="79">
        <f t="shared" si="80"/>
        <v>0</v>
      </c>
      <c r="P41" s="440">
        <f t="shared" si="80"/>
        <v>0</v>
      </c>
      <c r="Q41" s="440">
        <f t="shared" si="80"/>
        <v>0</v>
      </c>
      <c r="R41" s="781">
        <f t="shared" si="80"/>
        <v>0</v>
      </c>
      <c r="T41" s="760" t="s">
        <v>221</v>
      </c>
      <c r="U41" s="440">
        <f>+U199+U200+U201+U202</f>
        <v>0</v>
      </c>
      <c r="V41" s="440">
        <f t="shared" ref="V41:AJ41" si="81">+V199+V200+V201+V202</f>
        <v>0</v>
      </c>
      <c r="W41" s="440">
        <f t="shared" si="81"/>
        <v>0</v>
      </c>
      <c r="X41" s="440">
        <f t="shared" si="81"/>
        <v>0</v>
      </c>
      <c r="Y41" s="440">
        <f t="shared" si="81"/>
        <v>0</v>
      </c>
      <c r="Z41" s="440">
        <f t="shared" si="81"/>
        <v>0</v>
      </c>
      <c r="AA41" s="440">
        <f t="shared" si="81"/>
        <v>0</v>
      </c>
      <c r="AB41" s="440">
        <f t="shared" si="81"/>
        <v>0</v>
      </c>
      <c r="AC41" s="79">
        <f t="shared" si="81"/>
        <v>0</v>
      </c>
      <c r="AD41" s="440">
        <f t="shared" si="81"/>
        <v>0</v>
      </c>
      <c r="AE41" s="440">
        <f t="shared" si="81"/>
        <v>0</v>
      </c>
      <c r="AF41" s="440">
        <f t="shared" si="81"/>
        <v>0</v>
      </c>
      <c r="AG41" s="440">
        <f t="shared" si="81"/>
        <v>0</v>
      </c>
      <c r="AH41" s="440">
        <f t="shared" si="81"/>
        <v>0</v>
      </c>
      <c r="AI41" s="440">
        <f t="shared" si="81"/>
        <v>0</v>
      </c>
      <c r="AJ41" s="781">
        <f t="shared" si="81"/>
        <v>0</v>
      </c>
      <c r="AL41" s="760" t="s">
        <v>221</v>
      </c>
      <c r="AM41" s="440">
        <f>+AM199+AM200+AM201+AM202</f>
        <v>0</v>
      </c>
      <c r="AN41" s="440">
        <f t="shared" ref="AN41:BB41" si="82">+AN199+AN200+AN201+AN202</f>
        <v>0</v>
      </c>
      <c r="AO41" s="440">
        <f t="shared" si="82"/>
        <v>0</v>
      </c>
      <c r="AP41" s="440">
        <f t="shared" si="82"/>
        <v>0</v>
      </c>
      <c r="AQ41" s="440">
        <f t="shared" si="82"/>
        <v>0</v>
      </c>
      <c r="AR41" s="440">
        <f t="shared" si="82"/>
        <v>0</v>
      </c>
      <c r="AS41" s="440">
        <f t="shared" si="82"/>
        <v>0</v>
      </c>
      <c r="AT41" s="440">
        <f t="shared" si="82"/>
        <v>0</v>
      </c>
      <c r="AU41" s="440">
        <f t="shared" si="82"/>
        <v>0</v>
      </c>
      <c r="AV41" s="440">
        <f t="shared" si="82"/>
        <v>0</v>
      </c>
      <c r="AW41" s="440">
        <f t="shared" si="82"/>
        <v>0</v>
      </c>
      <c r="AX41" s="79">
        <f t="shared" si="82"/>
        <v>0</v>
      </c>
      <c r="AY41" s="79">
        <f t="shared" si="82"/>
        <v>0</v>
      </c>
      <c r="AZ41" s="79">
        <f t="shared" si="82"/>
        <v>0</v>
      </c>
      <c r="BA41" s="79">
        <f t="shared" si="82"/>
        <v>0</v>
      </c>
      <c r="BB41" s="808">
        <f t="shared" si="82"/>
        <v>0</v>
      </c>
    </row>
    <row r="42" spans="1:54" ht="12.75" customHeight="1">
      <c r="B42" s="760" t="s">
        <v>226</v>
      </c>
      <c r="C42" s="440">
        <f>+C203+C204+C205</f>
        <v>310</v>
      </c>
      <c r="D42" s="440">
        <f t="shared" ref="D42:R42" si="83">+D203+D204+D205</f>
        <v>158</v>
      </c>
      <c r="E42" s="440">
        <f t="shared" si="83"/>
        <v>76</v>
      </c>
      <c r="F42" s="440">
        <f t="shared" si="83"/>
        <v>31</v>
      </c>
      <c r="G42" s="440">
        <f t="shared" si="83"/>
        <v>11</v>
      </c>
      <c r="H42" s="440">
        <f t="shared" si="83"/>
        <v>5</v>
      </c>
      <c r="I42" s="440">
        <f t="shared" si="83"/>
        <v>82</v>
      </c>
      <c r="J42" s="440">
        <f t="shared" si="83"/>
        <v>32</v>
      </c>
      <c r="K42" s="440">
        <f t="shared" si="83"/>
        <v>133</v>
      </c>
      <c r="L42" s="440">
        <f t="shared" si="83"/>
        <v>61</v>
      </c>
      <c r="M42" s="440">
        <f t="shared" si="83"/>
        <v>0</v>
      </c>
      <c r="N42" s="440">
        <f t="shared" si="83"/>
        <v>0</v>
      </c>
      <c r="O42" s="79">
        <f t="shared" si="83"/>
        <v>45</v>
      </c>
      <c r="P42" s="440">
        <f t="shared" si="83"/>
        <v>24</v>
      </c>
      <c r="Q42" s="440">
        <f t="shared" si="83"/>
        <v>657</v>
      </c>
      <c r="R42" s="781">
        <f t="shared" si="83"/>
        <v>311</v>
      </c>
      <c r="T42" s="760" t="s">
        <v>226</v>
      </c>
      <c r="U42" s="440">
        <f>+U203+U204+U205</f>
        <v>4</v>
      </c>
      <c r="V42" s="440">
        <f t="shared" ref="V42:AJ42" si="84">+V203+V204+V205</f>
        <v>2</v>
      </c>
      <c r="W42" s="440">
        <f t="shared" si="84"/>
        <v>2</v>
      </c>
      <c r="X42" s="440">
        <f t="shared" si="84"/>
        <v>0</v>
      </c>
      <c r="Y42" s="440">
        <f t="shared" si="84"/>
        <v>0</v>
      </c>
      <c r="Z42" s="440">
        <f t="shared" si="84"/>
        <v>0</v>
      </c>
      <c r="AA42" s="440">
        <f t="shared" si="84"/>
        <v>2</v>
      </c>
      <c r="AB42" s="440">
        <f t="shared" si="84"/>
        <v>0</v>
      </c>
      <c r="AC42" s="79">
        <f t="shared" si="84"/>
        <v>12</v>
      </c>
      <c r="AD42" s="440">
        <f t="shared" si="84"/>
        <v>6</v>
      </c>
      <c r="AE42" s="440">
        <f t="shared" si="84"/>
        <v>0</v>
      </c>
      <c r="AF42" s="440">
        <f t="shared" si="84"/>
        <v>0</v>
      </c>
      <c r="AG42" s="440">
        <f t="shared" si="84"/>
        <v>2</v>
      </c>
      <c r="AH42" s="440">
        <f t="shared" si="84"/>
        <v>1</v>
      </c>
      <c r="AI42" s="440">
        <f t="shared" si="84"/>
        <v>22</v>
      </c>
      <c r="AJ42" s="781">
        <f t="shared" si="84"/>
        <v>9</v>
      </c>
      <c r="AL42" s="760" t="s">
        <v>226</v>
      </c>
      <c r="AM42" s="440">
        <f>+AM203+AM204+AM205</f>
        <v>5</v>
      </c>
      <c r="AN42" s="440">
        <f t="shared" ref="AN42:BB42" si="85">+AN203+AN204+AN205</f>
        <v>2</v>
      </c>
      <c r="AO42" s="440">
        <f t="shared" si="85"/>
        <v>0</v>
      </c>
      <c r="AP42" s="440">
        <f t="shared" si="85"/>
        <v>2</v>
      </c>
      <c r="AQ42" s="440">
        <f t="shared" si="85"/>
        <v>3</v>
      </c>
      <c r="AR42" s="440">
        <f t="shared" si="85"/>
        <v>0</v>
      </c>
      <c r="AS42" s="440">
        <f t="shared" si="85"/>
        <v>1</v>
      </c>
      <c r="AT42" s="440">
        <f t="shared" si="85"/>
        <v>13</v>
      </c>
      <c r="AU42" s="440">
        <f t="shared" si="85"/>
        <v>11</v>
      </c>
      <c r="AV42" s="440">
        <f t="shared" si="85"/>
        <v>2</v>
      </c>
      <c r="AW42" s="440">
        <f t="shared" si="85"/>
        <v>13</v>
      </c>
      <c r="AX42" s="79">
        <f t="shared" si="85"/>
        <v>25</v>
      </c>
      <c r="AY42" s="79">
        <f t="shared" si="85"/>
        <v>6</v>
      </c>
      <c r="AZ42" s="79">
        <f t="shared" si="85"/>
        <v>3</v>
      </c>
      <c r="BA42" s="79">
        <f t="shared" si="85"/>
        <v>3</v>
      </c>
      <c r="BB42" s="808">
        <f t="shared" si="85"/>
        <v>0</v>
      </c>
    </row>
    <row r="43" spans="1:54" ht="12.75" customHeight="1">
      <c r="B43" s="760" t="s">
        <v>230</v>
      </c>
      <c r="C43" s="440">
        <f>+C206+C207+C208+C209+C210+C211+C212+C213</f>
        <v>873</v>
      </c>
      <c r="D43" s="440">
        <f t="shared" ref="D43:R43" si="86">+D206+D207+D208+D209+D210+D211+D212+D213</f>
        <v>507</v>
      </c>
      <c r="E43" s="440">
        <f t="shared" si="86"/>
        <v>287</v>
      </c>
      <c r="F43" s="440">
        <f t="shared" si="86"/>
        <v>205</v>
      </c>
      <c r="G43" s="440">
        <f t="shared" si="86"/>
        <v>49</v>
      </c>
      <c r="H43" s="440">
        <f t="shared" si="86"/>
        <v>15</v>
      </c>
      <c r="I43" s="440">
        <f t="shared" si="86"/>
        <v>243</v>
      </c>
      <c r="J43" s="440">
        <f t="shared" si="86"/>
        <v>134</v>
      </c>
      <c r="K43" s="440">
        <f t="shared" si="86"/>
        <v>371</v>
      </c>
      <c r="L43" s="440">
        <f t="shared" si="86"/>
        <v>239</v>
      </c>
      <c r="M43" s="440">
        <f t="shared" si="86"/>
        <v>0</v>
      </c>
      <c r="N43" s="440">
        <f t="shared" si="86"/>
        <v>0</v>
      </c>
      <c r="O43" s="79">
        <f t="shared" si="86"/>
        <v>133</v>
      </c>
      <c r="P43" s="440">
        <f t="shared" si="86"/>
        <v>71</v>
      </c>
      <c r="Q43" s="440">
        <f t="shared" si="86"/>
        <v>1956</v>
      </c>
      <c r="R43" s="781">
        <f t="shared" si="86"/>
        <v>1171</v>
      </c>
      <c r="T43" s="760" t="s">
        <v>230</v>
      </c>
      <c r="U43" s="440">
        <f>+U206+U207+U208+U209+U210+U211+U212+U213</f>
        <v>50</v>
      </c>
      <c r="V43" s="440">
        <f t="shared" ref="V43:AJ43" si="87">+V206+V207+V208+V209+V210+V211+V212+V213</f>
        <v>25</v>
      </c>
      <c r="W43" s="440">
        <f t="shared" si="87"/>
        <v>13</v>
      </c>
      <c r="X43" s="440">
        <f t="shared" si="87"/>
        <v>5</v>
      </c>
      <c r="Y43" s="440">
        <f t="shared" si="87"/>
        <v>1</v>
      </c>
      <c r="Z43" s="440">
        <f t="shared" si="87"/>
        <v>0</v>
      </c>
      <c r="AA43" s="440">
        <f t="shared" si="87"/>
        <v>5</v>
      </c>
      <c r="AB43" s="440">
        <f t="shared" si="87"/>
        <v>0</v>
      </c>
      <c r="AC43" s="79">
        <f t="shared" si="87"/>
        <v>53</v>
      </c>
      <c r="AD43" s="440">
        <f t="shared" si="87"/>
        <v>42</v>
      </c>
      <c r="AE43" s="440">
        <f t="shared" si="87"/>
        <v>0</v>
      </c>
      <c r="AF43" s="440">
        <f t="shared" si="87"/>
        <v>0</v>
      </c>
      <c r="AG43" s="440">
        <f t="shared" si="87"/>
        <v>18</v>
      </c>
      <c r="AH43" s="440">
        <f t="shared" si="87"/>
        <v>6</v>
      </c>
      <c r="AI43" s="440">
        <f t="shared" si="87"/>
        <v>140</v>
      </c>
      <c r="AJ43" s="781">
        <f t="shared" si="87"/>
        <v>78</v>
      </c>
      <c r="AL43" s="760" t="s">
        <v>230</v>
      </c>
      <c r="AM43" s="440">
        <f>+AM206+AM207+AM208+AM209+AM210+AM211+AM212+AM213</f>
        <v>17</v>
      </c>
      <c r="AN43" s="440">
        <f t="shared" ref="AN43:BB43" si="88">+AN206+AN207+AN208+AN209+AN210+AN211+AN212+AN213</f>
        <v>8</v>
      </c>
      <c r="AO43" s="440">
        <f t="shared" si="88"/>
        <v>2</v>
      </c>
      <c r="AP43" s="440">
        <f t="shared" si="88"/>
        <v>5</v>
      </c>
      <c r="AQ43" s="440">
        <f t="shared" si="88"/>
        <v>9</v>
      </c>
      <c r="AR43" s="440">
        <f t="shared" si="88"/>
        <v>0</v>
      </c>
      <c r="AS43" s="440">
        <f t="shared" si="88"/>
        <v>5</v>
      </c>
      <c r="AT43" s="440">
        <f t="shared" si="88"/>
        <v>46</v>
      </c>
      <c r="AU43" s="440">
        <f t="shared" si="88"/>
        <v>46</v>
      </c>
      <c r="AV43" s="440">
        <f t="shared" si="88"/>
        <v>1</v>
      </c>
      <c r="AW43" s="440">
        <f t="shared" si="88"/>
        <v>47</v>
      </c>
      <c r="AX43" s="79">
        <f t="shared" si="88"/>
        <v>142</v>
      </c>
      <c r="AY43" s="79">
        <f t="shared" si="88"/>
        <v>2</v>
      </c>
      <c r="AZ43" s="79">
        <f t="shared" si="88"/>
        <v>9</v>
      </c>
      <c r="BA43" s="79">
        <f t="shared" si="88"/>
        <v>9</v>
      </c>
      <c r="BB43" s="808">
        <f t="shared" si="88"/>
        <v>0</v>
      </c>
    </row>
    <row r="44" spans="1:54" ht="12.75" customHeight="1" thickBot="1">
      <c r="B44" s="761" t="s">
        <v>240</v>
      </c>
      <c r="C44" s="811">
        <f>+C214+C215+C216+C217+C218</f>
        <v>353</v>
      </c>
      <c r="D44" s="811">
        <f t="shared" ref="D44:R44" si="89">+D214+D215+D216+D217+D218</f>
        <v>168</v>
      </c>
      <c r="E44" s="811">
        <f t="shared" si="89"/>
        <v>86</v>
      </c>
      <c r="F44" s="811">
        <f t="shared" si="89"/>
        <v>64</v>
      </c>
      <c r="G44" s="811">
        <f t="shared" si="89"/>
        <v>0</v>
      </c>
      <c r="H44" s="811">
        <f t="shared" si="89"/>
        <v>0</v>
      </c>
      <c r="I44" s="811">
        <f t="shared" si="89"/>
        <v>121</v>
      </c>
      <c r="J44" s="811">
        <f t="shared" si="89"/>
        <v>35</v>
      </c>
      <c r="K44" s="811">
        <f t="shared" si="89"/>
        <v>130</v>
      </c>
      <c r="L44" s="811">
        <f t="shared" si="89"/>
        <v>86</v>
      </c>
      <c r="M44" s="811">
        <f t="shared" si="89"/>
        <v>0</v>
      </c>
      <c r="N44" s="811">
        <f t="shared" si="89"/>
        <v>0</v>
      </c>
      <c r="O44" s="834">
        <f t="shared" si="89"/>
        <v>78</v>
      </c>
      <c r="P44" s="811">
        <f t="shared" si="89"/>
        <v>20</v>
      </c>
      <c r="Q44" s="811">
        <f t="shared" si="89"/>
        <v>768</v>
      </c>
      <c r="R44" s="835">
        <f t="shared" si="89"/>
        <v>373</v>
      </c>
      <c r="T44" s="761" t="s">
        <v>240</v>
      </c>
      <c r="U44" s="811">
        <f>+U214+U215+U216+U217+U218</f>
        <v>6</v>
      </c>
      <c r="V44" s="811">
        <f t="shared" ref="V44:AJ44" si="90">+V214+V215+V216+V217+V218</f>
        <v>2</v>
      </c>
      <c r="W44" s="811">
        <f t="shared" si="90"/>
        <v>1</v>
      </c>
      <c r="X44" s="811">
        <f t="shared" si="90"/>
        <v>1</v>
      </c>
      <c r="Y44" s="811">
        <f t="shared" si="90"/>
        <v>0</v>
      </c>
      <c r="Z44" s="811">
        <f t="shared" si="90"/>
        <v>0</v>
      </c>
      <c r="AA44" s="811">
        <f t="shared" si="90"/>
        <v>2</v>
      </c>
      <c r="AB44" s="811">
        <f t="shared" si="90"/>
        <v>1</v>
      </c>
      <c r="AC44" s="834">
        <f t="shared" si="90"/>
        <v>16</v>
      </c>
      <c r="AD44" s="811">
        <f t="shared" si="90"/>
        <v>7</v>
      </c>
      <c r="AE44" s="811">
        <f t="shared" si="90"/>
        <v>0</v>
      </c>
      <c r="AF44" s="811">
        <f t="shared" si="90"/>
        <v>0</v>
      </c>
      <c r="AG44" s="811">
        <f t="shared" si="90"/>
        <v>13</v>
      </c>
      <c r="AH44" s="811">
        <f t="shared" si="90"/>
        <v>4</v>
      </c>
      <c r="AI44" s="811">
        <f t="shared" si="90"/>
        <v>38</v>
      </c>
      <c r="AJ44" s="835">
        <f t="shared" si="90"/>
        <v>15</v>
      </c>
      <c r="AL44" s="761" t="s">
        <v>240</v>
      </c>
      <c r="AM44" s="811">
        <f>+AM214+AM215+AM216+AM217+AM218</f>
        <v>7</v>
      </c>
      <c r="AN44" s="811">
        <f t="shared" ref="AN44:BB44" si="91">+AN214+AN215+AN216+AN217+AN218</f>
        <v>2</v>
      </c>
      <c r="AO44" s="811">
        <f t="shared" si="91"/>
        <v>0</v>
      </c>
      <c r="AP44" s="811">
        <f t="shared" si="91"/>
        <v>3</v>
      </c>
      <c r="AQ44" s="811">
        <f t="shared" si="91"/>
        <v>3</v>
      </c>
      <c r="AR44" s="811">
        <f t="shared" si="91"/>
        <v>0</v>
      </c>
      <c r="AS44" s="811">
        <f t="shared" si="91"/>
        <v>2</v>
      </c>
      <c r="AT44" s="811">
        <f t="shared" si="91"/>
        <v>17</v>
      </c>
      <c r="AU44" s="811">
        <f t="shared" si="91"/>
        <v>17</v>
      </c>
      <c r="AV44" s="811">
        <f t="shared" si="91"/>
        <v>0</v>
      </c>
      <c r="AW44" s="811">
        <f t="shared" si="91"/>
        <v>17</v>
      </c>
      <c r="AX44" s="834">
        <f t="shared" si="91"/>
        <v>24</v>
      </c>
      <c r="AY44" s="834">
        <f t="shared" si="91"/>
        <v>22</v>
      </c>
      <c r="AZ44" s="834">
        <f t="shared" si="91"/>
        <v>5</v>
      </c>
      <c r="BA44" s="834">
        <f t="shared" si="91"/>
        <v>4</v>
      </c>
      <c r="BB44" s="832">
        <f t="shared" si="91"/>
        <v>1</v>
      </c>
    </row>
    <row r="45" spans="1:54" ht="12.75" customHeight="1">
      <c r="B45" s="48"/>
      <c r="C45" s="45">
        <f>+C35</f>
        <v>1146</v>
      </c>
      <c r="D45" s="45">
        <f>+D35</f>
        <v>626</v>
      </c>
      <c r="E45" s="45">
        <f>+E35+G35+I35</f>
        <v>814</v>
      </c>
      <c r="F45" s="45">
        <f>+F35+H35+J35</f>
        <v>457</v>
      </c>
      <c r="K45" s="45">
        <f>+K35+M35+O35</f>
        <v>773</v>
      </c>
      <c r="L45" s="45">
        <f>+L35+N35+P35</f>
        <v>429</v>
      </c>
      <c r="P45" s="48"/>
      <c r="Q45" s="45"/>
      <c r="R45" s="45"/>
      <c r="T45" s="44"/>
      <c r="AD45" s="48"/>
      <c r="AI45" s="45"/>
      <c r="AJ45" s="45"/>
      <c r="AX45" s="45"/>
      <c r="AY45" s="45"/>
    </row>
    <row r="46" spans="1:54">
      <c r="A46" s="43" t="s">
        <v>50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210"/>
      <c r="Q46" s="210"/>
      <c r="R46" s="210"/>
      <c r="S46" s="43" t="s">
        <v>34</v>
      </c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210"/>
      <c r="AI46" s="210"/>
      <c r="AJ46" s="43"/>
      <c r="AK46" s="43" t="s">
        <v>42</v>
      </c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211"/>
      <c r="AX46" s="211"/>
      <c r="AY46" s="43"/>
      <c r="AZ46" s="43"/>
      <c r="BA46" s="43"/>
      <c r="BB46" s="43"/>
    </row>
    <row r="47" spans="1:54">
      <c r="A47" s="43" t="s">
        <v>111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210"/>
      <c r="Q47" s="210"/>
      <c r="R47" s="210"/>
      <c r="S47" s="43" t="s">
        <v>111</v>
      </c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210"/>
      <c r="AI47" s="210"/>
      <c r="AJ47" s="43"/>
      <c r="AK47" s="43" t="s">
        <v>622</v>
      </c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211"/>
      <c r="AX47" s="211"/>
      <c r="AY47" s="43"/>
      <c r="AZ47" s="43"/>
      <c r="BA47" s="43"/>
      <c r="BB47" s="43"/>
    </row>
    <row r="48" spans="1:54">
      <c r="A48" s="43" t="s">
        <v>281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210"/>
      <c r="Q48" s="210"/>
      <c r="R48" s="210"/>
      <c r="S48" s="43" t="s">
        <v>281</v>
      </c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210"/>
      <c r="AI48" s="210"/>
      <c r="AJ48" s="43"/>
      <c r="AK48" s="43" t="s">
        <v>281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211"/>
      <c r="AX48" s="211"/>
      <c r="AY48" s="43"/>
      <c r="AZ48" s="43"/>
      <c r="BA48" s="43"/>
      <c r="BB48" s="43"/>
    </row>
    <row r="49" spans="1:54">
      <c r="S49" s="44"/>
      <c r="AK49" s="44"/>
      <c r="AX49" s="211"/>
      <c r="AY49" s="211"/>
      <c r="AZ49" s="43"/>
    </row>
    <row r="50" spans="1:54" s="49" customFormat="1">
      <c r="A50" s="418" t="s">
        <v>112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18"/>
      <c r="P50" s="48"/>
      <c r="Q50" s="403"/>
      <c r="R50" s="403"/>
      <c r="S50" s="418" t="s">
        <v>112</v>
      </c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18" t="s">
        <v>349</v>
      </c>
      <c r="AH50" s="48"/>
      <c r="AI50" s="403"/>
      <c r="AJ50" s="403"/>
      <c r="AK50" s="418" t="s">
        <v>112</v>
      </c>
      <c r="AL50" s="41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11"/>
      <c r="AY50" s="411"/>
      <c r="AZ50" s="48"/>
      <c r="BB50" s="48"/>
    </row>
    <row r="51" spans="1:54">
      <c r="B51" s="92"/>
      <c r="O51" s="122"/>
      <c r="P51" s="43"/>
      <c r="T51" s="92"/>
      <c r="AG51" s="122"/>
      <c r="AH51" s="43"/>
      <c r="AL51" s="92"/>
      <c r="AX51" s="211"/>
      <c r="AY51" s="211"/>
    </row>
    <row r="52" spans="1:54" s="126" customFormat="1" ht="18" customHeight="1">
      <c r="A52" s="50"/>
      <c r="B52" s="50"/>
      <c r="C52" s="213" t="s">
        <v>96</v>
      </c>
      <c r="D52" s="206"/>
      <c r="E52" s="213" t="s">
        <v>97</v>
      </c>
      <c r="F52" s="206"/>
      <c r="G52" s="213" t="s">
        <v>98</v>
      </c>
      <c r="H52" s="206"/>
      <c r="I52" s="213" t="s">
        <v>99</v>
      </c>
      <c r="J52" s="206"/>
      <c r="K52" s="213" t="s">
        <v>100</v>
      </c>
      <c r="L52" s="206"/>
      <c r="M52" s="213" t="s">
        <v>101</v>
      </c>
      <c r="N52" s="206"/>
      <c r="O52" s="213" t="s">
        <v>102</v>
      </c>
      <c r="P52" s="206"/>
      <c r="Q52" s="214" t="s">
        <v>57</v>
      </c>
      <c r="R52" s="215"/>
      <c r="S52" s="50"/>
      <c r="T52" s="50"/>
      <c r="U52" s="213" t="s">
        <v>96</v>
      </c>
      <c r="V52" s="206"/>
      <c r="W52" s="213" t="s">
        <v>97</v>
      </c>
      <c r="X52" s="206"/>
      <c r="Y52" s="213" t="s">
        <v>98</v>
      </c>
      <c r="Z52" s="206"/>
      <c r="AA52" s="213" t="s">
        <v>99</v>
      </c>
      <c r="AB52" s="206"/>
      <c r="AC52" s="213" t="s">
        <v>100</v>
      </c>
      <c r="AD52" s="206"/>
      <c r="AE52" s="213" t="s">
        <v>101</v>
      </c>
      <c r="AF52" s="206"/>
      <c r="AG52" s="213" t="s">
        <v>102</v>
      </c>
      <c r="AH52" s="206"/>
      <c r="AI52" s="214" t="s">
        <v>57</v>
      </c>
      <c r="AJ52" s="215"/>
      <c r="AK52" s="50"/>
      <c r="AL52" s="50"/>
      <c r="AM52" s="930" t="s">
        <v>103</v>
      </c>
      <c r="AN52" s="931"/>
      <c r="AO52" s="931"/>
      <c r="AP52" s="931"/>
      <c r="AQ52" s="931"/>
      <c r="AR52" s="931"/>
      <c r="AS52" s="931"/>
      <c r="AT52" s="932"/>
      <c r="AU52" s="197" t="s">
        <v>70</v>
      </c>
      <c r="AV52" s="15"/>
      <c r="AW52" s="488"/>
      <c r="AX52" s="13" t="s">
        <v>350</v>
      </c>
      <c r="AY52" s="15"/>
      <c r="AZ52" s="14" t="s">
        <v>72</v>
      </c>
      <c r="BA52" s="14"/>
      <c r="BB52" s="15"/>
    </row>
    <row r="53" spans="1:54" ht="23.25" customHeight="1">
      <c r="A53" s="60" t="s">
        <v>113</v>
      </c>
      <c r="B53" s="60" t="s">
        <v>114</v>
      </c>
      <c r="C53" s="182" t="s">
        <v>282</v>
      </c>
      <c r="D53" s="182" t="s">
        <v>269</v>
      </c>
      <c r="E53" s="182" t="s">
        <v>282</v>
      </c>
      <c r="F53" s="182" t="s">
        <v>269</v>
      </c>
      <c r="G53" s="182" t="s">
        <v>282</v>
      </c>
      <c r="H53" s="182" t="s">
        <v>269</v>
      </c>
      <c r="I53" s="182" t="s">
        <v>282</v>
      </c>
      <c r="J53" s="182" t="s">
        <v>269</v>
      </c>
      <c r="K53" s="182" t="s">
        <v>282</v>
      </c>
      <c r="L53" s="182" t="s">
        <v>269</v>
      </c>
      <c r="M53" s="182" t="s">
        <v>282</v>
      </c>
      <c r="N53" s="182" t="s">
        <v>269</v>
      </c>
      <c r="O53" s="182" t="s">
        <v>282</v>
      </c>
      <c r="P53" s="182" t="s">
        <v>269</v>
      </c>
      <c r="Q53" s="182" t="s">
        <v>282</v>
      </c>
      <c r="R53" s="182" t="s">
        <v>269</v>
      </c>
      <c r="S53" s="60" t="s">
        <v>113</v>
      </c>
      <c r="T53" s="105" t="s">
        <v>114</v>
      </c>
      <c r="U53" s="182" t="s">
        <v>282</v>
      </c>
      <c r="V53" s="182" t="s">
        <v>269</v>
      </c>
      <c r="W53" s="182" t="s">
        <v>282</v>
      </c>
      <c r="X53" s="182" t="s">
        <v>269</v>
      </c>
      <c r="Y53" s="182" t="s">
        <v>282</v>
      </c>
      <c r="Z53" s="182" t="s">
        <v>269</v>
      </c>
      <c r="AA53" s="182" t="s">
        <v>282</v>
      </c>
      <c r="AB53" s="182" t="s">
        <v>269</v>
      </c>
      <c r="AC53" s="182" t="s">
        <v>282</v>
      </c>
      <c r="AD53" s="182" t="s">
        <v>269</v>
      </c>
      <c r="AE53" s="182" t="s">
        <v>282</v>
      </c>
      <c r="AF53" s="182" t="s">
        <v>269</v>
      </c>
      <c r="AG53" s="182" t="s">
        <v>282</v>
      </c>
      <c r="AH53" s="182" t="s">
        <v>269</v>
      </c>
      <c r="AI53" s="182" t="s">
        <v>282</v>
      </c>
      <c r="AJ53" s="182" t="s">
        <v>269</v>
      </c>
      <c r="AK53" s="60" t="s">
        <v>113</v>
      </c>
      <c r="AL53" s="58" t="s">
        <v>114</v>
      </c>
      <c r="AM53" s="207" t="s">
        <v>96</v>
      </c>
      <c r="AN53" s="171" t="s">
        <v>104</v>
      </c>
      <c r="AO53" s="171" t="s">
        <v>105</v>
      </c>
      <c r="AP53" s="171" t="s">
        <v>106</v>
      </c>
      <c r="AQ53" s="171" t="s">
        <v>107</v>
      </c>
      <c r="AR53" s="171" t="s">
        <v>108</v>
      </c>
      <c r="AS53" s="171" t="s">
        <v>109</v>
      </c>
      <c r="AT53" s="59" t="s">
        <v>110</v>
      </c>
      <c r="AU53" s="32" t="s">
        <v>73</v>
      </c>
      <c r="AV53" s="30" t="s">
        <v>74</v>
      </c>
      <c r="AW53" s="30" t="s">
        <v>75</v>
      </c>
      <c r="AX53" s="172" t="s">
        <v>79</v>
      </c>
      <c r="AY53" s="35" t="s">
        <v>80</v>
      </c>
      <c r="AZ53" s="36" t="s">
        <v>81</v>
      </c>
      <c r="BA53" s="37" t="s">
        <v>82</v>
      </c>
      <c r="BB53" s="36" t="s">
        <v>83</v>
      </c>
    </row>
    <row r="54" spans="1:54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216"/>
      <c r="R54" s="216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216"/>
      <c r="AJ54" s="216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69"/>
      <c r="AX54" s="67"/>
      <c r="AY54" s="217"/>
      <c r="AZ54" s="218"/>
      <c r="BA54" s="72"/>
      <c r="BB54" s="72"/>
    </row>
    <row r="55" spans="1:54" s="424" customFormat="1" ht="14.25" customHeight="1">
      <c r="A55" s="401"/>
      <c r="B55" s="401" t="s">
        <v>58</v>
      </c>
      <c r="C55" s="401">
        <f t="shared" ref="C55:R55" si="92">SUM(C57:C75)</f>
        <v>16521</v>
      </c>
      <c r="D55" s="401">
        <f t="shared" si="92"/>
        <v>8883</v>
      </c>
      <c r="E55" s="401">
        <f t="shared" si="92"/>
        <v>5617</v>
      </c>
      <c r="F55" s="401">
        <f t="shared" si="92"/>
        <v>3408</v>
      </c>
      <c r="G55" s="401">
        <f t="shared" si="92"/>
        <v>2967</v>
      </c>
      <c r="H55" s="401">
        <f t="shared" si="92"/>
        <v>1452</v>
      </c>
      <c r="I55" s="401">
        <f t="shared" si="92"/>
        <v>2810</v>
      </c>
      <c r="J55" s="401">
        <f t="shared" si="92"/>
        <v>1440</v>
      </c>
      <c r="K55" s="401">
        <f t="shared" si="92"/>
        <v>9908</v>
      </c>
      <c r="L55" s="401">
        <f t="shared" si="92"/>
        <v>5682</v>
      </c>
      <c r="M55" s="401">
        <f t="shared" si="92"/>
        <v>1590</v>
      </c>
      <c r="N55" s="401">
        <f t="shared" si="92"/>
        <v>576</v>
      </c>
      <c r="O55" s="401">
        <f t="shared" si="92"/>
        <v>3000</v>
      </c>
      <c r="P55" s="401">
        <f t="shared" si="92"/>
        <v>1276</v>
      </c>
      <c r="Q55" s="401">
        <f t="shared" si="92"/>
        <v>42413</v>
      </c>
      <c r="R55" s="401">
        <f t="shared" si="92"/>
        <v>22717</v>
      </c>
      <c r="S55" s="401"/>
      <c r="T55" s="401" t="s">
        <v>58</v>
      </c>
      <c r="U55" s="401">
        <f t="shared" ref="U55:AJ55" si="93">SUM(U57:U75)</f>
        <v>387</v>
      </c>
      <c r="V55" s="401">
        <f t="shared" si="93"/>
        <v>187</v>
      </c>
      <c r="W55" s="401">
        <f t="shared" si="93"/>
        <v>109</v>
      </c>
      <c r="X55" s="401">
        <f t="shared" si="93"/>
        <v>59</v>
      </c>
      <c r="Y55" s="401">
        <f t="shared" si="93"/>
        <v>59</v>
      </c>
      <c r="Z55" s="401">
        <f t="shared" si="93"/>
        <v>26</v>
      </c>
      <c r="AA55" s="401">
        <f t="shared" si="93"/>
        <v>97</v>
      </c>
      <c r="AB55" s="401">
        <f t="shared" si="93"/>
        <v>48</v>
      </c>
      <c r="AC55" s="401">
        <f t="shared" si="93"/>
        <v>1414</v>
      </c>
      <c r="AD55" s="401">
        <f t="shared" si="93"/>
        <v>747</v>
      </c>
      <c r="AE55" s="401">
        <f t="shared" si="93"/>
        <v>246</v>
      </c>
      <c r="AF55" s="401">
        <f t="shared" si="93"/>
        <v>77</v>
      </c>
      <c r="AG55" s="401">
        <f t="shared" si="93"/>
        <v>546</v>
      </c>
      <c r="AH55" s="401">
        <f t="shared" si="93"/>
        <v>214</v>
      </c>
      <c r="AI55" s="401">
        <f t="shared" si="93"/>
        <v>2858</v>
      </c>
      <c r="AJ55" s="401">
        <f t="shared" si="93"/>
        <v>1358</v>
      </c>
      <c r="AK55" s="401"/>
      <c r="AL55" s="401" t="s">
        <v>58</v>
      </c>
      <c r="AM55" s="401">
        <f t="shared" ref="AM55:BB55" si="94">SUM(AM57:AM75)</f>
        <v>387</v>
      </c>
      <c r="AN55" s="401">
        <f t="shared" si="94"/>
        <v>180</v>
      </c>
      <c r="AO55" s="401">
        <f t="shared" si="94"/>
        <v>92</v>
      </c>
      <c r="AP55" s="401">
        <f t="shared" si="94"/>
        <v>88</v>
      </c>
      <c r="AQ55" s="401">
        <f t="shared" si="94"/>
        <v>281</v>
      </c>
      <c r="AR55" s="401">
        <f t="shared" si="94"/>
        <v>89</v>
      </c>
      <c r="AS55" s="401">
        <f t="shared" si="94"/>
        <v>137</v>
      </c>
      <c r="AT55" s="401">
        <f t="shared" si="94"/>
        <v>1254</v>
      </c>
      <c r="AU55" s="401">
        <f t="shared" si="94"/>
        <v>1108</v>
      </c>
      <c r="AV55" s="401">
        <f t="shared" si="94"/>
        <v>100</v>
      </c>
      <c r="AW55" s="401">
        <f t="shared" si="94"/>
        <v>1208</v>
      </c>
      <c r="AX55" s="401">
        <f t="shared" si="94"/>
        <v>2968</v>
      </c>
      <c r="AY55" s="401">
        <f t="shared" si="94"/>
        <v>208</v>
      </c>
      <c r="AZ55" s="401">
        <f t="shared" si="94"/>
        <v>265</v>
      </c>
      <c r="BA55" s="401">
        <f t="shared" si="94"/>
        <v>244</v>
      </c>
      <c r="BB55" s="401">
        <f t="shared" si="94"/>
        <v>21</v>
      </c>
    </row>
    <row r="56" spans="1:54">
      <c r="A56" s="67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67"/>
      <c r="P56" s="70"/>
      <c r="Q56" s="401"/>
      <c r="R56" s="401"/>
      <c r="S56" s="67"/>
      <c r="T56" s="70"/>
      <c r="U56" s="70"/>
      <c r="V56" s="70"/>
      <c r="W56" s="70"/>
      <c r="X56" s="70"/>
      <c r="Y56" s="70"/>
      <c r="Z56" s="70"/>
      <c r="AA56" s="70"/>
      <c r="AB56" s="70"/>
      <c r="AC56" s="67"/>
      <c r="AD56" s="70"/>
      <c r="AE56" s="70"/>
      <c r="AF56" s="70"/>
      <c r="AG56" s="70"/>
      <c r="AH56" s="70"/>
      <c r="AI56" s="401"/>
      <c r="AJ56" s="401"/>
      <c r="AK56" s="67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67"/>
      <c r="AY56" s="217"/>
      <c r="AZ56" s="217"/>
      <c r="BA56" s="67"/>
      <c r="BB56" s="67"/>
    </row>
    <row r="57" spans="1:54" s="49" customFormat="1" ht="15" customHeight="1">
      <c r="A57" s="703" t="s">
        <v>115</v>
      </c>
      <c r="B57" s="703" t="s">
        <v>116</v>
      </c>
      <c r="C57" s="390">
        <v>1428</v>
      </c>
      <c r="D57" s="390">
        <v>774</v>
      </c>
      <c r="E57" s="390">
        <v>385</v>
      </c>
      <c r="F57" s="390">
        <v>264</v>
      </c>
      <c r="G57" s="390">
        <v>258</v>
      </c>
      <c r="H57" s="390">
        <v>132</v>
      </c>
      <c r="I57" s="390">
        <v>204</v>
      </c>
      <c r="J57" s="390">
        <v>99</v>
      </c>
      <c r="K57" s="390">
        <v>701</v>
      </c>
      <c r="L57" s="390">
        <v>429</v>
      </c>
      <c r="M57" s="390">
        <v>131</v>
      </c>
      <c r="N57" s="390">
        <v>41</v>
      </c>
      <c r="O57" s="390">
        <v>193</v>
      </c>
      <c r="P57" s="390">
        <v>68</v>
      </c>
      <c r="Q57" s="391">
        <v>3300</v>
      </c>
      <c r="R57" s="391">
        <v>1807</v>
      </c>
      <c r="S57" s="703" t="s">
        <v>115</v>
      </c>
      <c r="T57" s="703" t="s">
        <v>116</v>
      </c>
      <c r="U57" s="390">
        <v>10</v>
      </c>
      <c r="V57" s="390">
        <v>4</v>
      </c>
      <c r="W57" s="390">
        <v>3</v>
      </c>
      <c r="X57" s="390">
        <v>3</v>
      </c>
      <c r="Y57" s="390">
        <v>0</v>
      </c>
      <c r="Z57" s="390">
        <v>0</v>
      </c>
      <c r="AA57" s="390">
        <v>6</v>
      </c>
      <c r="AB57" s="390">
        <v>3</v>
      </c>
      <c r="AC57" s="390">
        <v>107</v>
      </c>
      <c r="AD57" s="390">
        <v>57</v>
      </c>
      <c r="AE57" s="390">
        <v>17</v>
      </c>
      <c r="AF57" s="390">
        <v>3</v>
      </c>
      <c r="AG57" s="390">
        <v>34</v>
      </c>
      <c r="AH57" s="390">
        <v>10</v>
      </c>
      <c r="AI57" s="391">
        <v>177</v>
      </c>
      <c r="AJ57" s="391">
        <v>80</v>
      </c>
      <c r="AK57" s="703" t="s">
        <v>115</v>
      </c>
      <c r="AL57" s="703" t="s">
        <v>116</v>
      </c>
      <c r="AM57" s="390">
        <v>38</v>
      </c>
      <c r="AN57" s="390">
        <v>15</v>
      </c>
      <c r="AO57" s="390">
        <v>8</v>
      </c>
      <c r="AP57" s="390">
        <v>8</v>
      </c>
      <c r="AQ57" s="390">
        <v>25</v>
      </c>
      <c r="AR57" s="390">
        <v>9</v>
      </c>
      <c r="AS57" s="390">
        <v>12</v>
      </c>
      <c r="AT57" s="390">
        <v>115</v>
      </c>
      <c r="AU57" s="390">
        <v>108</v>
      </c>
      <c r="AV57" s="390">
        <v>2</v>
      </c>
      <c r="AW57" s="390">
        <v>110</v>
      </c>
      <c r="AX57" s="390">
        <v>281</v>
      </c>
      <c r="AY57" s="390">
        <v>9</v>
      </c>
      <c r="AZ57" s="390">
        <v>34</v>
      </c>
      <c r="BA57" s="390">
        <v>28</v>
      </c>
      <c r="BB57" s="390">
        <v>6</v>
      </c>
    </row>
    <row r="58" spans="1:54" s="49" customFormat="1" ht="15" customHeight="1">
      <c r="A58" s="703" t="s">
        <v>115</v>
      </c>
      <c r="B58" s="703" t="s">
        <v>117</v>
      </c>
      <c r="C58" s="396">
        <v>399</v>
      </c>
      <c r="D58" s="396">
        <v>217</v>
      </c>
      <c r="E58" s="396">
        <v>184</v>
      </c>
      <c r="F58" s="396">
        <v>114</v>
      </c>
      <c r="G58" s="396">
        <v>0</v>
      </c>
      <c r="H58" s="396">
        <v>0</v>
      </c>
      <c r="I58" s="396">
        <v>59</v>
      </c>
      <c r="J58" s="396">
        <v>24</v>
      </c>
      <c r="K58" s="396">
        <v>257</v>
      </c>
      <c r="L58" s="396">
        <v>147</v>
      </c>
      <c r="M58" s="396">
        <v>0</v>
      </c>
      <c r="N58" s="396">
        <v>0</v>
      </c>
      <c r="O58" s="462">
        <v>18</v>
      </c>
      <c r="P58" s="390">
        <v>5</v>
      </c>
      <c r="Q58" s="402">
        <v>917</v>
      </c>
      <c r="R58" s="402">
        <v>507</v>
      </c>
      <c r="S58" s="703" t="s">
        <v>115</v>
      </c>
      <c r="T58" s="707" t="s">
        <v>117</v>
      </c>
      <c r="U58" s="396">
        <v>12</v>
      </c>
      <c r="V58" s="396">
        <v>5</v>
      </c>
      <c r="W58" s="396">
        <v>11</v>
      </c>
      <c r="X58" s="396">
        <v>6</v>
      </c>
      <c r="Y58" s="396">
        <v>0</v>
      </c>
      <c r="Z58" s="396">
        <v>0</v>
      </c>
      <c r="AA58" s="396">
        <v>0</v>
      </c>
      <c r="AB58" s="396">
        <v>0</v>
      </c>
      <c r="AC58" s="390">
        <v>23</v>
      </c>
      <c r="AD58" s="390">
        <v>16</v>
      </c>
      <c r="AE58" s="390">
        <v>0</v>
      </c>
      <c r="AF58" s="390">
        <v>0</v>
      </c>
      <c r="AG58" s="390">
        <v>8</v>
      </c>
      <c r="AH58" s="390">
        <v>2</v>
      </c>
      <c r="AI58" s="391">
        <v>54</v>
      </c>
      <c r="AJ58" s="391">
        <v>29</v>
      </c>
      <c r="AK58" s="703" t="s">
        <v>115</v>
      </c>
      <c r="AL58" s="703" t="s">
        <v>117</v>
      </c>
      <c r="AM58" s="390">
        <v>9</v>
      </c>
      <c r="AN58" s="390">
        <v>5</v>
      </c>
      <c r="AO58" s="390">
        <v>0</v>
      </c>
      <c r="AP58" s="390">
        <v>2</v>
      </c>
      <c r="AQ58" s="390">
        <v>7</v>
      </c>
      <c r="AR58" s="390">
        <v>0</v>
      </c>
      <c r="AS58" s="390">
        <v>1</v>
      </c>
      <c r="AT58" s="390">
        <v>24</v>
      </c>
      <c r="AU58" s="390">
        <v>23</v>
      </c>
      <c r="AV58" s="390">
        <v>2</v>
      </c>
      <c r="AW58" s="390">
        <v>25</v>
      </c>
      <c r="AX58" s="390">
        <v>42</v>
      </c>
      <c r="AY58" s="390">
        <v>2</v>
      </c>
      <c r="AZ58" s="390">
        <v>5</v>
      </c>
      <c r="BA58" s="390">
        <v>5</v>
      </c>
      <c r="BB58" s="390">
        <v>0</v>
      </c>
    </row>
    <row r="59" spans="1:54" s="49" customFormat="1" ht="15" customHeight="1">
      <c r="A59" s="703" t="s">
        <v>115</v>
      </c>
      <c r="B59" s="703" t="s">
        <v>118</v>
      </c>
      <c r="C59" s="396">
        <v>116</v>
      </c>
      <c r="D59" s="396">
        <v>40</v>
      </c>
      <c r="E59" s="396">
        <v>21</v>
      </c>
      <c r="F59" s="396">
        <v>17</v>
      </c>
      <c r="G59" s="396">
        <v>0</v>
      </c>
      <c r="H59" s="396">
        <v>0</v>
      </c>
      <c r="I59" s="396">
        <v>22</v>
      </c>
      <c r="J59" s="396">
        <v>5</v>
      </c>
      <c r="K59" s="396">
        <v>51</v>
      </c>
      <c r="L59" s="396">
        <v>32</v>
      </c>
      <c r="M59" s="396">
        <v>3</v>
      </c>
      <c r="N59" s="396">
        <v>1</v>
      </c>
      <c r="O59" s="462">
        <v>13</v>
      </c>
      <c r="P59" s="390">
        <v>4</v>
      </c>
      <c r="Q59" s="402">
        <v>226</v>
      </c>
      <c r="R59" s="402">
        <v>99</v>
      </c>
      <c r="S59" s="703" t="s">
        <v>115</v>
      </c>
      <c r="T59" s="707" t="s">
        <v>118</v>
      </c>
      <c r="U59" s="396">
        <v>1</v>
      </c>
      <c r="V59" s="396">
        <v>1</v>
      </c>
      <c r="W59" s="396">
        <v>4</v>
      </c>
      <c r="X59" s="396">
        <v>4</v>
      </c>
      <c r="Y59" s="396">
        <v>0</v>
      </c>
      <c r="Z59" s="396">
        <v>0</v>
      </c>
      <c r="AA59" s="396">
        <v>1</v>
      </c>
      <c r="AB59" s="396">
        <v>0</v>
      </c>
      <c r="AC59" s="390">
        <v>7</v>
      </c>
      <c r="AD59" s="390">
        <v>4</v>
      </c>
      <c r="AE59" s="390">
        <v>0</v>
      </c>
      <c r="AF59" s="390">
        <v>0</v>
      </c>
      <c r="AG59" s="390">
        <v>5</v>
      </c>
      <c r="AH59" s="390">
        <v>0</v>
      </c>
      <c r="AI59" s="391">
        <v>18</v>
      </c>
      <c r="AJ59" s="391">
        <v>9</v>
      </c>
      <c r="AK59" s="703" t="s">
        <v>115</v>
      </c>
      <c r="AL59" s="703" t="s">
        <v>118</v>
      </c>
      <c r="AM59" s="390">
        <v>3</v>
      </c>
      <c r="AN59" s="390">
        <v>1</v>
      </c>
      <c r="AO59" s="390">
        <v>0</v>
      </c>
      <c r="AP59" s="390">
        <v>1</v>
      </c>
      <c r="AQ59" s="390">
        <v>2</v>
      </c>
      <c r="AR59" s="390">
        <v>1</v>
      </c>
      <c r="AS59" s="390">
        <v>1</v>
      </c>
      <c r="AT59" s="390">
        <v>9</v>
      </c>
      <c r="AU59" s="390">
        <v>4</v>
      </c>
      <c r="AV59" s="390">
        <v>3</v>
      </c>
      <c r="AW59" s="390">
        <v>7</v>
      </c>
      <c r="AX59" s="390">
        <v>17</v>
      </c>
      <c r="AY59" s="390">
        <v>2</v>
      </c>
      <c r="AZ59" s="390">
        <v>2</v>
      </c>
      <c r="BA59" s="390">
        <v>2</v>
      </c>
      <c r="BB59" s="390">
        <v>0</v>
      </c>
    </row>
    <row r="60" spans="1:54" s="49" customFormat="1" ht="15" customHeight="1">
      <c r="A60" s="703" t="s">
        <v>115</v>
      </c>
      <c r="B60" s="703" t="s">
        <v>119</v>
      </c>
      <c r="C60" s="396">
        <v>30</v>
      </c>
      <c r="D60" s="396">
        <v>14</v>
      </c>
      <c r="E60" s="396">
        <v>0</v>
      </c>
      <c r="F60" s="396">
        <v>0</v>
      </c>
      <c r="G60" s="396">
        <v>25</v>
      </c>
      <c r="H60" s="396">
        <v>13</v>
      </c>
      <c r="I60" s="396">
        <v>0</v>
      </c>
      <c r="J60" s="396">
        <v>0</v>
      </c>
      <c r="K60" s="396">
        <v>36</v>
      </c>
      <c r="L60" s="396">
        <v>15</v>
      </c>
      <c r="M60" s="396">
        <v>3</v>
      </c>
      <c r="N60" s="396">
        <v>1</v>
      </c>
      <c r="O60" s="462">
        <v>16</v>
      </c>
      <c r="P60" s="390">
        <v>8</v>
      </c>
      <c r="Q60" s="402">
        <v>110</v>
      </c>
      <c r="R60" s="402">
        <v>51</v>
      </c>
      <c r="S60" s="703" t="s">
        <v>115</v>
      </c>
      <c r="T60" s="707" t="s">
        <v>119</v>
      </c>
      <c r="U60" s="396">
        <v>0</v>
      </c>
      <c r="V60" s="396">
        <v>0</v>
      </c>
      <c r="W60" s="396">
        <v>0</v>
      </c>
      <c r="X60" s="396">
        <v>0</v>
      </c>
      <c r="Y60" s="396">
        <v>0</v>
      </c>
      <c r="Z60" s="396">
        <v>0</v>
      </c>
      <c r="AA60" s="396">
        <v>0</v>
      </c>
      <c r="AB60" s="396">
        <v>0</v>
      </c>
      <c r="AC60" s="390">
        <v>0</v>
      </c>
      <c r="AD60" s="390">
        <v>0</v>
      </c>
      <c r="AE60" s="390">
        <v>0</v>
      </c>
      <c r="AF60" s="390">
        <v>0</v>
      </c>
      <c r="AG60" s="390">
        <v>0</v>
      </c>
      <c r="AH60" s="390">
        <v>0</v>
      </c>
      <c r="AI60" s="391">
        <v>0</v>
      </c>
      <c r="AJ60" s="391">
        <v>0</v>
      </c>
      <c r="AK60" s="703" t="s">
        <v>115</v>
      </c>
      <c r="AL60" s="703" t="s">
        <v>119</v>
      </c>
      <c r="AM60" s="390">
        <v>2</v>
      </c>
      <c r="AN60" s="390">
        <v>0</v>
      </c>
      <c r="AO60" s="390">
        <v>1</v>
      </c>
      <c r="AP60" s="390">
        <v>0</v>
      </c>
      <c r="AQ60" s="390">
        <v>1</v>
      </c>
      <c r="AR60" s="390">
        <v>1</v>
      </c>
      <c r="AS60" s="390">
        <v>1</v>
      </c>
      <c r="AT60" s="390">
        <v>6</v>
      </c>
      <c r="AU60" s="390">
        <v>2</v>
      </c>
      <c r="AV60" s="390">
        <v>5</v>
      </c>
      <c r="AW60" s="390">
        <v>7</v>
      </c>
      <c r="AX60" s="390">
        <v>17</v>
      </c>
      <c r="AY60" s="390">
        <v>0</v>
      </c>
      <c r="AZ60" s="390">
        <v>2</v>
      </c>
      <c r="BA60" s="390">
        <v>2</v>
      </c>
      <c r="BB60" s="390">
        <v>0</v>
      </c>
    </row>
    <row r="61" spans="1:54" s="49" customFormat="1" ht="15" customHeight="1">
      <c r="A61" s="703" t="s">
        <v>115</v>
      </c>
      <c r="B61" s="703" t="s">
        <v>120</v>
      </c>
      <c r="C61" s="396">
        <v>2452</v>
      </c>
      <c r="D61" s="396">
        <v>1295</v>
      </c>
      <c r="E61" s="396">
        <v>821</v>
      </c>
      <c r="F61" s="396">
        <v>471</v>
      </c>
      <c r="G61" s="396">
        <v>330</v>
      </c>
      <c r="H61" s="396">
        <v>178</v>
      </c>
      <c r="I61" s="396">
        <v>219</v>
      </c>
      <c r="J61" s="396">
        <v>109</v>
      </c>
      <c r="K61" s="396">
        <v>1822</v>
      </c>
      <c r="L61" s="396">
        <v>1019</v>
      </c>
      <c r="M61" s="396">
        <v>133</v>
      </c>
      <c r="N61" s="396">
        <v>39</v>
      </c>
      <c r="O61" s="462">
        <v>336</v>
      </c>
      <c r="P61" s="390">
        <v>137</v>
      </c>
      <c r="Q61" s="402">
        <v>6113</v>
      </c>
      <c r="R61" s="402">
        <v>3248</v>
      </c>
      <c r="S61" s="703" t="s">
        <v>115</v>
      </c>
      <c r="T61" s="707" t="s">
        <v>120</v>
      </c>
      <c r="U61" s="396">
        <v>19</v>
      </c>
      <c r="V61" s="396">
        <v>10</v>
      </c>
      <c r="W61" s="396">
        <v>1</v>
      </c>
      <c r="X61" s="396">
        <v>0</v>
      </c>
      <c r="Y61" s="396">
        <v>3</v>
      </c>
      <c r="Z61" s="396">
        <v>1</v>
      </c>
      <c r="AA61" s="396">
        <v>2</v>
      </c>
      <c r="AB61" s="396">
        <v>1</v>
      </c>
      <c r="AC61" s="390">
        <v>161</v>
      </c>
      <c r="AD61" s="390">
        <v>87</v>
      </c>
      <c r="AE61" s="390">
        <v>12</v>
      </c>
      <c r="AF61" s="390">
        <v>1</v>
      </c>
      <c r="AG61" s="390">
        <v>46</v>
      </c>
      <c r="AH61" s="390">
        <v>18</v>
      </c>
      <c r="AI61" s="391">
        <v>244</v>
      </c>
      <c r="AJ61" s="391">
        <v>118</v>
      </c>
      <c r="AK61" s="703" t="s">
        <v>115</v>
      </c>
      <c r="AL61" s="703" t="s">
        <v>120</v>
      </c>
      <c r="AM61" s="390">
        <v>57</v>
      </c>
      <c r="AN61" s="390">
        <v>28</v>
      </c>
      <c r="AO61" s="390">
        <v>11</v>
      </c>
      <c r="AP61" s="390">
        <v>8</v>
      </c>
      <c r="AQ61" s="390">
        <v>48</v>
      </c>
      <c r="AR61" s="390">
        <v>12</v>
      </c>
      <c r="AS61" s="390">
        <v>19</v>
      </c>
      <c r="AT61" s="390">
        <v>183</v>
      </c>
      <c r="AU61" s="390">
        <v>124</v>
      </c>
      <c r="AV61" s="390">
        <v>48</v>
      </c>
      <c r="AW61" s="390">
        <v>172</v>
      </c>
      <c r="AX61" s="390">
        <v>413</v>
      </c>
      <c r="AY61" s="390">
        <v>24</v>
      </c>
      <c r="AZ61" s="390">
        <v>41</v>
      </c>
      <c r="BA61" s="390">
        <v>39</v>
      </c>
      <c r="BB61" s="390">
        <v>2</v>
      </c>
    </row>
    <row r="62" spans="1:54" s="49" customFormat="1" ht="15" customHeight="1">
      <c r="A62" s="703" t="s">
        <v>115</v>
      </c>
      <c r="B62" s="703" t="s">
        <v>121</v>
      </c>
      <c r="C62" s="396">
        <v>1096</v>
      </c>
      <c r="D62" s="396">
        <v>610</v>
      </c>
      <c r="E62" s="396">
        <v>400</v>
      </c>
      <c r="F62" s="396">
        <v>241</v>
      </c>
      <c r="G62" s="396">
        <v>122</v>
      </c>
      <c r="H62" s="396">
        <v>61</v>
      </c>
      <c r="I62" s="396">
        <v>214</v>
      </c>
      <c r="J62" s="396">
        <v>109</v>
      </c>
      <c r="K62" s="396">
        <v>665</v>
      </c>
      <c r="L62" s="396">
        <v>377</v>
      </c>
      <c r="M62" s="396">
        <v>60</v>
      </c>
      <c r="N62" s="396">
        <v>23</v>
      </c>
      <c r="O62" s="462">
        <v>179</v>
      </c>
      <c r="P62" s="390">
        <v>76</v>
      </c>
      <c r="Q62" s="402">
        <v>2736</v>
      </c>
      <c r="R62" s="402">
        <v>1497</v>
      </c>
      <c r="S62" s="703" t="s">
        <v>115</v>
      </c>
      <c r="T62" s="707" t="s">
        <v>121</v>
      </c>
      <c r="U62" s="396">
        <v>20</v>
      </c>
      <c r="V62" s="396">
        <v>9</v>
      </c>
      <c r="W62" s="396">
        <v>1</v>
      </c>
      <c r="X62" s="396">
        <v>1</v>
      </c>
      <c r="Y62" s="396">
        <v>1</v>
      </c>
      <c r="Z62" s="396">
        <v>0</v>
      </c>
      <c r="AA62" s="396">
        <v>2</v>
      </c>
      <c r="AB62" s="396">
        <v>2</v>
      </c>
      <c r="AC62" s="390">
        <v>140</v>
      </c>
      <c r="AD62" s="390">
        <v>83</v>
      </c>
      <c r="AE62" s="390">
        <v>17</v>
      </c>
      <c r="AF62" s="390">
        <v>7</v>
      </c>
      <c r="AG62" s="390">
        <v>43</v>
      </c>
      <c r="AH62" s="390">
        <v>14</v>
      </c>
      <c r="AI62" s="391">
        <v>224</v>
      </c>
      <c r="AJ62" s="391">
        <v>116</v>
      </c>
      <c r="AK62" s="703" t="s">
        <v>115</v>
      </c>
      <c r="AL62" s="703" t="s">
        <v>121</v>
      </c>
      <c r="AM62" s="390">
        <v>28</v>
      </c>
      <c r="AN62" s="390">
        <v>14</v>
      </c>
      <c r="AO62" s="390">
        <v>4</v>
      </c>
      <c r="AP62" s="390">
        <v>9</v>
      </c>
      <c r="AQ62" s="390">
        <v>23</v>
      </c>
      <c r="AR62" s="390">
        <v>7</v>
      </c>
      <c r="AS62" s="390">
        <v>10</v>
      </c>
      <c r="AT62" s="390">
        <v>95</v>
      </c>
      <c r="AU62" s="390">
        <v>71</v>
      </c>
      <c r="AV62" s="390">
        <v>8</v>
      </c>
      <c r="AW62" s="390">
        <v>79</v>
      </c>
      <c r="AX62" s="390">
        <v>214</v>
      </c>
      <c r="AY62" s="390">
        <v>29</v>
      </c>
      <c r="AZ62" s="390">
        <v>20</v>
      </c>
      <c r="BA62" s="390">
        <v>19</v>
      </c>
      <c r="BB62" s="390">
        <v>1</v>
      </c>
    </row>
    <row r="63" spans="1:54" s="49" customFormat="1" ht="15" customHeight="1">
      <c r="A63" s="703" t="s">
        <v>115</v>
      </c>
      <c r="B63" s="703" t="s">
        <v>122</v>
      </c>
      <c r="C63" s="396">
        <v>6547</v>
      </c>
      <c r="D63" s="396">
        <v>3601</v>
      </c>
      <c r="E63" s="396">
        <v>2193</v>
      </c>
      <c r="F63" s="396">
        <v>1343</v>
      </c>
      <c r="G63" s="396">
        <v>1780</v>
      </c>
      <c r="H63" s="396">
        <v>876</v>
      </c>
      <c r="I63" s="396">
        <v>1161</v>
      </c>
      <c r="J63" s="396">
        <v>666</v>
      </c>
      <c r="K63" s="396">
        <v>4135</v>
      </c>
      <c r="L63" s="396">
        <v>2391</v>
      </c>
      <c r="M63" s="396">
        <v>1058</v>
      </c>
      <c r="N63" s="396">
        <v>422</v>
      </c>
      <c r="O63" s="462">
        <v>1519</v>
      </c>
      <c r="P63" s="390">
        <v>695</v>
      </c>
      <c r="Q63" s="402">
        <v>18393</v>
      </c>
      <c r="R63" s="402">
        <v>9994</v>
      </c>
      <c r="S63" s="703" t="s">
        <v>115</v>
      </c>
      <c r="T63" s="707" t="s">
        <v>122</v>
      </c>
      <c r="U63" s="396">
        <v>138</v>
      </c>
      <c r="V63" s="396">
        <v>68</v>
      </c>
      <c r="W63" s="396">
        <v>31</v>
      </c>
      <c r="X63" s="396">
        <v>14</v>
      </c>
      <c r="Y63" s="396">
        <v>48</v>
      </c>
      <c r="Z63" s="396">
        <v>21</v>
      </c>
      <c r="AA63" s="396">
        <v>12</v>
      </c>
      <c r="AB63" s="396">
        <v>7</v>
      </c>
      <c r="AC63" s="390">
        <v>584</v>
      </c>
      <c r="AD63" s="390">
        <v>302</v>
      </c>
      <c r="AE63" s="390">
        <v>167</v>
      </c>
      <c r="AF63" s="390">
        <v>54</v>
      </c>
      <c r="AG63" s="390">
        <v>257</v>
      </c>
      <c r="AH63" s="390">
        <v>117</v>
      </c>
      <c r="AI63" s="391">
        <v>1237</v>
      </c>
      <c r="AJ63" s="391">
        <v>583</v>
      </c>
      <c r="AK63" s="703" t="s">
        <v>115</v>
      </c>
      <c r="AL63" s="703" t="s">
        <v>122</v>
      </c>
      <c r="AM63" s="390">
        <v>155</v>
      </c>
      <c r="AN63" s="390">
        <v>74</v>
      </c>
      <c r="AO63" s="390">
        <v>53</v>
      </c>
      <c r="AP63" s="390">
        <v>36</v>
      </c>
      <c r="AQ63" s="390">
        <v>117</v>
      </c>
      <c r="AR63" s="390">
        <v>46</v>
      </c>
      <c r="AS63" s="390">
        <v>63</v>
      </c>
      <c r="AT63" s="390">
        <v>544</v>
      </c>
      <c r="AU63" s="390">
        <v>519</v>
      </c>
      <c r="AV63" s="390">
        <v>16</v>
      </c>
      <c r="AW63" s="390">
        <v>535</v>
      </c>
      <c r="AX63" s="390">
        <v>1382</v>
      </c>
      <c r="AY63" s="390">
        <v>113</v>
      </c>
      <c r="AZ63" s="390">
        <v>104</v>
      </c>
      <c r="BA63" s="390">
        <v>96</v>
      </c>
      <c r="BB63" s="390">
        <v>8</v>
      </c>
    </row>
    <row r="64" spans="1:54" s="49" customFormat="1" ht="15" customHeight="1">
      <c r="A64" s="703" t="s">
        <v>115</v>
      </c>
      <c r="B64" s="703" t="s">
        <v>123</v>
      </c>
      <c r="C64" s="396">
        <v>271</v>
      </c>
      <c r="D64" s="396">
        <v>162</v>
      </c>
      <c r="E64" s="396">
        <v>77</v>
      </c>
      <c r="F64" s="396">
        <v>50</v>
      </c>
      <c r="G64" s="396">
        <v>48</v>
      </c>
      <c r="H64" s="396">
        <v>25</v>
      </c>
      <c r="I64" s="396">
        <v>49</v>
      </c>
      <c r="J64" s="396">
        <v>22</v>
      </c>
      <c r="K64" s="396">
        <v>171</v>
      </c>
      <c r="L64" s="396">
        <v>106</v>
      </c>
      <c r="M64" s="396">
        <v>7</v>
      </c>
      <c r="N64" s="396">
        <v>1</v>
      </c>
      <c r="O64" s="462">
        <v>44</v>
      </c>
      <c r="P64" s="390">
        <v>10</v>
      </c>
      <c r="Q64" s="402">
        <v>667</v>
      </c>
      <c r="R64" s="402">
        <v>376</v>
      </c>
      <c r="S64" s="703" t="s">
        <v>115</v>
      </c>
      <c r="T64" s="707" t="s">
        <v>123</v>
      </c>
      <c r="U64" s="396">
        <v>0</v>
      </c>
      <c r="V64" s="396">
        <v>0</v>
      </c>
      <c r="W64" s="396">
        <v>0</v>
      </c>
      <c r="X64" s="396">
        <v>0</v>
      </c>
      <c r="Y64" s="396">
        <v>0</v>
      </c>
      <c r="Z64" s="396">
        <v>0</v>
      </c>
      <c r="AA64" s="396">
        <v>0</v>
      </c>
      <c r="AB64" s="396">
        <v>0</v>
      </c>
      <c r="AC64" s="390">
        <v>23</v>
      </c>
      <c r="AD64" s="390">
        <v>12</v>
      </c>
      <c r="AE64" s="390">
        <v>0</v>
      </c>
      <c r="AF64" s="390">
        <v>0</v>
      </c>
      <c r="AG64" s="390">
        <v>12</v>
      </c>
      <c r="AH64" s="390">
        <v>2</v>
      </c>
      <c r="AI64" s="391">
        <v>35</v>
      </c>
      <c r="AJ64" s="391">
        <v>14</v>
      </c>
      <c r="AK64" s="703" t="s">
        <v>115</v>
      </c>
      <c r="AL64" s="703" t="s">
        <v>123</v>
      </c>
      <c r="AM64" s="390">
        <v>6</v>
      </c>
      <c r="AN64" s="390">
        <v>2</v>
      </c>
      <c r="AO64" s="390">
        <v>1</v>
      </c>
      <c r="AP64" s="390">
        <v>2</v>
      </c>
      <c r="AQ64" s="390">
        <v>4</v>
      </c>
      <c r="AR64" s="390">
        <v>1</v>
      </c>
      <c r="AS64" s="390">
        <v>3</v>
      </c>
      <c r="AT64" s="390">
        <v>19</v>
      </c>
      <c r="AU64" s="390">
        <v>18</v>
      </c>
      <c r="AV64" s="390">
        <v>0</v>
      </c>
      <c r="AW64" s="390">
        <v>18</v>
      </c>
      <c r="AX64" s="390">
        <v>40</v>
      </c>
      <c r="AY64" s="390">
        <v>1</v>
      </c>
      <c r="AZ64" s="390">
        <v>5</v>
      </c>
      <c r="BA64" s="390">
        <v>5</v>
      </c>
      <c r="BB64" s="390">
        <v>0</v>
      </c>
    </row>
    <row r="65" spans="1:54" s="49" customFormat="1" ht="15" customHeight="1">
      <c r="A65" s="703" t="s">
        <v>124</v>
      </c>
      <c r="B65" s="703" t="s">
        <v>258</v>
      </c>
      <c r="C65" s="396">
        <v>0</v>
      </c>
      <c r="D65" s="396">
        <v>0</v>
      </c>
      <c r="E65" s="396">
        <v>0</v>
      </c>
      <c r="F65" s="396">
        <v>0</v>
      </c>
      <c r="G65" s="396">
        <v>0</v>
      </c>
      <c r="H65" s="396">
        <v>0</v>
      </c>
      <c r="I65" s="396">
        <v>0</v>
      </c>
      <c r="J65" s="396">
        <v>0</v>
      </c>
      <c r="K65" s="396">
        <v>0</v>
      </c>
      <c r="L65" s="396">
        <v>0</v>
      </c>
      <c r="M65" s="396">
        <v>0</v>
      </c>
      <c r="N65" s="396">
        <v>0</v>
      </c>
      <c r="O65" s="462">
        <v>0</v>
      </c>
      <c r="P65" s="390">
        <v>0</v>
      </c>
      <c r="Q65" s="402">
        <v>0</v>
      </c>
      <c r="R65" s="402">
        <v>0</v>
      </c>
      <c r="S65" s="703" t="s">
        <v>124</v>
      </c>
      <c r="T65" s="707" t="s">
        <v>258</v>
      </c>
      <c r="U65" s="396">
        <v>0</v>
      </c>
      <c r="V65" s="396">
        <v>0</v>
      </c>
      <c r="W65" s="396">
        <v>0</v>
      </c>
      <c r="X65" s="396">
        <v>0</v>
      </c>
      <c r="Y65" s="396">
        <v>0</v>
      </c>
      <c r="Z65" s="396">
        <v>0</v>
      </c>
      <c r="AA65" s="396">
        <v>0</v>
      </c>
      <c r="AB65" s="396">
        <v>0</v>
      </c>
      <c r="AC65" s="390">
        <v>0</v>
      </c>
      <c r="AD65" s="390">
        <v>0</v>
      </c>
      <c r="AE65" s="390">
        <v>0</v>
      </c>
      <c r="AF65" s="390">
        <v>0</v>
      </c>
      <c r="AG65" s="390">
        <v>0</v>
      </c>
      <c r="AH65" s="390">
        <v>0</v>
      </c>
      <c r="AI65" s="391">
        <v>0</v>
      </c>
      <c r="AJ65" s="391">
        <v>0</v>
      </c>
      <c r="AK65" s="703" t="s">
        <v>124</v>
      </c>
      <c r="AL65" s="703" t="s">
        <v>258</v>
      </c>
      <c r="AM65" s="390">
        <v>0</v>
      </c>
      <c r="AN65" s="390">
        <v>0</v>
      </c>
      <c r="AO65" s="390">
        <v>0</v>
      </c>
      <c r="AP65" s="390">
        <v>0</v>
      </c>
      <c r="AQ65" s="390">
        <v>0</v>
      </c>
      <c r="AR65" s="390">
        <v>0</v>
      </c>
      <c r="AS65" s="390">
        <v>0</v>
      </c>
      <c r="AT65" s="390">
        <v>0</v>
      </c>
      <c r="AU65" s="390">
        <v>0</v>
      </c>
      <c r="AV65" s="390">
        <v>0</v>
      </c>
      <c r="AW65" s="390">
        <v>0</v>
      </c>
      <c r="AX65" s="390">
        <v>0</v>
      </c>
      <c r="AY65" s="390">
        <v>0</v>
      </c>
      <c r="AZ65" s="390">
        <v>0</v>
      </c>
      <c r="BA65" s="390">
        <v>0</v>
      </c>
      <c r="BB65" s="390">
        <v>0</v>
      </c>
    </row>
    <row r="66" spans="1:54" s="49" customFormat="1" ht="15" customHeight="1">
      <c r="A66" s="703" t="s">
        <v>124</v>
      </c>
      <c r="B66" s="703" t="s">
        <v>247</v>
      </c>
      <c r="C66" s="396">
        <v>216</v>
      </c>
      <c r="D66" s="396">
        <v>99</v>
      </c>
      <c r="E66" s="396">
        <v>108</v>
      </c>
      <c r="F66" s="396">
        <v>57</v>
      </c>
      <c r="G66" s="396">
        <v>3</v>
      </c>
      <c r="H66" s="396">
        <v>1</v>
      </c>
      <c r="I66" s="396">
        <v>5</v>
      </c>
      <c r="J66" s="396">
        <v>3</v>
      </c>
      <c r="K66" s="396">
        <v>128</v>
      </c>
      <c r="L66" s="396">
        <v>72</v>
      </c>
      <c r="M66" s="396">
        <v>3</v>
      </c>
      <c r="N66" s="396">
        <v>1</v>
      </c>
      <c r="O66" s="462">
        <v>11</v>
      </c>
      <c r="P66" s="390">
        <v>3</v>
      </c>
      <c r="Q66" s="402">
        <v>474</v>
      </c>
      <c r="R66" s="402">
        <v>236</v>
      </c>
      <c r="S66" s="703" t="s">
        <v>124</v>
      </c>
      <c r="T66" s="707" t="s">
        <v>247</v>
      </c>
      <c r="U66" s="396">
        <v>12</v>
      </c>
      <c r="V66" s="396">
        <v>6</v>
      </c>
      <c r="W66" s="396">
        <v>2</v>
      </c>
      <c r="X66" s="396">
        <v>2</v>
      </c>
      <c r="Y66" s="396">
        <v>0</v>
      </c>
      <c r="Z66" s="396">
        <v>0</v>
      </c>
      <c r="AA66" s="396">
        <v>0</v>
      </c>
      <c r="AB66" s="396">
        <v>0</v>
      </c>
      <c r="AC66" s="390">
        <v>20</v>
      </c>
      <c r="AD66" s="390">
        <v>9</v>
      </c>
      <c r="AE66" s="390">
        <v>0</v>
      </c>
      <c r="AF66" s="390">
        <v>0</v>
      </c>
      <c r="AG66" s="390">
        <v>0</v>
      </c>
      <c r="AH66" s="390">
        <v>0</v>
      </c>
      <c r="AI66" s="391">
        <v>34</v>
      </c>
      <c r="AJ66" s="391">
        <v>17</v>
      </c>
      <c r="AK66" s="703" t="s">
        <v>124</v>
      </c>
      <c r="AL66" s="703" t="s">
        <v>247</v>
      </c>
      <c r="AM66" s="390">
        <v>4</v>
      </c>
      <c r="AN66" s="390">
        <v>3</v>
      </c>
      <c r="AO66" s="390">
        <v>1</v>
      </c>
      <c r="AP66" s="390">
        <v>1</v>
      </c>
      <c r="AQ66" s="390">
        <v>3</v>
      </c>
      <c r="AR66" s="390">
        <v>1</v>
      </c>
      <c r="AS66" s="390">
        <v>1</v>
      </c>
      <c r="AT66" s="390">
        <v>14</v>
      </c>
      <c r="AU66" s="390">
        <v>10</v>
      </c>
      <c r="AV66" s="390">
        <v>0</v>
      </c>
      <c r="AW66" s="390">
        <v>10</v>
      </c>
      <c r="AX66" s="390">
        <v>19</v>
      </c>
      <c r="AY66" s="390">
        <v>2</v>
      </c>
      <c r="AZ66" s="390">
        <v>4</v>
      </c>
      <c r="BA66" s="390">
        <v>3</v>
      </c>
      <c r="BB66" s="390">
        <v>1</v>
      </c>
    </row>
    <row r="67" spans="1:54" s="49" customFormat="1" ht="15" customHeight="1">
      <c r="A67" s="703" t="s">
        <v>125</v>
      </c>
      <c r="B67" s="703" t="s">
        <v>126</v>
      </c>
      <c r="C67" s="396">
        <v>462</v>
      </c>
      <c r="D67" s="396">
        <v>253</v>
      </c>
      <c r="E67" s="396">
        <v>69</v>
      </c>
      <c r="F67" s="396">
        <v>49</v>
      </c>
      <c r="G67" s="396">
        <v>23</v>
      </c>
      <c r="H67" s="396">
        <v>9</v>
      </c>
      <c r="I67" s="396">
        <v>102</v>
      </c>
      <c r="J67" s="396">
        <v>56</v>
      </c>
      <c r="K67" s="396">
        <v>166</v>
      </c>
      <c r="L67" s="396">
        <v>107</v>
      </c>
      <c r="M67" s="396">
        <v>31</v>
      </c>
      <c r="N67" s="396">
        <v>8</v>
      </c>
      <c r="O67" s="462">
        <v>106</v>
      </c>
      <c r="P67" s="390">
        <v>55</v>
      </c>
      <c r="Q67" s="402">
        <v>959</v>
      </c>
      <c r="R67" s="402">
        <v>537</v>
      </c>
      <c r="S67" s="703" t="s">
        <v>125</v>
      </c>
      <c r="T67" s="707" t="s">
        <v>126</v>
      </c>
      <c r="U67" s="396">
        <v>4</v>
      </c>
      <c r="V67" s="396">
        <v>2</v>
      </c>
      <c r="W67" s="396">
        <v>0</v>
      </c>
      <c r="X67" s="396">
        <v>0</v>
      </c>
      <c r="Y67" s="396">
        <v>0</v>
      </c>
      <c r="Z67" s="396">
        <v>0</v>
      </c>
      <c r="AA67" s="396">
        <v>0</v>
      </c>
      <c r="AB67" s="396">
        <v>0</v>
      </c>
      <c r="AC67" s="390">
        <v>16</v>
      </c>
      <c r="AD67" s="390">
        <v>10</v>
      </c>
      <c r="AE67" s="390">
        <v>6</v>
      </c>
      <c r="AF67" s="390">
        <v>3</v>
      </c>
      <c r="AG67" s="390">
        <v>15</v>
      </c>
      <c r="AH67" s="390">
        <v>6</v>
      </c>
      <c r="AI67" s="391">
        <v>41</v>
      </c>
      <c r="AJ67" s="391">
        <v>21</v>
      </c>
      <c r="AK67" s="703" t="s">
        <v>125</v>
      </c>
      <c r="AL67" s="703" t="s">
        <v>126</v>
      </c>
      <c r="AM67" s="390">
        <v>9</v>
      </c>
      <c r="AN67" s="390">
        <v>3</v>
      </c>
      <c r="AO67" s="390">
        <v>1</v>
      </c>
      <c r="AP67" s="390">
        <v>4</v>
      </c>
      <c r="AQ67" s="390">
        <v>5</v>
      </c>
      <c r="AR67" s="390">
        <v>2</v>
      </c>
      <c r="AS67" s="390">
        <v>5</v>
      </c>
      <c r="AT67" s="390">
        <v>29</v>
      </c>
      <c r="AU67" s="390">
        <v>26</v>
      </c>
      <c r="AV67" s="390">
        <v>0</v>
      </c>
      <c r="AW67" s="390">
        <v>26</v>
      </c>
      <c r="AX67" s="390">
        <v>54</v>
      </c>
      <c r="AY67" s="390">
        <v>1</v>
      </c>
      <c r="AZ67" s="390">
        <v>6</v>
      </c>
      <c r="BA67" s="390">
        <v>6</v>
      </c>
      <c r="BB67" s="390">
        <v>0</v>
      </c>
    </row>
    <row r="68" spans="1:54" s="49" customFormat="1" ht="15" customHeight="1">
      <c r="A68" s="703" t="s">
        <v>125</v>
      </c>
      <c r="B68" s="703" t="s">
        <v>127</v>
      </c>
      <c r="C68" s="396">
        <v>317</v>
      </c>
      <c r="D68" s="396">
        <v>172</v>
      </c>
      <c r="E68" s="396">
        <v>150</v>
      </c>
      <c r="F68" s="396">
        <v>95</v>
      </c>
      <c r="G68" s="396">
        <v>14</v>
      </c>
      <c r="H68" s="396">
        <v>4</v>
      </c>
      <c r="I68" s="396">
        <v>86</v>
      </c>
      <c r="J68" s="396">
        <v>27</v>
      </c>
      <c r="K68" s="396">
        <v>194</v>
      </c>
      <c r="L68" s="396">
        <v>113</v>
      </c>
      <c r="M68" s="396">
        <v>12</v>
      </c>
      <c r="N68" s="396">
        <v>1</v>
      </c>
      <c r="O68" s="462">
        <v>62</v>
      </c>
      <c r="P68" s="390">
        <v>24</v>
      </c>
      <c r="Q68" s="402">
        <v>835</v>
      </c>
      <c r="R68" s="402">
        <v>436</v>
      </c>
      <c r="S68" s="703" t="s">
        <v>125</v>
      </c>
      <c r="T68" s="707" t="s">
        <v>127</v>
      </c>
      <c r="U68" s="396">
        <v>6</v>
      </c>
      <c r="V68" s="396">
        <v>2</v>
      </c>
      <c r="W68" s="396">
        <v>1</v>
      </c>
      <c r="X68" s="396">
        <v>0</v>
      </c>
      <c r="Y68" s="396">
        <v>0</v>
      </c>
      <c r="Z68" s="396">
        <v>0</v>
      </c>
      <c r="AA68" s="396">
        <v>2</v>
      </c>
      <c r="AB68" s="396">
        <v>0</v>
      </c>
      <c r="AC68" s="390">
        <v>46</v>
      </c>
      <c r="AD68" s="390">
        <v>27</v>
      </c>
      <c r="AE68" s="390">
        <v>0</v>
      </c>
      <c r="AF68" s="390">
        <v>0</v>
      </c>
      <c r="AG68" s="390">
        <v>17</v>
      </c>
      <c r="AH68" s="390">
        <v>4</v>
      </c>
      <c r="AI68" s="391">
        <v>72</v>
      </c>
      <c r="AJ68" s="391">
        <v>33</v>
      </c>
      <c r="AK68" s="703" t="s">
        <v>125</v>
      </c>
      <c r="AL68" s="703" t="s">
        <v>127</v>
      </c>
      <c r="AM68" s="390">
        <v>6</v>
      </c>
      <c r="AN68" s="390">
        <v>3</v>
      </c>
      <c r="AO68" s="390">
        <v>1</v>
      </c>
      <c r="AP68" s="390">
        <v>2</v>
      </c>
      <c r="AQ68" s="390">
        <v>4</v>
      </c>
      <c r="AR68" s="390">
        <v>1</v>
      </c>
      <c r="AS68" s="390">
        <v>2</v>
      </c>
      <c r="AT68" s="390">
        <v>19</v>
      </c>
      <c r="AU68" s="390">
        <v>18</v>
      </c>
      <c r="AV68" s="390">
        <v>1</v>
      </c>
      <c r="AW68" s="390">
        <v>19</v>
      </c>
      <c r="AX68" s="390">
        <v>34</v>
      </c>
      <c r="AY68" s="390">
        <v>4</v>
      </c>
      <c r="AZ68" s="390">
        <v>3</v>
      </c>
      <c r="BA68" s="390">
        <v>3</v>
      </c>
      <c r="BB68" s="390">
        <v>0</v>
      </c>
    </row>
    <row r="69" spans="1:54" s="49" customFormat="1" ht="15" customHeight="1">
      <c r="A69" s="703" t="s">
        <v>125</v>
      </c>
      <c r="B69" s="703" t="s">
        <v>128</v>
      </c>
      <c r="C69" s="396">
        <v>268</v>
      </c>
      <c r="D69" s="396">
        <v>141</v>
      </c>
      <c r="E69" s="396">
        <v>14</v>
      </c>
      <c r="F69" s="396">
        <v>7</v>
      </c>
      <c r="G69" s="396">
        <v>0</v>
      </c>
      <c r="H69" s="396">
        <v>0</v>
      </c>
      <c r="I69" s="396">
        <v>54</v>
      </c>
      <c r="J69" s="396">
        <v>19</v>
      </c>
      <c r="K69" s="396">
        <v>36</v>
      </c>
      <c r="L69" s="396">
        <v>18</v>
      </c>
      <c r="M69" s="396">
        <v>0</v>
      </c>
      <c r="N69" s="396">
        <v>0</v>
      </c>
      <c r="O69" s="462">
        <v>17</v>
      </c>
      <c r="P69" s="390">
        <v>2</v>
      </c>
      <c r="Q69" s="402">
        <v>389</v>
      </c>
      <c r="R69" s="402">
        <v>187</v>
      </c>
      <c r="S69" s="703" t="s">
        <v>125</v>
      </c>
      <c r="T69" s="707" t="s">
        <v>128</v>
      </c>
      <c r="U69" s="396">
        <v>0</v>
      </c>
      <c r="V69" s="396">
        <v>0</v>
      </c>
      <c r="W69" s="396">
        <v>0</v>
      </c>
      <c r="X69" s="396">
        <v>0</v>
      </c>
      <c r="Y69" s="396">
        <v>0</v>
      </c>
      <c r="Z69" s="396">
        <v>0</v>
      </c>
      <c r="AA69" s="396">
        <v>0</v>
      </c>
      <c r="AB69" s="396">
        <v>0</v>
      </c>
      <c r="AC69" s="390">
        <v>0</v>
      </c>
      <c r="AD69" s="390">
        <v>0</v>
      </c>
      <c r="AE69" s="390">
        <v>0</v>
      </c>
      <c r="AF69" s="390">
        <v>0</v>
      </c>
      <c r="AG69" s="390">
        <v>2</v>
      </c>
      <c r="AH69" s="390">
        <v>1</v>
      </c>
      <c r="AI69" s="391">
        <v>2</v>
      </c>
      <c r="AJ69" s="391">
        <v>1</v>
      </c>
      <c r="AK69" s="703" t="s">
        <v>125</v>
      </c>
      <c r="AL69" s="703" t="s">
        <v>128</v>
      </c>
      <c r="AM69" s="390">
        <v>7</v>
      </c>
      <c r="AN69" s="390">
        <v>2</v>
      </c>
      <c r="AO69" s="390">
        <v>0</v>
      </c>
      <c r="AP69" s="390">
        <v>1</v>
      </c>
      <c r="AQ69" s="390">
        <v>3</v>
      </c>
      <c r="AR69" s="390">
        <v>0</v>
      </c>
      <c r="AS69" s="390">
        <v>1</v>
      </c>
      <c r="AT69" s="390">
        <v>14</v>
      </c>
      <c r="AU69" s="390">
        <v>11</v>
      </c>
      <c r="AV69" s="390">
        <v>3</v>
      </c>
      <c r="AW69" s="390">
        <v>14</v>
      </c>
      <c r="AX69" s="390">
        <v>38</v>
      </c>
      <c r="AY69" s="390">
        <v>0</v>
      </c>
      <c r="AZ69" s="390">
        <v>7</v>
      </c>
      <c r="BA69" s="390">
        <v>5</v>
      </c>
      <c r="BB69" s="390">
        <v>2</v>
      </c>
    </row>
    <row r="70" spans="1:54" s="49" customFormat="1" ht="15" customHeight="1">
      <c r="A70" s="703" t="s">
        <v>129</v>
      </c>
      <c r="B70" s="703" t="s">
        <v>130</v>
      </c>
      <c r="C70" s="396">
        <v>375</v>
      </c>
      <c r="D70" s="396">
        <v>175</v>
      </c>
      <c r="E70" s="396">
        <v>132</v>
      </c>
      <c r="F70" s="396">
        <v>82</v>
      </c>
      <c r="G70" s="396">
        <v>91</v>
      </c>
      <c r="H70" s="396">
        <v>39</v>
      </c>
      <c r="I70" s="396">
        <v>12</v>
      </c>
      <c r="J70" s="396">
        <v>3</v>
      </c>
      <c r="K70" s="396">
        <v>200</v>
      </c>
      <c r="L70" s="396">
        <v>115</v>
      </c>
      <c r="M70" s="396">
        <v>5</v>
      </c>
      <c r="N70" s="396">
        <v>1</v>
      </c>
      <c r="O70" s="462">
        <v>40</v>
      </c>
      <c r="P70" s="390">
        <v>12</v>
      </c>
      <c r="Q70" s="402">
        <v>855</v>
      </c>
      <c r="R70" s="402">
        <v>427</v>
      </c>
      <c r="S70" s="703" t="s">
        <v>129</v>
      </c>
      <c r="T70" s="707" t="s">
        <v>130</v>
      </c>
      <c r="U70" s="396">
        <v>12</v>
      </c>
      <c r="V70" s="396">
        <v>4</v>
      </c>
      <c r="W70" s="396">
        <v>3</v>
      </c>
      <c r="X70" s="396">
        <v>3</v>
      </c>
      <c r="Y70" s="396">
        <v>1</v>
      </c>
      <c r="Z70" s="396">
        <v>0</v>
      </c>
      <c r="AA70" s="396">
        <v>0</v>
      </c>
      <c r="AB70" s="396">
        <v>0</v>
      </c>
      <c r="AC70" s="390">
        <v>12</v>
      </c>
      <c r="AD70" s="390">
        <v>4</v>
      </c>
      <c r="AE70" s="390">
        <v>2</v>
      </c>
      <c r="AF70" s="390">
        <v>0</v>
      </c>
      <c r="AG70" s="390">
        <v>7</v>
      </c>
      <c r="AH70" s="390">
        <v>3</v>
      </c>
      <c r="AI70" s="391">
        <v>37</v>
      </c>
      <c r="AJ70" s="391">
        <v>14</v>
      </c>
      <c r="AK70" s="703" t="s">
        <v>129</v>
      </c>
      <c r="AL70" s="703" t="s">
        <v>130</v>
      </c>
      <c r="AM70" s="390">
        <v>9</v>
      </c>
      <c r="AN70" s="390">
        <v>5</v>
      </c>
      <c r="AO70" s="390">
        <v>2</v>
      </c>
      <c r="AP70" s="390">
        <v>1</v>
      </c>
      <c r="AQ70" s="390">
        <v>7</v>
      </c>
      <c r="AR70" s="390">
        <v>1</v>
      </c>
      <c r="AS70" s="390">
        <v>3</v>
      </c>
      <c r="AT70" s="390">
        <v>28</v>
      </c>
      <c r="AU70" s="390">
        <v>27</v>
      </c>
      <c r="AV70" s="390">
        <v>0</v>
      </c>
      <c r="AW70" s="390">
        <v>27</v>
      </c>
      <c r="AX70" s="390">
        <v>61</v>
      </c>
      <c r="AY70" s="390">
        <v>4</v>
      </c>
      <c r="AZ70" s="390">
        <v>5</v>
      </c>
      <c r="BA70" s="390">
        <v>5</v>
      </c>
      <c r="BB70" s="390">
        <v>0</v>
      </c>
    </row>
    <row r="71" spans="1:54" s="49" customFormat="1" ht="15" customHeight="1">
      <c r="A71" s="703" t="s">
        <v>129</v>
      </c>
      <c r="B71" s="703" t="s">
        <v>131</v>
      </c>
      <c r="C71" s="396">
        <v>275</v>
      </c>
      <c r="D71" s="396">
        <v>117</v>
      </c>
      <c r="E71" s="396">
        <v>159</v>
      </c>
      <c r="F71" s="396">
        <v>73</v>
      </c>
      <c r="G71" s="396">
        <v>0</v>
      </c>
      <c r="H71" s="396">
        <v>0</v>
      </c>
      <c r="I71" s="396">
        <v>0</v>
      </c>
      <c r="J71" s="396">
        <v>0</v>
      </c>
      <c r="K71" s="396">
        <v>130</v>
      </c>
      <c r="L71" s="396">
        <v>76</v>
      </c>
      <c r="M71" s="396">
        <v>3</v>
      </c>
      <c r="N71" s="396">
        <v>0</v>
      </c>
      <c r="O71" s="462">
        <v>31</v>
      </c>
      <c r="P71" s="390">
        <v>12</v>
      </c>
      <c r="Q71" s="402">
        <v>598</v>
      </c>
      <c r="R71" s="402">
        <v>278</v>
      </c>
      <c r="S71" s="703" t="s">
        <v>129</v>
      </c>
      <c r="T71" s="707" t="s">
        <v>131</v>
      </c>
      <c r="U71" s="396">
        <v>6</v>
      </c>
      <c r="V71" s="396">
        <v>3</v>
      </c>
      <c r="W71" s="396">
        <v>8</v>
      </c>
      <c r="X71" s="396">
        <v>2</v>
      </c>
      <c r="Y71" s="396">
        <v>0</v>
      </c>
      <c r="Z71" s="396">
        <v>0</v>
      </c>
      <c r="AA71" s="396">
        <v>0</v>
      </c>
      <c r="AB71" s="396">
        <v>0</v>
      </c>
      <c r="AC71" s="390">
        <v>24</v>
      </c>
      <c r="AD71" s="390">
        <v>11</v>
      </c>
      <c r="AE71" s="390">
        <v>3</v>
      </c>
      <c r="AF71" s="390">
        <v>0</v>
      </c>
      <c r="AG71" s="390">
        <v>12</v>
      </c>
      <c r="AH71" s="390">
        <v>4</v>
      </c>
      <c r="AI71" s="391">
        <v>53</v>
      </c>
      <c r="AJ71" s="391">
        <v>20</v>
      </c>
      <c r="AK71" s="703" t="s">
        <v>129</v>
      </c>
      <c r="AL71" s="703" t="s">
        <v>131</v>
      </c>
      <c r="AM71" s="390">
        <v>7</v>
      </c>
      <c r="AN71" s="390">
        <v>4</v>
      </c>
      <c r="AO71" s="390">
        <v>0</v>
      </c>
      <c r="AP71" s="390">
        <v>1</v>
      </c>
      <c r="AQ71" s="390">
        <v>5</v>
      </c>
      <c r="AR71" s="390">
        <v>1</v>
      </c>
      <c r="AS71" s="390">
        <v>2</v>
      </c>
      <c r="AT71" s="390">
        <v>20</v>
      </c>
      <c r="AU71" s="390">
        <v>15</v>
      </c>
      <c r="AV71" s="390">
        <v>8</v>
      </c>
      <c r="AW71" s="390">
        <v>23</v>
      </c>
      <c r="AX71" s="390">
        <v>29</v>
      </c>
      <c r="AY71" s="390">
        <v>0</v>
      </c>
      <c r="AZ71" s="390">
        <v>5</v>
      </c>
      <c r="BA71" s="390">
        <v>5</v>
      </c>
      <c r="BB71" s="390">
        <v>0</v>
      </c>
    </row>
    <row r="72" spans="1:54" s="49" customFormat="1" ht="15" customHeight="1">
      <c r="A72" s="703" t="s">
        <v>129</v>
      </c>
      <c r="B72" s="703" t="s">
        <v>132</v>
      </c>
      <c r="C72" s="396">
        <v>1424</v>
      </c>
      <c r="D72" s="396">
        <v>766</v>
      </c>
      <c r="E72" s="396">
        <v>610</v>
      </c>
      <c r="F72" s="396">
        <v>379</v>
      </c>
      <c r="G72" s="396">
        <v>232</v>
      </c>
      <c r="H72" s="396">
        <v>94</v>
      </c>
      <c r="I72" s="396">
        <v>336</v>
      </c>
      <c r="J72" s="396">
        <v>166</v>
      </c>
      <c r="K72" s="396">
        <v>809</v>
      </c>
      <c r="L72" s="396">
        <v>453</v>
      </c>
      <c r="M72" s="396">
        <v>100</v>
      </c>
      <c r="N72" s="396">
        <v>15</v>
      </c>
      <c r="O72" s="462">
        <v>278</v>
      </c>
      <c r="P72" s="390">
        <v>115</v>
      </c>
      <c r="Q72" s="402">
        <v>3789</v>
      </c>
      <c r="R72" s="402">
        <v>1988</v>
      </c>
      <c r="S72" s="703" t="s">
        <v>129</v>
      </c>
      <c r="T72" s="707" t="s">
        <v>132</v>
      </c>
      <c r="U72" s="396">
        <v>107</v>
      </c>
      <c r="V72" s="396">
        <v>50</v>
      </c>
      <c r="W72" s="396">
        <v>27</v>
      </c>
      <c r="X72" s="396">
        <v>14</v>
      </c>
      <c r="Y72" s="396">
        <v>2</v>
      </c>
      <c r="Z72" s="396">
        <v>1</v>
      </c>
      <c r="AA72" s="396">
        <v>45</v>
      </c>
      <c r="AB72" s="396">
        <v>27</v>
      </c>
      <c r="AC72" s="390">
        <v>165</v>
      </c>
      <c r="AD72" s="390">
        <v>85</v>
      </c>
      <c r="AE72" s="390">
        <v>17</v>
      </c>
      <c r="AF72" s="390">
        <v>5</v>
      </c>
      <c r="AG72" s="390">
        <v>65</v>
      </c>
      <c r="AH72" s="390">
        <v>25</v>
      </c>
      <c r="AI72" s="391">
        <v>428</v>
      </c>
      <c r="AJ72" s="391">
        <v>207</v>
      </c>
      <c r="AK72" s="703" t="s">
        <v>129</v>
      </c>
      <c r="AL72" s="703" t="s">
        <v>132</v>
      </c>
      <c r="AM72" s="390">
        <v>30</v>
      </c>
      <c r="AN72" s="390">
        <v>14</v>
      </c>
      <c r="AO72" s="390">
        <v>7</v>
      </c>
      <c r="AP72" s="390">
        <v>7</v>
      </c>
      <c r="AQ72" s="390">
        <v>18</v>
      </c>
      <c r="AR72" s="390">
        <v>4</v>
      </c>
      <c r="AS72" s="390">
        <v>9</v>
      </c>
      <c r="AT72" s="390">
        <v>89</v>
      </c>
      <c r="AU72" s="390">
        <v>90</v>
      </c>
      <c r="AV72" s="390">
        <v>0</v>
      </c>
      <c r="AW72" s="390">
        <v>90</v>
      </c>
      <c r="AX72" s="390">
        <v>241</v>
      </c>
      <c r="AY72" s="390">
        <v>14</v>
      </c>
      <c r="AZ72" s="390">
        <v>13</v>
      </c>
      <c r="BA72" s="390">
        <v>12</v>
      </c>
      <c r="BB72" s="390">
        <v>1</v>
      </c>
    </row>
    <row r="73" spans="1:54" s="49" customFormat="1" ht="15" customHeight="1">
      <c r="A73" s="703" t="s">
        <v>129</v>
      </c>
      <c r="B73" s="703" t="s">
        <v>133</v>
      </c>
      <c r="C73" s="396">
        <v>100</v>
      </c>
      <c r="D73" s="396">
        <v>57</v>
      </c>
      <c r="E73" s="396">
        <v>64</v>
      </c>
      <c r="F73" s="396">
        <v>30</v>
      </c>
      <c r="G73" s="396">
        <v>9</v>
      </c>
      <c r="H73" s="396">
        <v>3</v>
      </c>
      <c r="I73" s="396">
        <v>0</v>
      </c>
      <c r="J73" s="396">
        <v>0</v>
      </c>
      <c r="K73" s="396">
        <v>27</v>
      </c>
      <c r="L73" s="396">
        <v>14</v>
      </c>
      <c r="M73" s="396">
        <v>0</v>
      </c>
      <c r="N73" s="396">
        <v>0</v>
      </c>
      <c r="O73" s="462">
        <v>5</v>
      </c>
      <c r="P73" s="390">
        <v>1</v>
      </c>
      <c r="Q73" s="402">
        <v>205</v>
      </c>
      <c r="R73" s="402">
        <v>105</v>
      </c>
      <c r="S73" s="703" t="s">
        <v>129</v>
      </c>
      <c r="T73" s="707" t="s">
        <v>133</v>
      </c>
      <c r="U73" s="396">
        <v>2</v>
      </c>
      <c r="V73" s="396">
        <v>1</v>
      </c>
      <c r="W73" s="396">
        <v>5</v>
      </c>
      <c r="X73" s="396">
        <v>2</v>
      </c>
      <c r="Y73" s="396">
        <v>0</v>
      </c>
      <c r="Z73" s="396">
        <v>0</v>
      </c>
      <c r="AA73" s="396">
        <v>0</v>
      </c>
      <c r="AB73" s="396">
        <v>0</v>
      </c>
      <c r="AC73" s="390">
        <v>3</v>
      </c>
      <c r="AD73" s="390">
        <v>1</v>
      </c>
      <c r="AE73" s="390">
        <v>0</v>
      </c>
      <c r="AF73" s="390">
        <v>0</v>
      </c>
      <c r="AG73" s="390">
        <v>1</v>
      </c>
      <c r="AH73" s="390">
        <v>0</v>
      </c>
      <c r="AI73" s="391">
        <v>11</v>
      </c>
      <c r="AJ73" s="391">
        <v>4</v>
      </c>
      <c r="AK73" s="703" t="s">
        <v>129</v>
      </c>
      <c r="AL73" s="703" t="s">
        <v>133</v>
      </c>
      <c r="AM73" s="390">
        <v>4</v>
      </c>
      <c r="AN73" s="390">
        <v>3</v>
      </c>
      <c r="AO73" s="390">
        <v>1</v>
      </c>
      <c r="AP73" s="390">
        <v>0</v>
      </c>
      <c r="AQ73" s="390">
        <v>2</v>
      </c>
      <c r="AR73" s="390">
        <v>0</v>
      </c>
      <c r="AS73" s="390">
        <v>1</v>
      </c>
      <c r="AT73" s="390">
        <v>11</v>
      </c>
      <c r="AU73" s="390">
        <v>7</v>
      </c>
      <c r="AV73" s="390">
        <v>4</v>
      </c>
      <c r="AW73" s="390">
        <v>11</v>
      </c>
      <c r="AX73" s="390">
        <v>25</v>
      </c>
      <c r="AY73" s="390">
        <v>0</v>
      </c>
      <c r="AZ73" s="390">
        <v>4</v>
      </c>
      <c r="BA73" s="390">
        <v>4</v>
      </c>
      <c r="BB73" s="390">
        <v>0</v>
      </c>
    </row>
    <row r="74" spans="1:54" s="49" customFormat="1" ht="15" customHeight="1">
      <c r="A74" s="703" t="s">
        <v>129</v>
      </c>
      <c r="B74" s="703" t="s">
        <v>134</v>
      </c>
      <c r="C74" s="396">
        <v>279</v>
      </c>
      <c r="D74" s="396">
        <v>143</v>
      </c>
      <c r="E74" s="396">
        <v>107</v>
      </c>
      <c r="F74" s="396">
        <v>54</v>
      </c>
      <c r="G74" s="396">
        <v>32</v>
      </c>
      <c r="H74" s="396">
        <v>17</v>
      </c>
      <c r="I74" s="396">
        <v>109</v>
      </c>
      <c r="J74" s="396">
        <v>54</v>
      </c>
      <c r="K74" s="396">
        <v>139</v>
      </c>
      <c r="L74" s="396">
        <v>71</v>
      </c>
      <c r="M74" s="396">
        <v>41</v>
      </c>
      <c r="N74" s="396">
        <v>22</v>
      </c>
      <c r="O74" s="462">
        <v>77</v>
      </c>
      <c r="P74" s="390">
        <v>28</v>
      </c>
      <c r="Q74" s="402">
        <v>784</v>
      </c>
      <c r="R74" s="402">
        <v>389</v>
      </c>
      <c r="S74" s="703" t="s">
        <v>129</v>
      </c>
      <c r="T74" s="707" t="s">
        <v>134</v>
      </c>
      <c r="U74" s="396">
        <v>7</v>
      </c>
      <c r="V74" s="396">
        <v>6</v>
      </c>
      <c r="W74" s="396">
        <v>6</v>
      </c>
      <c r="X74" s="396">
        <v>4</v>
      </c>
      <c r="Y74" s="396">
        <v>4</v>
      </c>
      <c r="Z74" s="396">
        <v>3</v>
      </c>
      <c r="AA74" s="396">
        <v>9</v>
      </c>
      <c r="AB74" s="396">
        <v>4</v>
      </c>
      <c r="AC74" s="390">
        <v>21</v>
      </c>
      <c r="AD74" s="390">
        <v>7</v>
      </c>
      <c r="AE74" s="390">
        <v>5</v>
      </c>
      <c r="AF74" s="390">
        <v>4</v>
      </c>
      <c r="AG74" s="390">
        <v>6</v>
      </c>
      <c r="AH74" s="390">
        <v>4</v>
      </c>
      <c r="AI74" s="391">
        <v>58</v>
      </c>
      <c r="AJ74" s="391">
        <v>32</v>
      </c>
      <c r="AK74" s="703" t="s">
        <v>129</v>
      </c>
      <c r="AL74" s="703" t="s">
        <v>134</v>
      </c>
      <c r="AM74" s="390">
        <v>5</v>
      </c>
      <c r="AN74" s="390">
        <v>2</v>
      </c>
      <c r="AO74" s="390">
        <v>1</v>
      </c>
      <c r="AP74" s="390">
        <v>2</v>
      </c>
      <c r="AQ74" s="390">
        <v>3</v>
      </c>
      <c r="AR74" s="390">
        <v>1</v>
      </c>
      <c r="AS74" s="390">
        <v>2</v>
      </c>
      <c r="AT74" s="390">
        <v>16</v>
      </c>
      <c r="AU74" s="390">
        <v>16</v>
      </c>
      <c r="AV74" s="390">
        <v>0</v>
      </c>
      <c r="AW74" s="390">
        <v>16</v>
      </c>
      <c r="AX74" s="390">
        <v>32</v>
      </c>
      <c r="AY74" s="390">
        <v>3</v>
      </c>
      <c r="AZ74" s="390">
        <v>2</v>
      </c>
      <c r="BA74" s="390">
        <v>2</v>
      </c>
      <c r="BB74" s="390">
        <v>0</v>
      </c>
    </row>
    <row r="75" spans="1:54" s="49" customFormat="1" ht="15" customHeight="1">
      <c r="A75" s="703" t="s">
        <v>129</v>
      </c>
      <c r="B75" s="703" t="s">
        <v>135</v>
      </c>
      <c r="C75" s="396">
        <v>466</v>
      </c>
      <c r="D75" s="396">
        <v>247</v>
      </c>
      <c r="E75" s="396">
        <v>123</v>
      </c>
      <c r="F75" s="396">
        <v>82</v>
      </c>
      <c r="G75" s="396">
        <v>0</v>
      </c>
      <c r="H75" s="396">
        <v>0</v>
      </c>
      <c r="I75" s="396">
        <v>178</v>
      </c>
      <c r="J75" s="396">
        <v>78</v>
      </c>
      <c r="K75" s="396">
        <v>241</v>
      </c>
      <c r="L75" s="396">
        <v>127</v>
      </c>
      <c r="M75" s="396">
        <v>0</v>
      </c>
      <c r="N75" s="396">
        <v>0</v>
      </c>
      <c r="O75" s="462">
        <v>55</v>
      </c>
      <c r="P75" s="390">
        <v>21</v>
      </c>
      <c r="Q75" s="402">
        <v>1063</v>
      </c>
      <c r="R75" s="402">
        <v>555</v>
      </c>
      <c r="S75" s="703" t="s">
        <v>129</v>
      </c>
      <c r="T75" s="707" t="s">
        <v>135</v>
      </c>
      <c r="U75" s="396">
        <v>31</v>
      </c>
      <c r="V75" s="396">
        <v>16</v>
      </c>
      <c r="W75" s="396">
        <v>6</v>
      </c>
      <c r="X75" s="396">
        <v>4</v>
      </c>
      <c r="Y75" s="396">
        <v>0</v>
      </c>
      <c r="Z75" s="396">
        <v>0</v>
      </c>
      <c r="AA75" s="396">
        <v>18</v>
      </c>
      <c r="AB75" s="396">
        <v>4</v>
      </c>
      <c r="AC75" s="390">
        <v>62</v>
      </c>
      <c r="AD75" s="390">
        <v>32</v>
      </c>
      <c r="AE75" s="390">
        <v>0</v>
      </c>
      <c r="AF75" s="390">
        <v>0</v>
      </c>
      <c r="AG75" s="390">
        <v>16</v>
      </c>
      <c r="AH75" s="390">
        <v>4</v>
      </c>
      <c r="AI75" s="391">
        <v>133</v>
      </c>
      <c r="AJ75" s="391">
        <v>60</v>
      </c>
      <c r="AK75" s="703" t="s">
        <v>129</v>
      </c>
      <c r="AL75" s="703" t="s">
        <v>135</v>
      </c>
      <c r="AM75" s="390">
        <v>8</v>
      </c>
      <c r="AN75" s="390">
        <v>2</v>
      </c>
      <c r="AO75" s="390">
        <v>0</v>
      </c>
      <c r="AP75" s="390">
        <v>3</v>
      </c>
      <c r="AQ75" s="390">
        <v>4</v>
      </c>
      <c r="AR75" s="390">
        <v>1</v>
      </c>
      <c r="AS75" s="390">
        <v>1</v>
      </c>
      <c r="AT75" s="390">
        <v>19</v>
      </c>
      <c r="AU75" s="390">
        <v>19</v>
      </c>
      <c r="AV75" s="390">
        <v>0</v>
      </c>
      <c r="AW75" s="390">
        <v>19</v>
      </c>
      <c r="AX75" s="390">
        <v>29</v>
      </c>
      <c r="AY75" s="390">
        <v>0</v>
      </c>
      <c r="AZ75" s="390">
        <v>3</v>
      </c>
      <c r="BA75" s="390">
        <v>3</v>
      </c>
      <c r="BB75" s="390">
        <v>0</v>
      </c>
    </row>
    <row r="76" spans="1:54">
      <c r="A76" s="83"/>
      <c r="B76" s="392"/>
      <c r="C76" s="392"/>
      <c r="D76" s="392"/>
      <c r="E76" s="392"/>
      <c r="F76" s="392"/>
      <c r="G76" s="392"/>
      <c r="H76" s="392"/>
      <c r="I76" s="392"/>
      <c r="J76" s="392"/>
      <c r="K76" s="392"/>
      <c r="L76" s="392"/>
      <c r="M76" s="392"/>
      <c r="N76" s="392"/>
      <c r="O76" s="84"/>
      <c r="P76" s="392"/>
      <c r="Q76" s="393"/>
      <c r="R76" s="393"/>
      <c r="S76" s="83"/>
      <c r="T76" s="392"/>
      <c r="U76" s="392"/>
      <c r="V76" s="392"/>
      <c r="W76" s="392"/>
      <c r="X76" s="392"/>
      <c r="Y76" s="392"/>
      <c r="Z76" s="392"/>
      <c r="AA76" s="392"/>
      <c r="AB76" s="392"/>
      <c r="AC76" s="83"/>
      <c r="AD76" s="392"/>
      <c r="AE76" s="392"/>
      <c r="AF76" s="392"/>
      <c r="AG76" s="392"/>
      <c r="AH76" s="392"/>
      <c r="AI76" s="393"/>
      <c r="AJ76" s="393"/>
      <c r="AK76" s="83"/>
      <c r="AL76" s="392"/>
      <c r="AM76" s="392"/>
      <c r="AN76" s="392"/>
      <c r="AO76" s="392"/>
      <c r="AP76" s="392"/>
      <c r="AQ76" s="392"/>
      <c r="AR76" s="392"/>
      <c r="AS76" s="392"/>
      <c r="AT76" s="392"/>
      <c r="AU76" s="392"/>
      <c r="AV76" s="392"/>
      <c r="AW76" s="392"/>
      <c r="AX76" s="83"/>
      <c r="AY76" s="220"/>
      <c r="AZ76" s="220"/>
      <c r="BA76" s="83"/>
      <c r="BB76" s="83"/>
    </row>
    <row r="77" spans="1:54">
      <c r="AD77" s="48"/>
    </row>
    <row r="78" spans="1:54">
      <c r="A78" s="43" t="s">
        <v>51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210"/>
      <c r="Q78" s="210"/>
      <c r="R78" s="210"/>
      <c r="S78" s="43" t="s">
        <v>35</v>
      </c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210"/>
      <c r="AI78" s="210"/>
      <c r="AJ78" s="43"/>
      <c r="AK78" s="43" t="s">
        <v>43</v>
      </c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211"/>
      <c r="AX78" s="211"/>
      <c r="AY78" s="43"/>
      <c r="AZ78" s="43"/>
      <c r="BA78" s="43"/>
      <c r="BB78" s="43"/>
    </row>
    <row r="79" spans="1:54">
      <c r="A79" s="43" t="s">
        <v>111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210"/>
      <c r="Q79" s="210"/>
      <c r="R79" s="210"/>
      <c r="S79" s="43" t="s">
        <v>111</v>
      </c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210"/>
      <c r="AI79" s="210"/>
      <c r="AJ79" s="43"/>
      <c r="AK79" s="43" t="s">
        <v>622</v>
      </c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211"/>
      <c r="AX79" s="211"/>
      <c r="AY79" s="43"/>
      <c r="AZ79" s="43"/>
      <c r="BA79" s="43"/>
      <c r="BB79" s="43"/>
    </row>
    <row r="80" spans="1:54">
      <c r="A80" s="43" t="s">
        <v>281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210"/>
      <c r="Q80" s="210"/>
      <c r="R80" s="210"/>
      <c r="S80" s="43" t="s">
        <v>281</v>
      </c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210"/>
      <c r="AI80" s="210"/>
      <c r="AJ80" s="43"/>
      <c r="AK80" s="43" t="s">
        <v>281</v>
      </c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211"/>
      <c r="AX80" s="211"/>
      <c r="AY80" s="43"/>
      <c r="AZ80" s="43"/>
      <c r="BA80" s="43"/>
      <c r="BB80" s="43"/>
    </row>
    <row r="81" spans="1:54">
      <c r="T81" s="44"/>
    </row>
    <row r="82" spans="1:54" s="49" customFormat="1">
      <c r="A82" s="418" t="s">
        <v>136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18"/>
      <c r="P82" s="48"/>
      <c r="Q82" s="403"/>
      <c r="R82" s="403"/>
      <c r="S82" s="418" t="s">
        <v>136</v>
      </c>
      <c r="T82" s="44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18" t="s">
        <v>349</v>
      </c>
      <c r="AH82" s="48"/>
      <c r="AI82" s="403"/>
      <c r="AJ82" s="403"/>
      <c r="AK82" s="418" t="s">
        <v>136</v>
      </c>
      <c r="AL82" s="41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11"/>
      <c r="AY82" s="411"/>
      <c r="AZ82" s="48"/>
      <c r="BB82" s="48"/>
    </row>
    <row r="83" spans="1:54">
      <c r="B83" s="92"/>
      <c r="O83" s="122"/>
      <c r="P83" s="43"/>
      <c r="T83" s="92"/>
      <c r="AG83" s="122"/>
      <c r="AH83" s="43"/>
      <c r="AL83" s="92"/>
      <c r="AX83" s="211"/>
      <c r="AY83" s="211"/>
    </row>
    <row r="84" spans="1:54" s="126" customFormat="1" ht="18" customHeight="1">
      <c r="A84" s="50"/>
      <c r="B84" s="50"/>
      <c r="C84" s="222" t="s">
        <v>96</v>
      </c>
      <c r="D84" s="222"/>
      <c r="E84" s="222" t="s">
        <v>97</v>
      </c>
      <c r="F84" s="222"/>
      <c r="G84" s="222" t="s">
        <v>98</v>
      </c>
      <c r="H84" s="222"/>
      <c r="I84" s="222" t="s">
        <v>99</v>
      </c>
      <c r="J84" s="222"/>
      <c r="K84" s="222" t="s">
        <v>100</v>
      </c>
      <c r="L84" s="222"/>
      <c r="M84" s="222" t="s">
        <v>101</v>
      </c>
      <c r="N84" s="222"/>
      <c r="O84" s="222" t="s">
        <v>102</v>
      </c>
      <c r="P84" s="222"/>
      <c r="Q84" s="223" t="s">
        <v>57</v>
      </c>
      <c r="R84" s="223"/>
      <c r="S84" s="50"/>
      <c r="T84" s="50"/>
      <c r="U84" s="222" t="s">
        <v>96</v>
      </c>
      <c r="V84" s="222"/>
      <c r="W84" s="222" t="s">
        <v>97</v>
      </c>
      <c r="X84" s="222"/>
      <c r="Y84" s="222" t="s">
        <v>98</v>
      </c>
      <c r="Z84" s="222"/>
      <c r="AA84" s="222" t="s">
        <v>99</v>
      </c>
      <c r="AB84" s="222"/>
      <c r="AC84" s="222" t="s">
        <v>100</v>
      </c>
      <c r="AD84" s="222"/>
      <c r="AE84" s="222" t="s">
        <v>101</v>
      </c>
      <c r="AF84" s="222"/>
      <c r="AG84" s="222" t="s">
        <v>102</v>
      </c>
      <c r="AH84" s="222"/>
      <c r="AI84" s="223" t="s">
        <v>57</v>
      </c>
      <c r="AJ84" s="223"/>
      <c r="AK84" s="50"/>
      <c r="AL84" s="50"/>
      <c r="AM84" s="930" t="s">
        <v>103</v>
      </c>
      <c r="AN84" s="931"/>
      <c r="AO84" s="931"/>
      <c r="AP84" s="931"/>
      <c r="AQ84" s="931"/>
      <c r="AR84" s="931"/>
      <c r="AS84" s="931"/>
      <c r="AT84" s="932"/>
      <c r="AU84" s="197" t="s">
        <v>70</v>
      </c>
      <c r="AV84" s="15"/>
      <c r="AW84" s="488"/>
      <c r="AX84" s="13" t="s">
        <v>350</v>
      </c>
      <c r="AY84" s="15"/>
      <c r="AZ84" s="14" t="s">
        <v>72</v>
      </c>
      <c r="BA84" s="14"/>
      <c r="BB84" s="15"/>
    </row>
    <row r="85" spans="1:54" ht="22.5" customHeight="1">
      <c r="A85" s="60" t="s">
        <v>113</v>
      </c>
      <c r="B85" s="60" t="s">
        <v>114</v>
      </c>
      <c r="C85" s="182" t="s">
        <v>282</v>
      </c>
      <c r="D85" s="182" t="s">
        <v>269</v>
      </c>
      <c r="E85" s="182" t="s">
        <v>282</v>
      </c>
      <c r="F85" s="182" t="s">
        <v>269</v>
      </c>
      <c r="G85" s="182" t="s">
        <v>282</v>
      </c>
      <c r="H85" s="182" t="s">
        <v>269</v>
      </c>
      <c r="I85" s="182" t="s">
        <v>282</v>
      </c>
      <c r="J85" s="182" t="s">
        <v>269</v>
      </c>
      <c r="K85" s="182" t="s">
        <v>282</v>
      </c>
      <c r="L85" s="182" t="s">
        <v>269</v>
      </c>
      <c r="M85" s="182" t="s">
        <v>282</v>
      </c>
      <c r="N85" s="182" t="s">
        <v>269</v>
      </c>
      <c r="O85" s="182" t="s">
        <v>282</v>
      </c>
      <c r="P85" s="182" t="s">
        <v>269</v>
      </c>
      <c r="Q85" s="182" t="s">
        <v>282</v>
      </c>
      <c r="R85" s="182" t="s">
        <v>269</v>
      </c>
      <c r="S85" s="60" t="s">
        <v>113</v>
      </c>
      <c r="T85" s="60" t="s">
        <v>114</v>
      </c>
      <c r="U85" s="182" t="s">
        <v>282</v>
      </c>
      <c r="V85" s="182" t="s">
        <v>269</v>
      </c>
      <c r="W85" s="182" t="s">
        <v>282</v>
      </c>
      <c r="X85" s="182" t="s">
        <v>269</v>
      </c>
      <c r="Y85" s="182" t="s">
        <v>282</v>
      </c>
      <c r="Z85" s="182" t="s">
        <v>269</v>
      </c>
      <c r="AA85" s="182" t="s">
        <v>282</v>
      </c>
      <c r="AB85" s="182" t="s">
        <v>269</v>
      </c>
      <c r="AC85" s="182" t="s">
        <v>282</v>
      </c>
      <c r="AD85" s="182" t="s">
        <v>269</v>
      </c>
      <c r="AE85" s="182" t="s">
        <v>282</v>
      </c>
      <c r="AF85" s="182" t="s">
        <v>269</v>
      </c>
      <c r="AG85" s="182" t="s">
        <v>282</v>
      </c>
      <c r="AH85" s="182" t="s">
        <v>269</v>
      </c>
      <c r="AI85" s="182" t="s">
        <v>282</v>
      </c>
      <c r="AJ85" s="182" t="s">
        <v>269</v>
      </c>
      <c r="AK85" s="60" t="s">
        <v>113</v>
      </c>
      <c r="AL85" s="58" t="s">
        <v>114</v>
      </c>
      <c r="AM85" s="207" t="s">
        <v>96</v>
      </c>
      <c r="AN85" s="171" t="s">
        <v>104</v>
      </c>
      <c r="AO85" s="171" t="s">
        <v>105</v>
      </c>
      <c r="AP85" s="171" t="s">
        <v>106</v>
      </c>
      <c r="AQ85" s="171" t="s">
        <v>107</v>
      </c>
      <c r="AR85" s="171" t="s">
        <v>108</v>
      </c>
      <c r="AS85" s="171" t="s">
        <v>109</v>
      </c>
      <c r="AT85" s="59" t="s">
        <v>110</v>
      </c>
      <c r="AU85" s="32" t="s">
        <v>73</v>
      </c>
      <c r="AV85" s="30" t="s">
        <v>74</v>
      </c>
      <c r="AW85" s="30" t="s">
        <v>75</v>
      </c>
      <c r="AX85" s="172" t="s">
        <v>79</v>
      </c>
      <c r="AY85" s="35" t="s">
        <v>80</v>
      </c>
      <c r="AZ85" s="36" t="s">
        <v>81</v>
      </c>
      <c r="BA85" s="37" t="s">
        <v>82</v>
      </c>
      <c r="BB85" s="36" t="s">
        <v>83</v>
      </c>
    </row>
    <row r="86" spans="1:54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76"/>
      <c r="R86" s="76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76"/>
      <c r="AJ86" s="76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70"/>
      <c r="AX86" s="67"/>
      <c r="AY86" s="217"/>
      <c r="AZ86" s="217"/>
      <c r="BA86" s="67"/>
      <c r="BB86" s="67"/>
    </row>
    <row r="87" spans="1:54" s="424" customFormat="1">
      <c r="A87" s="401"/>
      <c r="B87" s="401" t="s">
        <v>58</v>
      </c>
      <c r="C87" s="401">
        <f t="shared" ref="C87:R87" si="95">SUM(C89:C97)</f>
        <v>1693</v>
      </c>
      <c r="D87" s="401">
        <f t="shared" si="95"/>
        <v>874</v>
      </c>
      <c r="E87" s="401">
        <f t="shared" si="95"/>
        <v>675</v>
      </c>
      <c r="F87" s="401">
        <f t="shared" si="95"/>
        <v>384</v>
      </c>
      <c r="G87" s="401">
        <f t="shared" si="95"/>
        <v>0</v>
      </c>
      <c r="H87" s="401">
        <f t="shared" si="95"/>
        <v>0</v>
      </c>
      <c r="I87" s="401">
        <f t="shared" si="95"/>
        <v>352</v>
      </c>
      <c r="J87" s="401">
        <f t="shared" si="95"/>
        <v>171</v>
      </c>
      <c r="K87" s="401">
        <f t="shared" si="95"/>
        <v>883</v>
      </c>
      <c r="L87" s="401">
        <f t="shared" si="95"/>
        <v>491</v>
      </c>
      <c r="M87" s="401">
        <f t="shared" si="95"/>
        <v>4</v>
      </c>
      <c r="N87" s="401">
        <f t="shared" si="95"/>
        <v>0</v>
      </c>
      <c r="O87" s="401">
        <f t="shared" si="95"/>
        <v>252</v>
      </c>
      <c r="P87" s="401">
        <f t="shared" si="95"/>
        <v>98</v>
      </c>
      <c r="Q87" s="401">
        <f t="shared" si="95"/>
        <v>3859</v>
      </c>
      <c r="R87" s="401">
        <f t="shared" si="95"/>
        <v>2018</v>
      </c>
      <c r="S87" s="401"/>
      <c r="T87" s="401" t="s">
        <v>58</v>
      </c>
      <c r="U87" s="401">
        <f t="shared" ref="U87:AJ87" si="96">SUM(U89:U97)</f>
        <v>98</v>
      </c>
      <c r="V87" s="401">
        <f t="shared" si="96"/>
        <v>50</v>
      </c>
      <c r="W87" s="401">
        <f t="shared" si="96"/>
        <v>41</v>
      </c>
      <c r="X87" s="401">
        <f t="shared" si="96"/>
        <v>19</v>
      </c>
      <c r="Y87" s="401">
        <f t="shared" si="96"/>
        <v>0</v>
      </c>
      <c r="Z87" s="401">
        <f t="shared" si="96"/>
        <v>0</v>
      </c>
      <c r="AA87" s="401">
        <f t="shared" si="96"/>
        <v>11</v>
      </c>
      <c r="AB87" s="401">
        <f t="shared" si="96"/>
        <v>2</v>
      </c>
      <c r="AC87" s="401">
        <f t="shared" si="96"/>
        <v>174</v>
      </c>
      <c r="AD87" s="401">
        <f t="shared" si="96"/>
        <v>96</v>
      </c>
      <c r="AE87" s="401">
        <f t="shared" si="96"/>
        <v>0</v>
      </c>
      <c r="AF87" s="401">
        <f t="shared" si="96"/>
        <v>0</v>
      </c>
      <c r="AG87" s="401">
        <f t="shared" si="96"/>
        <v>47</v>
      </c>
      <c r="AH87" s="401">
        <f t="shared" si="96"/>
        <v>18</v>
      </c>
      <c r="AI87" s="401">
        <f t="shared" si="96"/>
        <v>371</v>
      </c>
      <c r="AJ87" s="401">
        <f t="shared" si="96"/>
        <v>185</v>
      </c>
      <c r="AK87" s="401"/>
      <c r="AL87" s="401" t="s">
        <v>58</v>
      </c>
      <c r="AM87" s="401">
        <f t="shared" ref="AM87:BB87" si="97">SUM(AM89:AM97)</f>
        <v>35</v>
      </c>
      <c r="AN87" s="401">
        <f t="shared" si="97"/>
        <v>21</v>
      </c>
      <c r="AO87" s="401">
        <f t="shared" si="97"/>
        <v>0</v>
      </c>
      <c r="AP87" s="401">
        <f t="shared" si="97"/>
        <v>12</v>
      </c>
      <c r="AQ87" s="401">
        <f t="shared" si="97"/>
        <v>24</v>
      </c>
      <c r="AR87" s="401">
        <f t="shared" si="97"/>
        <v>1</v>
      </c>
      <c r="AS87" s="401">
        <f t="shared" si="97"/>
        <v>13</v>
      </c>
      <c r="AT87" s="401">
        <f t="shared" si="97"/>
        <v>106</v>
      </c>
      <c r="AU87" s="401">
        <f t="shared" si="97"/>
        <v>90</v>
      </c>
      <c r="AV87" s="401">
        <f t="shared" si="97"/>
        <v>20</v>
      </c>
      <c r="AW87" s="401">
        <f t="shared" si="97"/>
        <v>110</v>
      </c>
      <c r="AX87" s="401">
        <f t="shared" si="97"/>
        <v>274</v>
      </c>
      <c r="AY87" s="401">
        <f t="shared" si="97"/>
        <v>25</v>
      </c>
      <c r="AZ87" s="401">
        <f t="shared" si="97"/>
        <v>28</v>
      </c>
      <c r="BA87" s="401">
        <f t="shared" si="97"/>
        <v>25</v>
      </c>
      <c r="BB87" s="401">
        <f t="shared" si="97"/>
        <v>3</v>
      </c>
    </row>
    <row r="88" spans="1:54" s="49" customFormat="1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401"/>
      <c r="R88" s="401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401"/>
      <c r="AJ88" s="401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459"/>
      <c r="AZ88" s="459"/>
      <c r="BA88" s="70"/>
      <c r="BB88" s="70"/>
    </row>
    <row r="89" spans="1:54" s="49" customFormat="1" ht="15" customHeight="1">
      <c r="A89" s="703" t="s">
        <v>137</v>
      </c>
      <c r="B89" s="703" t="s">
        <v>138</v>
      </c>
      <c r="C89" s="390">
        <v>217</v>
      </c>
      <c r="D89" s="390">
        <v>100</v>
      </c>
      <c r="E89" s="390">
        <v>53</v>
      </c>
      <c r="F89" s="390">
        <v>34</v>
      </c>
      <c r="G89" s="390">
        <v>0</v>
      </c>
      <c r="H89" s="390">
        <v>0</v>
      </c>
      <c r="I89" s="390">
        <v>81</v>
      </c>
      <c r="J89" s="390">
        <v>41</v>
      </c>
      <c r="K89" s="390">
        <v>110</v>
      </c>
      <c r="L89" s="390">
        <v>52</v>
      </c>
      <c r="M89" s="390">
        <v>0</v>
      </c>
      <c r="N89" s="390">
        <v>0</v>
      </c>
      <c r="O89" s="390">
        <v>42</v>
      </c>
      <c r="P89" s="390">
        <v>19</v>
      </c>
      <c r="Q89" s="391">
        <v>503</v>
      </c>
      <c r="R89" s="391">
        <v>246</v>
      </c>
      <c r="S89" s="703" t="s">
        <v>137</v>
      </c>
      <c r="T89" s="703" t="s">
        <v>138</v>
      </c>
      <c r="U89" s="390">
        <v>3</v>
      </c>
      <c r="V89" s="390">
        <v>1</v>
      </c>
      <c r="W89" s="390">
        <v>3</v>
      </c>
      <c r="X89" s="390">
        <v>1</v>
      </c>
      <c r="Y89" s="390">
        <v>0</v>
      </c>
      <c r="Z89" s="390">
        <v>0</v>
      </c>
      <c r="AA89" s="390">
        <v>0</v>
      </c>
      <c r="AB89" s="390">
        <v>0</v>
      </c>
      <c r="AC89" s="390">
        <v>7</v>
      </c>
      <c r="AD89" s="390">
        <v>4</v>
      </c>
      <c r="AE89" s="390">
        <v>0</v>
      </c>
      <c r="AF89" s="390">
        <v>0</v>
      </c>
      <c r="AG89" s="390">
        <v>16</v>
      </c>
      <c r="AH89" s="390">
        <v>9</v>
      </c>
      <c r="AI89" s="391">
        <v>29</v>
      </c>
      <c r="AJ89" s="391">
        <v>15</v>
      </c>
      <c r="AK89" s="703" t="s">
        <v>137</v>
      </c>
      <c r="AL89" s="703" t="s">
        <v>138</v>
      </c>
      <c r="AM89" s="390">
        <v>6</v>
      </c>
      <c r="AN89" s="390">
        <v>3</v>
      </c>
      <c r="AO89" s="390">
        <v>0</v>
      </c>
      <c r="AP89" s="390">
        <v>2</v>
      </c>
      <c r="AQ89" s="390">
        <v>3</v>
      </c>
      <c r="AR89" s="390">
        <v>0</v>
      </c>
      <c r="AS89" s="390">
        <v>2</v>
      </c>
      <c r="AT89" s="390">
        <v>16</v>
      </c>
      <c r="AU89" s="390">
        <v>16</v>
      </c>
      <c r="AV89" s="390">
        <v>0</v>
      </c>
      <c r="AW89" s="390">
        <v>16</v>
      </c>
      <c r="AX89" s="390">
        <v>34</v>
      </c>
      <c r="AY89" s="390">
        <v>4</v>
      </c>
      <c r="AZ89" s="390">
        <v>4</v>
      </c>
      <c r="BA89" s="390">
        <v>4</v>
      </c>
      <c r="BB89" s="390">
        <v>0</v>
      </c>
    </row>
    <row r="90" spans="1:54" s="49" customFormat="1" ht="15" customHeight="1">
      <c r="A90" s="703" t="s">
        <v>137</v>
      </c>
      <c r="B90" s="703" t="s">
        <v>139</v>
      </c>
      <c r="C90" s="396">
        <v>235</v>
      </c>
      <c r="D90" s="396">
        <v>118</v>
      </c>
      <c r="E90" s="396">
        <v>127</v>
      </c>
      <c r="F90" s="396">
        <v>69</v>
      </c>
      <c r="G90" s="396">
        <v>0</v>
      </c>
      <c r="H90" s="396">
        <v>0</v>
      </c>
      <c r="I90" s="396">
        <v>73</v>
      </c>
      <c r="J90" s="396">
        <v>33</v>
      </c>
      <c r="K90" s="396">
        <v>139</v>
      </c>
      <c r="L90" s="396">
        <v>81</v>
      </c>
      <c r="M90" s="396">
        <v>0</v>
      </c>
      <c r="N90" s="396">
        <v>0</v>
      </c>
      <c r="O90" s="462">
        <v>37</v>
      </c>
      <c r="P90" s="390">
        <v>11</v>
      </c>
      <c r="Q90" s="402">
        <v>611</v>
      </c>
      <c r="R90" s="402">
        <v>312</v>
      </c>
      <c r="S90" s="703" t="s">
        <v>137</v>
      </c>
      <c r="T90" s="707" t="s">
        <v>139</v>
      </c>
      <c r="U90" s="396">
        <v>13</v>
      </c>
      <c r="V90" s="396">
        <v>4</v>
      </c>
      <c r="W90" s="396">
        <v>9</v>
      </c>
      <c r="X90" s="396">
        <v>5</v>
      </c>
      <c r="Y90" s="396">
        <v>0</v>
      </c>
      <c r="Z90" s="396">
        <v>0</v>
      </c>
      <c r="AA90" s="396">
        <v>4</v>
      </c>
      <c r="AB90" s="396">
        <v>1</v>
      </c>
      <c r="AC90" s="390">
        <v>32</v>
      </c>
      <c r="AD90" s="390">
        <v>20</v>
      </c>
      <c r="AE90" s="390">
        <v>0</v>
      </c>
      <c r="AF90" s="390">
        <v>0</v>
      </c>
      <c r="AG90" s="390">
        <v>4</v>
      </c>
      <c r="AH90" s="390">
        <v>1</v>
      </c>
      <c r="AI90" s="391">
        <v>62</v>
      </c>
      <c r="AJ90" s="391">
        <v>31</v>
      </c>
      <c r="AK90" s="703" t="s">
        <v>137</v>
      </c>
      <c r="AL90" s="703" t="s">
        <v>139</v>
      </c>
      <c r="AM90" s="390">
        <v>4</v>
      </c>
      <c r="AN90" s="390">
        <v>2</v>
      </c>
      <c r="AO90" s="390">
        <v>0</v>
      </c>
      <c r="AP90" s="390">
        <v>2</v>
      </c>
      <c r="AQ90" s="390">
        <v>4</v>
      </c>
      <c r="AR90" s="390">
        <v>0</v>
      </c>
      <c r="AS90" s="390">
        <v>1</v>
      </c>
      <c r="AT90" s="390">
        <v>13</v>
      </c>
      <c r="AU90" s="390">
        <v>13</v>
      </c>
      <c r="AV90" s="390">
        <v>0</v>
      </c>
      <c r="AW90" s="390">
        <v>13</v>
      </c>
      <c r="AX90" s="390">
        <v>31</v>
      </c>
      <c r="AY90" s="390">
        <v>7</v>
      </c>
      <c r="AZ90" s="390">
        <v>3</v>
      </c>
      <c r="BA90" s="390">
        <v>3</v>
      </c>
      <c r="BB90" s="390">
        <v>0</v>
      </c>
    </row>
    <row r="91" spans="1:54" s="49" customFormat="1" ht="15" customHeight="1">
      <c r="A91" s="703" t="s">
        <v>137</v>
      </c>
      <c r="B91" s="703" t="s">
        <v>140</v>
      </c>
      <c r="C91" s="396">
        <v>519</v>
      </c>
      <c r="D91" s="396">
        <v>320</v>
      </c>
      <c r="E91" s="396">
        <v>179</v>
      </c>
      <c r="F91" s="396">
        <v>121</v>
      </c>
      <c r="G91" s="396">
        <v>0</v>
      </c>
      <c r="H91" s="396">
        <v>0</v>
      </c>
      <c r="I91" s="396">
        <v>118</v>
      </c>
      <c r="J91" s="396">
        <v>61</v>
      </c>
      <c r="K91" s="396">
        <v>279</v>
      </c>
      <c r="L91" s="396">
        <v>181</v>
      </c>
      <c r="M91" s="396">
        <v>0</v>
      </c>
      <c r="N91" s="396">
        <v>0</v>
      </c>
      <c r="O91" s="462">
        <v>130</v>
      </c>
      <c r="P91" s="390">
        <v>48</v>
      </c>
      <c r="Q91" s="402">
        <v>1225</v>
      </c>
      <c r="R91" s="402">
        <v>731</v>
      </c>
      <c r="S91" s="703" t="s">
        <v>137</v>
      </c>
      <c r="T91" s="707" t="s">
        <v>140</v>
      </c>
      <c r="U91" s="396">
        <v>36</v>
      </c>
      <c r="V91" s="396">
        <v>24</v>
      </c>
      <c r="W91" s="396">
        <v>5</v>
      </c>
      <c r="X91" s="396">
        <v>2</v>
      </c>
      <c r="Y91" s="396">
        <v>0</v>
      </c>
      <c r="Z91" s="396">
        <v>0</v>
      </c>
      <c r="AA91" s="396">
        <v>1</v>
      </c>
      <c r="AB91" s="396">
        <v>0</v>
      </c>
      <c r="AC91" s="390">
        <v>30</v>
      </c>
      <c r="AD91" s="390">
        <v>21</v>
      </c>
      <c r="AE91" s="390">
        <v>0</v>
      </c>
      <c r="AF91" s="390">
        <v>0</v>
      </c>
      <c r="AG91" s="390">
        <v>23</v>
      </c>
      <c r="AH91" s="390">
        <v>7</v>
      </c>
      <c r="AI91" s="391">
        <v>95</v>
      </c>
      <c r="AJ91" s="391">
        <v>54</v>
      </c>
      <c r="AK91" s="703" t="s">
        <v>137</v>
      </c>
      <c r="AL91" s="703" t="s">
        <v>140</v>
      </c>
      <c r="AM91" s="390">
        <v>11</v>
      </c>
      <c r="AN91" s="390">
        <v>7</v>
      </c>
      <c r="AO91" s="390">
        <v>0</v>
      </c>
      <c r="AP91" s="390">
        <v>4</v>
      </c>
      <c r="AQ91" s="390">
        <v>7</v>
      </c>
      <c r="AR91" s="390">
        <v>0</v>
      </c>
      <c r="AS91" s="390">
        <v>6</v>
      </c>
      <c r="AT91" s="390">
        <v>35</v>
      </c>
      <c r="AU91" s="390">
        <v>30</v>
      </c>
      <c r="AV91" s="390">
        <v>6</v>
      </c>
      <c r="AW91" s="390">
        <v>36</v>
      </c>
      <c r="AX91" s="390">
        <v>98</v>
      </c>
      <c r="AY91" s="390">
        <v>2</v>
      </c>
      <c r="AZ91" s="390">
        <v>9</v>
      </c>
      <c r="BA91" s="390">
        <v>8</v>
      </c>
      <c r="BB91" s="390">
        <v>1</v>
      </c>
    </row>
    <row r="92" spans="1:54" s="49" customFormat="1" ht="15" customHeight="1">
      <c r="A92" s="703" t="s">
        <v>137</v>
      </c>
      <c r="B92" s="703" t="s">
        <v>142</v>
      </c>
      <c r="C92" s="396">
        <v>278</v>
      </c>
      <c r="D92" s="396">
        <v>158</v>
      </c>
      <c r="E92" s="396">
        <v>134</v>
      </c>
      <c r="F92" s="396">
        <v>85</v>
      </c>
      <c r="G92" s="396">
        <v>0</v>
      </c>
      <c r="H92" s="396">
        <v>0</v>
      </c>
      <c r="I92" s="396">
        <v>22</v>
      </c>
      <c r="J92" s="396">
        <v>7</v>
      </c>
      <c r="K92" s="396">
        <v>78</v>
      </c>
      <c r="L92" s="396">
        <v>46</v>
      </c>
      <c r="M92" s="396">
        <v>0</v>
      </c>
      <c r="N92" s="396">
        <v>0</v>
      </c>
      <c r="O92" s="462">
        <v>12</v>
      </c>
      <c r="P92" s="390">
        <v>4</v>
      </c>
      <c r="Q92" s="402">
        <v>524</v>
      </c>
      <c r="R92" s="402">
        <v>300</v>
      </c>
      <c r="S92" s="703" t="s">
        <v>137</v>
      </c>
      <c r="T92" s="707" t="s">
        <v>142</v>
      </c>
      <c r="U92" s="396">
        <v>14</v>
      </c>
      <c r="V92" s="396">
        <v>9</v>
      </c>
      <c r="W92" s="396">
        <v>5</v>
      </c>
      <c r="X92" s="396">
        <v>4</v>
      </c>
      <c r="Y92" s="396">
        <v>0</v>
      </c>
      <c r="Z92" s="396">
        <v>0</v>
      </c>
      <c r="AA92" s="396">
        <v>2</v>
      </c>
      <c r="AB92" s="396">
        <v>0</v>
      </c>
      <c r="AC92" s="390">
        <v>16</v>
      </c>
      <c r="AD92" s="390">
        <v>8</v>
      </c>
      <c r="AE92" s="390">
        <v>0</v>
      </c>
      <c r="AF92" s="390">
        <v>0</v>
      </c>
      <c r="AG92" s="390">
        <v>3</v>
      </c>
      <c r="AH92" s="390">
        <v>1</v>
      </c>
      <c r="AI92" s="391">
        <v>40</v>
      </c>
      <c r="AJ92" s="391">
        <v>22</v>
      </c>
      <c r="AK92" s="703" t="s">
        <v>137</v>
      </c>
      <c r="AL92" s="703" t="s">
        <v>142</v>
      </c>
      <c r="AM92" s="390">
        <v>7</v>
      </c>
      <c r="AN92" s="390">
        <v>3</v>
      </c>
      <c r="AO92" s="390">
        <v>0</v>
      </c>
      <c r="AP92" s="390">
        <v>1</v>
      </c>
      <c r="AQ92" s="390">
        <v>2</v>
      </c>
      <c r="AR92" s="390">
        <v>0</v>
      </c>
      <c r="AS92" s="390">
        <v>1</v>
      </c>
      <c r="AT92" s="390">
        <v>14</v>
      </c>
      <c r="AU92" s="390">
        <v>14</v>
      </c>
      <c r="AV92" s="390">
        <v>1</v>
      </c>
      <c r="AW92" s="390">
        <v>15</v>
      </c>
      <c r="AX92" s="390">
        <v>42</v>
      </c>
      <c r="AY92" s="390">
        <v>4</v>
      </c>
      <c r="AZ92" s="390">
        <v>4</v>
      </c>
      <c r="BA92" s="390">
        <v>4</v>
      </c>
      <c r="BB92" s="390">
        <v>0</v>
      </c>
    </row>
    <row r="93" spans="1:54" s="49" customFormat="1" ht="15" customHeight="1">
      <c r="A93" s="703" t="s">
        <v>143</v>
      </c>
      <c r="B93" s="703" t="s">
        <v>144</v>
      </c>
      <c r="C93" s="396">
        <v>297</v>
      </c>
      <c r="D93" s="396">
        <v>108</v>
      </c>
      <c r="E93" s="396">
        <v>119</v>
      </c>
      <c r="F93" s="396">
        <v>45</v>
      </c>
      <c r="G93" s="396">
        <v>0</v>
      </c>
      <c r="H93" s="396">
        <v>0</v>
      </c>
      <c r="I93" s="396">
        <v>43</v>
      </c>
      <c r="J93" s="396">
        <v>21</v>
      </c>
      <c r="K93" s="396">
        <v>173</v>
      </c>
      <c r="L93" s="396">
        <v>87</v>
      </c>
      <c r="M93" s="396">
        <v>0</v>
      </c>
      <c r="N93" s="396">
        <v>0</v>
      </c>
      <c r="O93" s="462">
        <v>20</v>
      </c>
      <c r="P93" s="390">
        <v>8</v>
      </c>
      <c r="Q93" s="402">
        <v>652</v>
      </c>
      <c r="R93" s="402">
        <v>269</v>
      </c>
      <c r="S93" s="703" t="s">
        <v>143</v>
      </c>
      <c r="T93" s="707" t="s">
        <v>144</v>
      </c>
      <c r="U93" s="396">
        <v>13</v>
      </c>
      <c r="V93" s="396">
        <v>4</v>
      </c>
      <c r="W93" s="396">
        <v>9</v>
      </c>
      <c r="X93" s="396">
        <v>3</v>
      </c>
      <c r="Y93" s="396">
        <v>0</v>
      </c>
      <c r="Z93" s="396">
        <v>0</v>
      </c>
      <c r="AA93" s="396">
        <v>4</v>
      </c>
      <c r="AB93" s="396">
        <v>1</v>
      </c>
      <c r="AC93" s="390">
        <v>47</v>
      </c>
      <c r="AD93" s="390">
        <v>23</v>
      </c>
      <c r="AE93" s="390">
        <v>0</v>
      </c>
      <c r="AF93" s="390">
        <v>0</v>
      </c>
      <c r="AG93" s="390">
        <v>1</v>
      </c>
      <c r="AH93" s="390">
        <v>0</v>
      </c>
      <c r="AI93" s="391">
        <v>74</v>
      </c>
      <c r="AJ93" s="391">
        <v>31</v>
      </c>
      <c r="AK93" s="703" t="s">
        <v>143</v>
      </c>
      <c r="AL93" s="703" t="s">
        <v>144</v>
      </c>
      <c r="AM93" s="390">
        <v>4</v>
      </c>
      <c r="AN93" s="390">
        <v>3</v>
      </c>
      <c r="AO93" s="390">
        <v>0</v>
      </c>
      <c r="AP93" s="390">
        <v>2</v>
      </c>
      <c r="AQ93" s="390">
        <v>5</v>
      </c>
      <c r="AR93" s="390">
        <v>0</v>
      </c>
      <c r="AS93" s="390">
        <v>2</v>
      </c>
      <c r="AT93" s="390">
        <v>16</v>
      </c>
      <c r="AU93" s="390">
        <v>5</v>
      </c>
      <c r="AV93" s="390">
        <v>13</v>
      </c>
      <c r="AW93" s="390">
        <v>18</v>
      </c>
      <c r="AX93" s="390">
        <v>37</v>
      </c>
      <c r="AY93" s="390">
        <v>4</v>
      </c>
      <c r="AZ93" s="390">
        <v>3</v>
      </c>
      <c r="BA93" s="390">
        <v>3</v>
      </c>
      <c r="BB93" s="390">
        <v>0</v>
      </c>
    </row>
    <row r="94" spans="1:54" s="49" customFormat="1" ht="15" customHeight="1">
      <c r="A94" s="703" t="s">
        <v>143</v>
      </c>
      <c r="B94" s="703" t="s">
        <v>145</v>
      </c>
      <c r="C94" s="396">
        <v>128</v>
      </c>
      <c r="D94" s="396">
        <v>58</v>
      </c>
      <c r="E94" s="396">
        <v>60</v>
      </c>
      <c r="F94" s="396">
        <v>28</v>
      </c>
      <c r="G94" s="396">
        <v>0</v>
      </c>
      <c r="H94" s="396">
        <v>0</v>
      </c>
      <c r="I94" s="396">
        <v>0</v>
      </c>
      <c r="J94" s="396">
        <v>0</v>
      </c>
      <c r="K94" s="396">
        <v>100</v>
      </c>
      <c r="L94" s="396">
        <v>42</v>
      </c>
      <c r="M94" s="396">
        <v>0</v>
      </c>
      <c r="N94" s="396">
        <v>0</v>
      </c>
      <c r="O94" s="462">
        <v>0</v>
      </c>
      <c r="P94" s="390">
        <v>0</v>
      </c>
      <c r="Q94" s="402">
        <v>288</v>
      </c>
      <c r="R94" s="402">
        <v>128</v>
      </c>
      <c r="S94" s="703" t="s">
        <v>143</v>
      </c>
      <c r="T94" s="707" t="s">
        <v>145</v>
      </c>
      <c r="U94" s="396">
        <v>19</v>
      </c>
      <c r="V94" s="396">
        <v>8</v>
      </c>
      <c r="W94" s="396">
        <v>10</v>
      </c>
      <c r="X94" s="396">
        <v>4</v>
      </c>
      <c r="Y94" s="396">
        <v>0</v>
      </c>
      <c r="Z94" s="396">
        <v>0</v>
      </c>
      <c r="AA94" s="396">
        <v>0</v>
      </c>
      <c r="AB94" s="396">
        <v>0</v>
      </c>
      <c r="AC94" s="390">
        <v>42</v>
      </c>
      <c r="AD94" s="390">
        <v>20</v>
      </c>
      <c r="AE94" s="390">
        <v>0</v>
      </c>
      <c r="AF94" s="390">
        <v>0</v>
      </c>
      <c r="AG94" s="390">
        <v>0</v>
      </c>
      <c r="AH94" s="390">
        <v>0</v>
      </c>
      <c r="AI94" s="391">
        <v>71</v>
      </c>
      <c r="AJ94" s="391">
        <v>32</v>
      </c>
      <c r="AK94" s="703" t="s">
        <v>143</v>
      </c>
      <c r="AL94" s="703" t="s">
        <v>145</v>
      </c>
      <c r="AM94" s="390">
        <v>2</v>
      </c>
      <c r="AN94" s="390">
        <v>2</v>
      </c>
      <c r="AO94" s="390">
        <v>0</v>
      </c>
      <c r="AP94" s="390">
        <v>0</v>
      </c>
      <c r="AQ94" s="390">
        <v>2</v>
      </c>
      <c r="AR94" s="390">
        <v>0</v>
      </c>
      <c r="AS94" s="390">
        <v>0</v>
      </c>
      <c r="AT94" s="390">
        <v>6</v>
      </c>
      <c r="AU94" s="390">
        <v>6</v>
      </c>
      <c r="AV94" s="390">
        <v>0</v>
      </c>
      <c r="AW94" s="390">
        <v>6</v>
      </c>
      <c r="AX94" s="390">
        <v>20</v>
      </c>
      <c r="AY94" s="390">
        <v>4</v>
      </c>
      <c r="AZ94" s="390">
        <v>2</v>
      </c>
      <c r="BA94" s="390">
        <v>2</v>
      </c>
      <c r="BB94" s="390">
        <v>0</v>
      </c>
    </row>
    <row r="95" spans="1:54" s="49" customFormat="1" ht="15" customHeight="1">
      <c r="A95" s="703" t="s">
        <v>143</v>
      </c>
      <c r="B95" s="703" t="s">
        <v>146</v>
      </c>
      <c r="C95" s="396">
        <v>19</v>
      </c>
      <c r="D95" s="396">
        <v>12</v>
      </c>
      <c r="E95" s="396">
        <v>3</v>
      </c>
      <c r="F95" s="396">
        <v>2</v>
      </c>
      <c r="G95" s="396">
        <v>0</v>
      </c>
      <c r="H95" s="396">
        <v>0</v>
      </c>
      <c r="I95" s="396">
        <v>15</v>
      </c>
      <c r="J95" s="396">
        <v>8</v>
      </c>
      <c r="K95" s="396">
        <v>4</v>
      </c>
      <c r="L95" s="396">
        <v>2</v>
      </c>
      <c r="M95" s="396">
        <v>4</v>
      </c>
      <c r="N95" s="396">
        <v>0</v>
      </c>
      <c r="O95" s="462">
        <v>11</v>
      </c>
      <c r="P95" s="390">
        <v>8</v>
      </c>
      <c r="Q95" s="402">
        <v>56</v>
      </c>
      <c r="R95" s="402">
        <v>32</v>
      </c>
      <c r="S95" s="703" t="s">
        <v>143</v>
      </c>
      <c r="T95" s="707" t="s">
        <v>146</v>
      </c>
      <c r="U95" s="396">
        <v>0</v>
      </c>
      <c r="V95" s="396">
        <v>0</v>
      </c>
      <c r="W95" s="396">
        <v>0</v>
      </c>
      <c r="X95" s="396">
        <v>0</v>
      </c>
      <c r="Y95" s="396">
        <v>0</v>
      </c>
      <c r="Z95" s="396">
        <v>0</v>
      </c>
      <c r="AA95" s="396">
        <v>0</v>
      </c>
      <c r="AB95" s="396">
        <v>0</v>
      </c>
      <c r="AC95" s="390">
        <v>0</v>
      </c>
      <c r="AD95" s="390">
        <v>0</v>
      </c>
      <c r="AE95" s="390">
        <v>0</v>
      </c>
      <c r="AF95" s="390">
        <v>0</v>
      </c>
      <c r="AG95" s="390">
        <v>0</v>
      </c>
      <c r="AH95" s="390">
        <v>0</v>
      </c>
      <c r="AI95" s="391">
        <v>0</v>
      </c>
      <c r="AJ95" s="391">
        <v>0</v>
      </c>
      <c r="AK95" s="703" t="s">
        <v>143</v>
      </c>
      <c r="AL95" s="703" t="s">
        <v>146</v>
      </c>
      <c r="AM95" s="390">
        <v>1</v>
      </c>
      <c r="AN95" s="390">
        <v>1</v>
      </c>
      <c r="AO95" s="390">
        <v>0</v>
      </c>
      <c r="AP95" s="390">
        <v>1</v>
      </c>
      <c r="AQ95" s="390">
        <v>1</v>
      </c>
      <c r="AR95" s="390">
        <v>1</v>
      </c>
      <c r="AS95" s="390">
        <v>1</v>
      </c>
      <c r="AT95" s="390">
        <v>6</v>
      </c>
      <c r="AU95" s="390">
        <v>6</v>
      </c>
      <c r="AV95" s="390">
        <v>0</v>
      </c>
      <c r="AW95" s="390">
        <v>6</v>
      </c>
      <c r="AX95" s="390">
        <v>12</v>
      </c>
      <c r="AY95" s="390">
        <v>0</v>
      </c>
      <c r="AZ95" s="390">
        <v>3</v>
      </c>
      <c r="BA95" s="390">
        <v>1</v>
      </c>
      <c r="BB95" s="390">
        <v>2</v>
      </c>
    </row>
    <row r="96" spans="1:54" s="49" customFormat="1" ht="15" customHeight="1">
      <c r="A96" s="703" t="s">
        <v>143</v>
      </c>
      <c r="B96" s="703" t="s">
        <v>259</v>
      </c>
      <c r="C96" s="396">
        <v>0</v>
      </c>
      <c r="D96" s="396">
        <v>0</v>
      </c>
      <c r="E96" s="396">
        <v>0</v>
      </c>
      <c r="F96" s="396">
        <v>0</v>
      </c>
      <c r="G96" s="396">
        <v>0</v>
      </c>
      <c r="H96" s="396">
        <v>0</v>
      </c>
      <c r="I96" s="396">
        <v>0</v>
      </c>
      <c r="J96" s="396">
        <v>0</v>
      </c>
      <c r="K96" s="396">
        <v>0</v>
      </c>
      <c r="L96" s="396">
        <v>0</v>
      </c>
      <c r="M96" s="396">
        <v>0</v>
      </c>
      <c r="N96" s="396">
        <v>0</v>
      </c>
      <c r="O96" s="462">
        <v>0</v>
      </c>
      <c r="P96" s="390">
        <v>0</v>
      </c>
      <c r="Q96" s="402">
        <v>0</v>
      </c>
      <c r="R96" s="402">
        <v>0</v>
      </c>
      <c r="S96" s="703" t="s">
        <v>143</v>
      </c>
      <c r="T96" s="707" t="s">
        <v>259</v>
      </c>
      <c r="U96" s="396">
        <v>0</v>
      </c>
      <c r="V96" s="396">
        <v>0</v>
      </c>
      <c r="W96" s="396">
        <v>0</v>
      </c>
      <c r="X96" s="396">
        <v>0</v>
      </c>
      <c r="Y96" s="396">
        <v>0</v>
      </c>
      <c r="Z96" s="396">
        <v>0</v>
      </c>
      <c r="AA96" s="396">
        <v>0</v>
      </c>
      <c r="AB96" s="396">
        <v>0</v>
      </c>
      <c r="AC96" s="390">
        <v>0</v>
      </c>
      <c r="AD96" s="390">
        <v>0</v>
      </c>
      <c r="AE96" s="390">
        <v>0</v>
      </c>
      <c r="AF96" s="390">
        <v>0</v>
      </c>
      <c r="AG96" s="390">
        <v>0</v>
      </c>
      <c r="AH96" s="390">
        <v>0</v>
      </c>
      <c r="AI96" s="391">
        <v>0</v>
      </c>
      <c r="AJ96" s="391">
        <v>0</v>
      </c>
      <c r="AK96" s="703" t="s">
        <v>143</v>
      </c>
      <c r="AL96" s="703" t="s">
        <v>259</v>
      </c>
      <c r="AM96" s="390">
        <v>0</v>
      </c>
      <c r="AN96" s="390">
        <v>0</v>
      </c>
      <c r="AO96" s="390">
        <v>0</v>
      </c>
      <c r="AP96" s="390">
        <v>0</v>
      </c>
      <c r="AQ96" s="390">
        <v>0</v>
      </c>
      <c r="AR96" s="390">
        <v>0</v>
      </c>
      <c r="AS96" s="390">
        <v>0</v>
      </c>
      <c r="AT96" s="390">
        <v>0</v>
      </c>
      <c r="AU96" s="390">
        <v>0</v>
      </c>
      <c r="AV96" s="390">
        <v>0</v>
      </c>
      <c r="AW96" s="390">
        <v>0</v>
      </c>
      <c r="AX96" s="390">
        <v>0</v>
      </c>
      <c r="AY96" s="390">
        <v>0</v>
      </c>
      <c r="AZ96" s="390">
        <v>0</v>
      </c>
      <c r="BA96" s="390">
        <v>0</v>
      </c>
      <c r="BB96" s="390">
        <v>0</v>
      </c>
    </row>
    <row r="97" spans="1:54" ht="15" customHeight="1">
      <c r="A97" s="67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9"/>
      <c r="P97" s="70"/>
      <c r="Q97" s="401"/>
      <c r="R97" s="401"/>
      <c r="S97" s="67"/>
      <c r="T97" s="256"/>
      <c r="U97" s="70"/>
      <c r="V97" s="70"/>
      <c r="W97" s="70"/>
      <c r="X97" s="70"/>
      <c r="Y97" s="70"/>
      <c r="Z97" s="70"/>
      <c r="AA97" s="70"/>
      <c r="AB97" s="70"/>
      <c r="AC97" s="67"/>
      <c r="AD97" s="70"/>
      <c r="AE97" s="70"/>
      <c r="AF97" s="70"/>
      <c r="AG97" s="70"/>
      <c r="AH97" s="70"/>
      <c r="AI97" s="401"/>
      <c r="AJ97" s="401"/>
      <c r="AK97" s="67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67"/>
      <c r="AY97" s="67"/>
      <c r="AZ97" s="67"/>
      <c r="BA97" s="67"/>
      <c r="BB97" s="83"/>
    </row>
    <row r="98" spans="1:54" ht="15" customHeight="1">
      <c r="A98" s="224"/>
      <c r="B98" s="406"/>
      <c r="C98" s="406"/>
      <c r="D98" s="406"/>
      <c r="E98" s="406"/>
      <c r="F98" s="406"/>
      <c r="G98" s="406"/>
      <c r="H98" s="406"/>
      <c r="I98" s="406"/>
      <c r="J98" s="406"/>
      <c r="K98" s="406"/>
      <c r="L98" s="406"/>
      <c r="M98" s="406"/>
      <c r="N98" s="406"/>
      <c r="O98" s="224"/>
      <c r="P98" s="406"/>
      <c r="Q98" s="407"/>
      <c r="R98" s="407"/>
      <c r="S98" s="224"/>
      <c r="T98" s="406"/>
      <c r="U98" s="406"/>
      <c r="V98" s="406"/>
      <c r="W98" s="406"/>
      <c r="X98" s="406"/>
      <c r="Y98" s="406"/>
      <c r="Z98" s="406"/>
      <c r="AA98" s="406"/>
      <c r="AB98" s="406"/>
      <c r="AC98" s="224"/>
      <c r="AD98" s="406"/>
      <c r="AE98" s="406"/>
      <c r="AF98" s="406"/>
      <c r="AG98" s="406"/>
      <c r="AH98" s="406"/>
      <c r="AI98" s="407"/>
      <c r="AJ98" s="407"/>
      <c r="AK98" s="224"/>
      <c r="AL98" s="406"/>
      <c r="AM98" s="406"/>
      <c r="AN98" s="406"/>
      <c r="AO98" s="406"/>
      <c r="AP98" s="406"/>
      <c r="AQ98" s="406"/>
      <c r="AR98" s="406"/>
      <c r="AS98" s="406"/>
      <c r="AT98" s="406"/>
      <c r="AU98" s="406"/>
      <c r="AV98" s="406"/>
      <c r="AW98" s="406"/>
      <c r="AX98" s="225"/>
      <c r="AY98" s="225"/>
      <c r="AZ98" s="224"/>
      <c r="BA98" s="224"/>
      <c r="BB98" s="224"/>
    </row>
    <row r="99" spans="1:54" s="117" customFormat="1">
      <c r="A99" s="43" t="s">
        <v>52</v>
      </c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210"/>
      <c r="Q99" s="210"/>
      <c r="R99" s="210"/>
      <c r="S99" s="43" t="s">
        <v>36</v>
      </c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210"/>
      <c r="AI99" s="210"/>
      <c r="AJ99" s="43"/>
      <c r="AK99" s="43" t="s">
        <v>623</v>
      </c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211"/>
      <c r="AX99" s="211"/>
      <c r="AY99" s="43"/>
      <c r="AZ99" s="43"/>
      <c r="BA99" s="43"/>
      <c r="BB99" s="43"/>
    </row>
    <row r="100" spans="1:54" s="117" customFormat="1">
      <c r="A100" s="43" t="s">
        <v>111</v>
      </c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210"/>
      <c r="Q100" s="210"/>
      <c r="R100" s="210"/>
      <c r="S100" s="43" t="s">
        <v>111</v>
      </c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210"/>
      <c r="AI100" s="210"/>
      <c r="AJ100" s="43"/>
      <c r="AK100" s="43" t="s">
        <v>622</v>
      </c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211"/>
      <c r="AX100" s="211"/>
      <c r="AY100" s="43"/>
      <c r="AZ100" s="43"/>
      <c r="BA100" s="43"/>
      <c r="BB100" s="43"/>
    </row>
    <row r="101" spans="1:54" s="117" customFormat="1">
      <c r="A101" s="43" t="s">
        <v>281</v>
      </c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210"/>
      <c r="Q101" s="210"/>
      <c r="R101" s="210"/>
      <c r="S101" s="43" t="s">
        <v>281</v>
      </c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210"/>
      <c r="AI101" s="210"/>
      <c r="AJ101" s="43"/>
      <c r="AK101" s="43" t="s">
        <v>281</v>
      </c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211"/>
      <c r="AX101" s="211"/>
      <c r="AY101" s="43"/>
      <c r="AZ101" s="43"/>
      <c r="BA101" s="43"/>
      <c r="BB101" s="43"/>
    </row>
    <row r="102" spans="1:54">
      <c r="T102" s="44"/>
      <c r="AX102" s="211"/>
      <c r="AY102" s="211"/>
      <c r="AZ102" s="43"/>
    </row>
    <row r="103" spans="1:54" s="49" customFormat="1">
      <c r="A103" s="418" t="s">
        <v>147</v>
      </c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18" t="s">
        <v>349</v>
      </c>
      <c r="P103" s="48"/>
      <c r="Q103" s="403"/>
      <c r="R103" s="403"/>
      <c r="S103" s="418" t="s">
        <v>147</v>
      </c>
      <c r="T103" s="44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18" t="s">
        <v>349</v>
      </c>
      <c r="AH103" s="48"/>
      <c r="AI103" s="403"/>
      <c r="AJ103" s="403"/>
      <c r="AK103" s="418" t="s">
        <v>147</v>
      </c>
      <c r="AL103" s="41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74"/>
      <c r="AY103" s="411"/>
      <c r="AZ103" s="48"/>
      <c r="BB103" s="48"/>
    </row>
    <row r="104" spans="1:54">
      <c r="B104" s="92"/>
      <c r="O104" s="122"/>
      <c r="P104" s="43"/>
      <c r="T104" s="92"/>
      <c r="AG104" s="122"/>
      <c r="AH104" s="43"/>
      <c r="AL104" s="92"/>
      <c r="AX104" s="211"/>
      <c r="AY104" s="211"/>
    </row>
    <row r="105" spans="1:54" s="126" customFormat="1" ht="18" customHeight="1">
      <c r="A105" s="50"/>
      <c r="B105" s="50"/>
      <c r="C105" s="222" t="s">
        <v>96</v>
      </c>
      <c r="D105" s="222"/>
      <c r="E105" s="222" t="s">
        <v>97</v>
      </c>
      <c r="F105" s="222"/>
      <c r="G105" s="222" t="s">
        <v>98</v>
      </c>
      <c r="H105" s="222"/>
      <c r="I105" s="222" t="s">
        <v>99</v>
      </c>
      <c r="J105" s="222"/>
      <c r="K105" s="222" t="s">
        <v>100</v>
      </c>
      <c r="L105" s="222"/>
      <c r="M105" s="222" t="s">
        <v>101</v>
      </c>
      <c r="N105" s="222"/>
      <c r="O105" s="222" t="s">
        <v>102</v>
      </c>
      <c r="P105" s="222"/>
      <c r="Q105" s="223" t="s">
        <v>57</v>
      </c>
      <c r="R105" s="223"/>
      <c r="S105" s="50"/>
      <c r="T105" s="50"/>
      <c r="U105" s="222" t="s">
        <v>96</v>
      </c>
      <c r="V105" s="222"/>
      <c r="W105" s="222" t="s">
        <v>97</v>
      </c>
      <c r="X105" s="222"/>
      <c r="Y105" s="222" t="s">
        <v>98</v>
      </c>
      <c r="Z105" s="222"/>
      <c r="AA105" s="222" t="s">
        <v>99</v>
      </c>
      <c r="AB105" s="222"/>
      <c r="AC105" s="222" t="s">
        <v>100</v>
      </c>
      <c r="AD105" s="222"/>
      <c r="AE105" s="222" t="s">
        <v>101</v>
      </c>
      <c r="AF105" s="222"/>
      <c r="AG105" s="222" t="s">
        <v>102</v>
      </c>
      <c r="AH105" s="222"/>
      <c r="AI105" s="223" t="s">
        <v>57</v>
      </c>
      <c r="AJ105" s="223"/>
      <c r="AK105" s="50"/>
      <c r="AL105" s="50"/>
      <c r="AM105" s="930" t="s">
        <v>103</v>
      </c>
      <c r="AN105" s="931"/>
      <c r="AO105" s="931"/>
      <c r="AP105" s="931"/>
      <c r="AQ105" s="931"/>
      <c r="AR105" s="931"/>
      <c r="AS105" s="931"/>
      <c r="AT105" s="932"/>
      <c r="AU105" s="197" t="s">
        <v>70</v>
      </c>
      <c r="AV105" s="15"/>
      <c r="AW105" s="488"/>
      <c r="AX105" s="13" t="s">
        <v>350</v>
      </c>
      <c r="AY105" s="15"/>
      <c r="AZ105" s="14" t="s">
        <v>72</v>
      </c>
      <c r="BA105" s="14"/>
      <c r="BB105" s="15"/>
    </row>
    <row r="106" spans="1:54" ht="23.25" customHeight="1">
      <c r="A106" s="60" t="s">
        <v>113</v>
      </c>
      <c r="B106" s="60" t="s">
        <v>114</v>
      </c>
      <c r="C106" s="182" t="s">
        <v>282</v>
      </c>
      <c r="D106" s="182" t="s">
        <v>269</v>
      </c>
      <c r="E106" s="182" t="s">
        <v>282</v>
      </c>
      <c r="F106" s="182" t="s">
        <v>269</v>
      </c>
      <c r="G106" s="182" t="s">
        <v>282</v>
      </c>
      <c r="H106" s="182" t="s">
        <v>269</v>
      </c>
      <c r="I106" s="182" t="s">
        <v>282</v>
      </c>
      <c r="J106" s="182" t="s">
        <v>269</v>
      </c>
      <c r="K106" s="182" t="s">
        <v>282</v>
      </c>
      <c r="L106" s="182" t="s">
        <v>269</v>
      </c>
      <c r="M106" s="182" t="s">
        <v>282</v>
      </c>
      <c r="N106" s="182" t="s">
        <v>269</v>
      </c>
      <c r="O106" s="182" t="s">
        <v>282</v>
      </c>
      <c r="P106" s="182" t="s">
        <v>269</v>
      </c>
      <c r="Q106" s="182" t="s">
        <v>282</v>
      </c>
      <c r="R106" s="182" t="s">
        <v>269</v>
      </c>
      <c r="S106" s="60" t="s">
        <v>113</v>
      </c>
      <c r="T106" s="60" t="s">
        <v>114</v>
      </c>
      <c r="U106" s="182" t="s">
        <v>282</v>
      </c>
      <c r="V106" s="182" t="s">
        <v>269</v>
      </c>
      <c r="W106" s="182" t="s">
        <v>282</v>
      </c>
      <c r="X106" s="182" t="s">
        <v>269</v>
      </c>
      <c r="Y106" s="182" t="s">
        <v>282</v>
      </c>
      <c r="Z106" s="182" t="s">
        <v>269</v>
      </c>
      <c r="AA106" s="182" t="s">
        <v>282</v>
      </c>
      <c r="AB106" s="182" t="s">
        <v>269</v>
      </c>
      <c r="AC106" s="182" t="s">
        <v>282</v>
      </c>
      <c r="AD106" s="182" t="s">
        <v>269</v>
      </c>
      <c r="AE106" s="182" t="s">
        <v>282</v>
      </c>
      <c r="AF106" s="182" t="s">
        <v>269</v>
      </c>
      <c r="AG106" s="182" t="s">
        <v>282</v>
      </c>
      <c r="AH106" s="182" t="s">
        <v>269</v>
      </c>
      <c r="AI106" s="182" t="s">
        <v>282</v>
      </c>
      <c r="AJ106" s="182" t="s">
        <v>269</v>
      </c>
      <c r="AK106" s="60" t="s">
        <v>113</v>
      </c>
      <c r="AL106" s="58" t="s">
        <v>114</v>
      </c>
      <c r="AM106" s="207" t="s">
        <v>96</v>
      </c>
      <c r="AN106" s="171" t="s">
        <v>104</v>
      </c>
      <c r="AO106" s="171" t="s">
        <v>105</v>
      </c>
      <c r="AP106" s="171" t="s">
        <v>106</v>
      </c>
      <c r="AQ106" s="171" t="s">
        <v>107</v>
      </c>
      <c r="AR106" s="171" t="s">
        <v>108</v>
      </c>
      <c r="AS106" s="171" t="s">
        <v>109</v>
      </c>
      <c r="AT106" s="59" t="s">
        <v>110</v>
      </c>
      <c r="AU106" s="32" t="s">
        <v>73</v>
      </c>
      <c r="AV106" s="30" t="s">
        <v>74</v>
      </c>
      <c r="AW106" s="30" t="s">
        <v>75</v>
      </c>
      <c r="AX106" s="172" t="s">
        <v>79</v>
      </c>
      <c r="AY106" s="35" t="s">
        <v>80</v>
      </c>
      <c r="AZ106" s="36" t="s">
        <v>81</v>
      </c>
      <c r="BA106" s="37" t="s">
        <v>82</v>
      </c>
      <c r="BB106" s="36" t="s">
        <v>83</v>
      </c>
    </row>
    <row r="107" spans="1:54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76"/>
      <c r="R107" s="76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76"/>
      <c r="AJ107" s="76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70"/>
      <c r="AX107" s="67"/>
      <c r="AY107" s="217"/>
      <c r="AZ107" s="217"/>
      <c r="BA107" s="67"/>
      <c r="BB107" s="67"/>
    </row>
    <row r="108" spans="1:54" s="424" customFormat="1">
      <c r="A108" s="401"/>
      <c r="B108" s="401" t="s">
        <v>58</v>
      </c>
      <c r="C108" s="401">
        <f t="shared" ref="C108:R108" si="98">SUM(C110:C129)</f>
        <v>3107</v>
      </c>
      <c r="D108" s="401">
        <f t="shared" si="98"/>
        <v>1630</v>
      </c>
      <c r="E108" s="401">
        <f t="shared" si="98"/>
        <v>1113</v>
      </c>
      <c r="F108" s="401">
        <f t="shared" si="98"/>
        <v>637</v>
      </c>
      <c r="G108" s="401">
        <f t="shared" si="98"/>
        <v>454</v>
      </c>
      <c r="H108" s="401">
        <f t="shared" si="98"/>
        <v>220</v>
      </c>
      <c r="I108" s="401">
        <f t="shared" si="98"/>
        <v>626</v>
      </c>
      <c r="J108" s="401">
        <f t="shared" si="98"/>
        <v>289</v>
      </c>
      <c r="K108" s="401">
        <f t="shared" si="98"/>
        <v>1845</v>
      </c>
      <c r="L108" s="401">
        <f t="shared" si="98"/>
        <v>1007</v>
      </c>
      <c r="M108" s="401">
        <f t="shared" si="98"/>
        <v>321</v>
      </c>
      <c r="N108" s="401">
        <f t="shared" si="98"/>
        <v>158</v>
      </c>
      <c r="O108" s="401">
        <f t="shared" si="98"/>
        <v>348</v>
      </c>
      <c r="P108" s="401">
        <f t="shared" si="98"/>
        <v>138</v>
      </c>
      <c r="Q108" s="401">
        <f t="shared" si="98"/>
        <v>7814</v>
      </c>
      <c r="R108" s="401">
        <f t="shared" si="98"/>
        <v>4079</v>
      </c>
      <c r="S108" s="401"/>
      <c r="T108" s="401" t="s">
        <v>58</v>
      </c>
      <c r="U108" s="401">
        <f t="shared" ref="U108:AJ108" si="99">SUM(U110:U129)</f>
        <v>192</v>
      </c>
      <c r="V108" s="401">
        <f t="shared" si="99"/>
        <v>109</v>
      </c>
      <c r="W108" s="401">
        <f t="shared" si="99"/>
        <v>35</v>
      </c>
      <c r="X108" s="401">
        <f t="shared" si="99"/>
        <v>20</v>
      </c>
      <c r="Y108" s="401">
        <f t="shared" si="99"/>
        <v>14</v>
      </c>
      <c r="Z108" s="401">
        <f t="shared" si="99"/>
        <v>11</v>
      </c>
      <c r="AA108" s="401">
        <f t="shared" si="99"/>
        <v>44</v>
      </c>
      <c r="AB108" s="401">
        <f t="shared" si="99"/>
        <v>23</v>
      </c>
      <c r="AC108" s="401">
        <f t="shared" si="99"/>
        <v>295</v>
      </c>
      <c r="AD108" s="401">
        <f t="shared" si="99"/>
        <v>168</v>
      </c>
      <c r="AE108" s="401">
        <f t="shared" si="99"/>
        <v>59</v>
      </c>
      <c r="AF108" s="401">
        <f t="shared" si="99"/>
        <v>28</v>
      </c>
      <c r="AG108" s="401">
        <f t="shared" si="99"/>
        <v>88</v>
      </c>
      <c r="AH108" s="401">
        <f t="shared" si="99"/>
        <v>46</v>
      </c>
      <c r="AI108" s="401">
        <f t="shared" si="99"/>
        <v>727</v>
      </c>
      <c r="AJ108" s="401">
        <f t="shared" si="99"/>
        <v>405</v>
      </c>
      <c r="AK108" s="401"/>
      <c r="AL108" s="401" t="s">
        <v>58</v>
      </c>
      <c r="AM108" s="401">
        <f t="shared" ref="AM108:BB108" si="100">SUM(AM110:AM129)</f>
        <v>57</v>
      </c>
      <c r="AN108" s="401">
        <f t="shared" si="100"/>
        <v>27</v>
      </c>
      <c r="AO108" s="401">
        <f t="shared" si="100"/>
        <v>12</v>
      </c>
      <c r="AP108" s="401">
        <f t="shared" si="100"/>
        <v>12</v>
      </c>
      <c r="AQ108" s="401">
        <f t="shared" si="100"/>
        <v>35</v>
      </c>
      <c r="AR108" s="401">
        <f t="shared" si="100"/>
        <v>10</v>
      </c>
      <c r="AS108" s="401">
        <f t="shared" si="100"/>
        <v>11</v>
      </c>
      <c r="AT108" s="401">
        <f t="shared" si="100"/>
        <v>164</v>
      </c>
      <c r="AU108" s="401">
        <f t="shared" si="100"/>
        <v>159</v>
      </c>
      <c r="AV108" s="401">
        <f t="shared" si="100"/>
        <v>10</v>
      </c>
      <c r="AW108" s="401">
        <f t="shared" si="100"/>
        <v>169</v>
      </c>
      <c r="AX108" s="401">
        <f t="shared" si="100"/>
        <v>490</v>
      </c>
      <c r="AY108" s="401">
        <f t="shared" si="100"/>
        <v>23</v>
      </c>
      <c r="AZ108" s="401">
        <f t="shared" si="100"/>
        <v>29</v>
      </c>
      <c r="BA108" s="401">
        <f t="shared" si="100"/>
        <v>28</v>
      </c>
      <c r="BB108" s="401">
        <f t="shared" si="100"/>
        <v>1</v>
      </c>
    </row>
    <row r="109" spans="1:54" s="49" customFormat="1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401"/>
      <c r="R109" s="401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401"/>
      <c r="AJ109" s="401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459"/>
      <c r="AZ109" s="459"/>
      <c r="BA109" s="70"/>
      <c r="BB109" s="70"/>
    </row>
    <row r="110" spans="1:54" s="49" customFormat="1" ht="15" customHeight="1">
      <c r="A110" s="703" t="s">
        <v>148</v>
      </c>
      <c r="B110" s="703" t="s">
        <v>149</v>
      </c>
      <c r="C110" s="390">
        <v>0</v>
      </c>
      <c r="D110" s="390">
        <v>0</v>
      </c>
      <c r="E110" s="390">
        <v>0</v>
      </c>
      <c r="F110" s="390">
        <v>0</v>
      </c>
      <c r="G110" s="390">
        <v>0</v>
      </c>
      <c r="H110" s="390">
        <v>0</v>
      </c>
      <c r="I110" s="390">
        <v>0</v>
      </c>
      <c r="J110" s="390">
        <v>0</v>
      </c>
      <c r="K110" s="390">
        <v>0</v>
      </c>
      <c r="L110" s="390">
        <v>0</v>
      </c>
      <c r="M110" s="390">
        <v>0</v>
      </c>
      <c r="N110" s="390">
        <v>0</v>
      </c>
      <c r="O110" s="390">
        <v>0</v>
      </c>
      <c r="P110" s="390">
        <v>0</v>
      </c>
      <c r="Q110" s="391">
        <v>0</v>
      </c>
      <c r="R110" s="391">
        <v>0</v>
      </c>
      <c r="S110" s="703" t="s">
        <v>148</v>
      </c>
      <c r="T110" s="703" t="s">
        <v>149</v>
      </c>
      <c r="U110" s="390">
        <v>0</v>
      </c>
      <c r="V110" s="390">
        <v>0</v>
      </c>
      <c r="W110" s="390">
        <v>0</v>
      </c>
      <c r="X110" s="390">
        <v>0</v>
      </c>
      <c r="Y110" s="390">
        <v>0</v>
      </c>
      <c r="Z110" s="390">
        <v>0</v>
      </c>
      <c r="AA110" s="390">
        <v>0</v>
      </c>
      <c r="AB110" s="390">
        <v>0</v>
      </c>
      <c r="AC110" s="390">
        <v>0</v>
      </c>
      <c r="AD110" s="390">
        <v>0</v>
      </c>
      <c r="AE110" s="390">
        <v>0</v>
      </c>
      <c r="AF110" s="390">
        <v>0</v>
      </c>
      <c r="AG110" s="390">
        <v>0</v>
      </c>
      <c r="AH110" s="390">
        <v>0</v>
      </c>
      <c r="AI110" s="391">
        <v>0</v>
      </c>
      <c r="AJ110" s="391">
        <v>0</v>
      </c>
      <c r="AK110" s="703" t="s">
        <v>148</v>
      </c>
      <c r="AL110" s="703" t="s">
        <v>149</v>
      </c>
      <c r="AM110" s="390">
        <v>0</v>
      </c>
      <c r="AN110" s="390">
        <v>0</v>
      </c>
      <c r="AO110" s="390">
        <v>0</v>
      </c>
      <c r="AP110" s="390">
        <v>0</v>
      </c>
      <c r="AQ110" s="390">
        <v>0</v>
      </c>
      <c r="AR110" s="390">
        <v>0</v>
      </c>
      <c r="AS110" s="390">
        <v>0</v>
      </c>
      <c r="AT110" s="390">
        <v>0</v>
      </c>
      <c r="AU110" s="390">
        <v>0</v>
      </c>
      <c r="AV110" s="390">
        <v>0</v>
      </c>
      <c r="AW110" s="390">
        <v>0</v>
      </c>
      <c r="AX110" s="390">
        <v>0</v>
      </c>
      <c r="AY110" s="390">
        <v>0</v>
      </c>
      <c r="AZ110" s="390">
        <v>0</v>
      </c>
      <c r="BA110" s="390">
        <v>0</v>
      </c>
      <c r="BB110" s="390">
        <v>0</v>
      </c>
    </row>
    <row r="111" spans="1:54" s="49" customFormat="1" ht="15" customHeight="1">
      <c r="A111" s="703" t="s">
        <v>148</v>
      </c>
      <c r="B111" s="703" t="s">
        <v>150</v>
      </c>
      <c r="C111" s="396">
        <v>625</v>
      </c>
      <c r="D111" s="396">
        <v>310</v>
      </c>
      <c r="E111" s="396">
        <v>202</v>
      </c>
      <c r="F111" s="396">
        <v>101</v>
      </c>
      <c r="G111" s="396">
        <v>0</v>
      </c>
      <c r="H111" s="396">
        <v>0</v>
      </c>
      <c r="I111" s="396">
        <v>316</v>
      </c>
      <c r="J111" s="396">
        <v>144</v>
      </c>
      <c r="K111" s="396">
        <v>514</v>
      </c>
      <c r="L111" s="396">
        <v>271</v>
      </c>
      <c r="M111" s="396">
        <v>0</v>
      </c>
      <c r="N111" s="396">
        <v>0</v>
      </c>
      <c r="O111" s="462">
        <v>106</v>
      </c>
      <c r="P111" s="390">
        <v>40</v>
      </c>
      <c r="Q111" s="402">
        <v>1763</v>
      </c>
      <c r="R111" s="402">
        <v>866</v>
      </c>
      <c r="S111" s="703" t="s">
        <v>148</v>
      </c>
      <c r="T111" s="707" t="s">
        <v>150</v>
      </c>
      <c r="U111" s="396">
        <v>44</v>
      </c>
      <c r="V111" s="396">
        <v>24</v>
      </c>
      <c r="W111" s="396">
        <v>0</v>
      </c>
      <c r="X111" s="396">
        <v>0</v>
      </c>
      <c r="Y111" s="396">
        <v>0</v>
      </c>
      <c r="Z111" s="396">
        <v>0</v>
      </c>
      <c r="AA111" s="438">
        <v>23</v>
      </c>
      <c r="AB111" s="438">
        <v>16</v>
      </c>
      <c r="AC111" s="390">
        <v>77</v>
      </c>
      <c r="AD111" s="390">
        <v>36</v>
      </c>
      <c r="AE111" s="390">
        <v>0</v>
      </c>
      <c r="AF111" s="390">
        <v>0</v>
      </c>
      <c r="AG111" s="390">
        <v>26</v>
      </c>
      <c r="AH111" s="390">
        <v>17</v>
      </c>
      <c r="AI111" s="391">
        <v>170</v>
      </c>
      <c r="AJ111" s="391">
        <v>93</v>
      </c>
      <c r="AK111" s="703" t="s">
        <v>148</v>
      </c>
      <c r="AL111" s="703" t="s">
        <v>150</v>
      </c>
      <c r="AM111" s="390">
        <v>10</v>
      </c>
      <c r="AN111" s="390">
        <v>4</v>
      </c>
      <c r="AO111" s="390">
        <v>0</v>
      </c>
      <c r="AP111" s="390">
        <v>5</v>
      </c>
      <c r="AQ111" s="390">
        <v>7</v>
      </c>
      <c r="AR111" s="390">
        <v>1</v>
      </c>
      <c r="AS111" s="390">
        <v>1</v>
      </c>
      <c r="AT111" s="390">
        <v>28</v>
      </c>
      <c r="AU111" s="390">
        <v>28</v>
      </c>
      <c r="AV111" s="390">
        <v>0</v>
      </c>
      <c r="AW111" s="390">
        <v>28</v>
      </c>
      <c r="AX111" s="390">
        <v>44</v>
      </c>
      <c r="AY111" s="390">
        <v>3</v>
      </c>
      <c r="AZ111" s="390">
        <v>3</v>
      </c>
      <c r="BA111" s="390">
        <v>3</v>
      </c>
      <c r="BB111" s="390">
        <v>0</v>
      </c>
    </row>
    <row r="112" spans="1:54" s="49" customFormat="1" ht="15" customHeight="1">
      <c r="A112" s="703" t="s">
        <v>148</v>
      </c>
      <c r="B112" s="703" t="s">
        <v>151</v>
      </c>
      <c r="C112" s="396">
        <v>204</v>
      </c>
      <c r="D112" s="396">
        <v>106</v>
      </c>
      <c r="E112" s="396">
        <v>106</v>
      </c>
      <c r="F112" s="396">
        <v>65</v>
      </c>
      <c r="G112" s="396">
        <v>42</v>
      </c>
      <c r="H112" s="396">
        <v>19</v>
      </c>
      <c r="I112" s="396">
        <v>16</v>
      </c>
      <c r="J112" s="396">
        <v>6</v>
      </c>
      <c r="K112" s="396">
        <v>218</v>
      </c>
      <c r="L112" s="396">
        <v>106</v>
      </c>
      <c r="M112" s="396">
        <v>30</v>
      </c>
      <c r="N112" s="396">
        <v>11</v>
      </c>
      <c r="O112" s="462">
        <v>29</v>
      </c>
      <c r="P112" s="390">
        <v>4</v>
      </c>
      <c r="Q112" s="402">
        <v>645</v>
      </c>
      <c r="R112" s="402">
        <v>317</v>
      </c>
      <c r="S112" s="703" t="s">
        <v>148</v>
      </c>
      <c r="T112" s="707" t="s">
        <v>151</v>
      </c>
      <c r="U112" s="396">
        <v>26</v>
      </c>
      <c r="V112" s="396">
        <v>16</v>
      </c>
      <c r="W112" s="396">
        <v>3</v>
      </c>
      <c r="X112" s="396">
        <v>2</v>
      </c>
      <c r="Y112" s="396">
        <v>1</v>
      </c>
      <c r="Z112" s="396">
        <v>1</v>
      </c>
      <c r="AA112" s="438">
        <v>6</v>
      </c>
      <c r="AB112" s="438">
        <v>4</v>
      </c>
      <c r="AC112" s="390">
        <v>58</v>
      </c>
      <c r="AD112" s="390">
        <v>31</v>
      </c>
      <c r="AE112" s="390">
        <v>16</v>
      </c>
      <c r="AF112" s="390">
        <v>7</v>
      </c>
      <c r="AG112" s="390">
        <v>6</v>
      </c>
      <c r="AH112" s="390">
        <v>0</v>
      </c>
      <c r="AI112" s="391">
        <v>116</v>
      </c>
      <c r="AJ112" s="391">
        <v>61</v>
      </c>
      <c r="AK112" s="703" t="s">
        <v>148</v>
      </c>
      <c r="AL112" s="703" t="s">
        <v>151</v>
      </c>
      <c r="AM112" s="390">
        <v>5</v>
      </c>
      <c r="AN112" s="390">
        <v>3</v>
      </c>
      <c r="AO112" s="390">
        <v>1</v>
      </c>
      <c r="AP112" s="390">
        <v>1</v>
      </c>
      <c r="AQ112" s="390">
        <v>4</v>
      </c>
      <c r="AR112" s="390">
        <v>1</v>
      </c>
      <c r="AS112" s="390">
        <v>2</v>
      </c>
      <c r="AT112" s="390">
        <v>17</v>
      </c>
      <c r="AU112" s="390">
        <v>13</v>
      </c>
      <c r="AV112" s="390">
        <v>4</v>
      </c>
      <c r="AW112" s="390">
        <v>17</v>
      </c>
      <c r="AX112" s="390">
        <v>24</v>
      </c>
      <c r="AY112" s="390">
        <v>6</v>
      </c>
      <c r="AZ112" s="390">
        <v>3</v>
      </c>
      <c r="BA112" s="390">
        <v>3</v>
      </c>
      <c r="BB112" s="390">
        <v>0</v>
      </c>
    </row>
    <row r="113" spans="1:54" s="49" customFormat="1" ht="15" customHeight="1">
      <c r="A113" s="703" t="s">
        <v>148</v>
      </c>
      <c r="B113" s="703" t="s">
        <v>152</v>
      </c>
      <c r="C113" s="396">
        <v>0</v>
      </c>
      <c r="D113" s="396">
        <v>0</v>
      </c>
      <c r="E113" s="396">
        <v>0</v>
      </c>
      <c r="F113" s="396">
        <v>0</v>
      </c>
      <c r="G113" s="396">
        <v>0</v>
      </c>
      <c r="H113" s="396">
        <v>0</v>
      </c>
      <c r="I113" s="396">
        <v>0</v>
      </c>
      <c r="J113" s="396">
        <v>0</v>
      </c>
      <c r="K113" s="396">
        <v>0</v>
      </c>
      <c r="L113" s="396">
        <v>0</v>
      </c>
      <c r="M113" s="396">
        <v>0</v>
      </c>
      <c r="N113" s="396">
        <v>0</v>
      </c>
      <c r="O113" s="462">
        <v>0</v>
      </c>
      <c r="P113" s="390">
        <v>0</v>
      </c>
      <c r="Q113" s="402">
        <v>0</v>
      </c>
      <c r="R113" s="402">
        <v>0</v>
      </c>
      <c r="S113" s="703" t="s">
        <v>148</v>
      </c>
      <c r="T113" s="707" t="s">
        <v>152</v>
      </c>
      <c r="U113" s="396">
        <v>0</v>
      </c>
      <c r="V113" s="396">
        <v>0</v>
      </c>
      <c r="W113" s="396">
        <v>0</v>
      </c>
      <c r="X113" s="396">
        <v>0</v>
      </c>
      <c r="Y113" s="396">
        <v>0</v>
      </c>
      <c r="Z113" s="396">
        <v>0</v>
      </c>
      <c r="AA113" s="438">
        <v>0</v>
      </c>
      <c r="AB113" s="438">
        <v>0</v>
      </c>
      <c r="AC113" s="390">
        <v>0</v>
      </c>
      <c r="AD113" s="390">
        <v>0</v>
      </c>
      <c r="AE113" s="390">
        <v>0</v>
      </c>
      <c r="AF113" s="390">
        <v>0</v>
      </c>
      <c r="AG113" s="390">
        <v>0</v>
      </c>
      <c r="AH113" s="390">
        <v>0</v>
      </c>
      <c r="AI113" s="391">
        <v>0</v>
      </c>
      <c r="AJ113" s="391">
        <v>0</v>
      </c>
      <c r="AK113" s="703" t="s">
        <v>148</v>
      </c>
      <c r="AL113" s="703" t="s">
        <v>152</v>
      </c>
      <c r="AM113" s="390">
        <v>0</v>
      </c>
      <c r="AN113" s="390">
        <v>0</v>
      </c>
      <c r="AO113" s="390">
        <v>0</v>
      </c>
      <c r="AP113" s="390">
        <v>0</v>
      </c>
      <c r="AQ113" s="390">
        <v>0</v>
      </c>
      <c r="AR113" s="390">
        <v>0</v>
      </c>
      <c r="AS113" s="390">
        <v>0</v>
      </c>
      <c r="AT113" s="390">
        <v>0</v>
      </c>
      <c r="AU113" s="390">
        <v>0</v>
      </c>
      <c r="AV113" s="390">
        <v>0</v>
      </c>
      <c r="AW113" s="390">
        <v>0</v>
      </c>
      <c r="AX113" s="390">
        <v>0</v>
      </c>
      <c r="AY113" s="390">
        <v>0</v>
      </c>
      <c r="AZ113" s="390">
        <v>0</v>
      </c>
      <c r="BA113" s="390">
        <v>0</v>
      </c>
      <c r="BB113" s="390">
        <v>0</v>
      </c>
    </row>
    <row r="114" spans="1:54" s="49" customFormat="1" ht="15" customHeight="1">
      <c r="A114" s="703" t="s">
        <v>153</v>
      </c>
      <c r="B114" s="703" t="s">
        <v>155</v>
      </c>
      <c r="C114" s="396">
        <v>219</v>
      </c>
      <c r="D114" s="396">
        <v>109</v>
      </c>
      <c r="E114" s="396">
        <v>73</v>
      </c>
      <c r="F114" s="396">
        <v>40</v>
      </c>
      <c r="G114" s="396">
        <v>68</v>
      </c>
      <c r="H114" s="396">
        <v>26</v>
      </c>
      <c r="I114" s="396">
        <v>0</v>
      </c>
      <c r="J114" s="396">
        <v>0</v>
      </c>
      <c r="K114" s="396">
        <v>79</v>
      </c>
      <c r="L114" s="396">
        <v>34</v>
      </c>
      <c r="M114" s="396">
        <v>25</v>
      </c>
      <c r="N114" s="396">
        <v>15</v>
      </c>
      <c r="O114" s="462">
        <v>0</v>
      </c>
      <c r="P114" s="390">
        <v>0</v>
      </c>
      <c r="Q114" s="402">
        <v>464</v>
      </c>
      <c r="R114" s="402">
        <v>224</v>
      </c>
      <c r="S114" s="703" t="s">
        <v>153</v>
      </c>
      <c r="T114" s="707" t="s">
        <v>155</v>
      </c>
      <c r="U114" s="396">
        <v>27</v>
      </c>
      <c r="V114" s="396">
        <v>13</v>
      </c>
      <c r="W114" s="396">
        <v>8</v>
      </c>
      <c r="X114" s="396">
        <v>3</v>
      </c>
      <c r="Y114" s="396">
        <v>5</v>
      </c>
      <c r="Z114" s="396">
        <v>3</v>
      </c>
      <c r="AA114" s="438">
        <v>0</v>
      </c>
      <c r="AB114" s="438">
        <v>0</v>
      </c>
      <c r="AC114" s="390">
        <v>8</v>
      </c>
      <c r="AD114" s="390">
        <v>4</v>
      </c>
      <c r="AE114" s="390">
        <v>0</v>
      </c>
      <c r="AF114" s="390">
        <v>0</v>
      </c>
      <c r="AG114" s="390">
        <v>0</v>
      </c>
      <c r="AH114" s="390">
        <v>0</v>
      </c>
      <c r="AI114" s="391">
        <v>48</v>
      </c>
      <c r="AJ114" s="391">
        <v>23</v>
      </c>
      <c r="AK114" s="703" t="s">
        <v>153</v>
      </c>
      <c r="AL114" s="703" t="s">
        <v>155</v>
      </c>
      <c r="AM114" s="390">
        <v>3</v>
      </c>
      <c r="AN114" s="390">
        <v>2</v>
      </c>
      <c r="AO114" s="390">
        <v>1</v>
      </c>
      <c r="AP114" s="390">
        <v>0</v>
      </c>
      <c r="AQ114" s="390">
        <v>2</v>
      </c>
      <c r="AR114" s="390">
        <v>0</v>
      </c>
      <c r="AS114" s="390">
        <v>1</v>
      </c>
      <c r="AT114" s="390">
        <v>9</v>
      </c>
      <c r="AU114" s="390">
        <v>9</v>
      </c>
      <c r="AV114" s="390">
        <v>0</v>
      </c>
      <c r="AW114" s="390">
        <v>9</v>
      </c>
      <c r="AX114" s="390">
        <v>6</v>
      </c>
      <c r="AY114" s="390">
        <v>0</v>
      </c>
      <c r="AZ114" s="390">
        <v>2</v>
      </c>
      <c r="BA114" s="390">
        <v>2</v>
      </c>
      <c r="BB114" s="390">
        <v>0</v>
      </c>
    </row>
    <row r="115" spans="1:54" s="49" customFormat="1" ht="15" customHeight="1">
      <c r="A115" s="703" t="s">
        <v>153</v>
      </c>
      <c r="B115" s="703" t="s">
        <v>156</v>
      </c>
      <c r="C115" s="396">
        <v>0</v>
      </c>
      <c r="D115" s="396">
        <v>0</v>
      </c>
      <c r="E115" s="396">
        <v>0</v>
      </c>
      <c r="F115" s="396">
        <v>0</v>
      </c>
      <c r="G115" s="396">
        <v>0</v>
      </c>
      <c r="H115" s="396">
        <v>0</v>
      </c>
      <c r="I115" s="396">
        <v>0</v>
      </c>
      <c r="J115" s="396">
        <v>0</v>
      </c>
      <c r="K115" s="396">
        <v>0</v>
      </c>
      <c r="L115" s="396">
        <v>0</v>
      </c>
      <c r="M115" s="396">
        <v>0</v>
      </c>
      <c r="N115" s="396">
        <v>0</v>
      </c>
      <c r="O115" s="462">
        <v>0</v>
      </c>
      <c r="P115" s="390">
        <v>0</v>
      </c>
      <c r="Q115" s="402">
        <v>0</v>
      </c>
      <c r="R115" s="402">
        <v>0</v>
      </c>
      <c r="S115" s="703" t="s">
        <v>153</v>
      </c>
      <c r="T115" s="707" t="s">
        <v>156</v>
      </c>
      <c r="U115" s="396">
        <v>0</v>
      </c>
      <c r="V115" s="396">
        <v>0</v>
      </c>
      <c r="W115" s="396">
        <v>0</v>
      </c>
      <c r="X115" s="396">
        <v>0</v>
      </c>
      <c r="Y115" s="396">
        <v>0</v>
      </c>
      <c r="Z115" s="396">
        <v>0</v>
      </c>
      <c r="AA115" s="438">
        <v>0</v>
      </c>
      <c r="AB115" s="438">
        <v>0</v>
      </c>
      <c r="AC115" s="390">
        <v>0</v>
      </c>
      <c r="AD115" s="390">
        <v>0</v>
      </c>
      <c r="AE115" s="390">
        <v>0</v>
      </c>
      <c r="AF115" s="390">
        <v>0</v>
      </c>
      <c r="AG115" s="390">
        <v>0</v>
      </c>
      <c r="AH115" s="390">
        <v>0</v>
      </c>
      <c r="AI115" s="391">
        <v>0</v>
      </c>
      <c r="AJ115" s="391">
        <v>0</v>
      </c>
      <c r="AK115" s="703" t="s">
        <v>153</v>
      </c>
      <c r="AL115" s="703" t="s">
        <v>156</v>
      </c>
      <c r="AM115" s="390">
        <v>0</v>
      </c>
      <c r="AN115" s="390">
        <v>0</v>
      </c>
      <c r="AO115" s="390">
        <v>0</v>
      </c>
      <c r="AP115" s="390">
        <v>0</v>
      </c>
      <c r="AQ115" s="390">
        <v>0</v>
      </c>
      <c r="AR115" s="390">
        <v>0</v>
      </c>
      <c r="AS115" s="390">
        <v>0</v>
      </c>
      <c r="AT115" s="390">
        <v>0</v>
      </c>
      <c r="AU115" s="390">
        <v>0</v>
      </c>
      <c r="AV115" s="390">
        <v>0</v>
      </c>
      <c r="AW115" s="390">
        <v>0</v>
      </c>
      <c r="AX115" s="390">
        <v>0</v>
      </c>
      <c r="AY115" s="390">
        <v>0</v>
      </c>
      <c r="AZ115" s="390">
        <v>0</v>
      </c>
      <c r="BA115" s="390">
        <v>0</v>
      </c>
      <c r="BB115" s="390">
        <v>0</v>
      </c>
    </row>
    <row r="116" spans="1:54" s="49" customFormat="1" ht="15" customHeight="1">
      <c r="A116" s="703" t="s">
        <v>153</v>
      </c>
      <c r="B116" s="703" t="s">
        <v>157</v>
      </c>
      <c r="C116" s="396">
        <v>0</v>
      </c>
      <c r="D116" s="396">
        <v>0</v>
      </c>
      <c r="E116" s="396">
        <v>0</v>
      </c>
      <c r="F116" s="396">
        <v>0</v>
      </c>
      <c r="G116" s="396">
        <v>0</v>
      </c>
      <c r="H116" s="396">
        <v>0</v>
      </c>
      <c r="I116" s="396">
        <v>0</v>
      </c>
      <c r="J116" s="396">
        <v>0</v>
      </c>
      <c r="K116" s="396">
        <v>0</v>
      </c>
      <c r="L116" s="396">
        <v>0</v>
      </c>
      <c r="M116" s="396">
        <v>0</v>
      </c>
      <c r="N116" s="396">
        <v>0</v>
      </c>
      <c r="O116" s="462">
        <v>0</v>
      </c>
      <c r="P116" s="390">
        <v>0</v>
      </c>
      <c r="Q116" s="402">
        <v>0</v>
      </c>
      <c r="R116" s="402">
        <v>0</v>
      </c>
      <c r="S116" s="703" t="s">
        <v>153</v>
      </c>
      <c r="T116" s="707" t="s">
        <v>157</v>
      </c>
      <c r="U116" s="396">
        <v>0</v>
      </c>
      <c r="V116" s="396">
        <v>0</v>
      </c>
      <c r="W116" s="396">
        <v>0</v>
      </c>
      <c r="X116" s="396">
        <v>0</v>
      </c>
      <c r="Y116" s="396">
        <v>0</v>
      </c>
      <c r="Z116" s="396">
        <v>0</v>
      </c>
      <c r="AA116" s="438">
        <v>0</v>
      </c>
      <c r="AB116" s="438">
        <v>0</v>
      </c>
      <c r="AC116" s="390">
        <v>0</v>
      </c>
      <c r="AD116" s="390">
        <v>0</v>
      </c>
      <c r="AE116" s="390">
        <v>0</v>
      </c>
      <c r="AF116" s="390">
        <v>0</v>
      </c>
      <c r="AG116" s="390">
        <v>0</v>
      </c>
      <c r="AH116" s="390">
        <v>0</v>
      </c>
      <c r="AI116" s="391">
        <v>0</v>
      </c>
      <c r="AJ116" s="391">
        <v>0</v>
      </c>
      <c r="AK116" s="703" t="s">
        <v>153</v>
      </c>
      <c r="AL116" s="703" t="s">
        <v>157</v>
      </c>
      <c r="AM116" s="390">
        <v>0</v>
      </c>
      <c r="AN116" s="390">
        <v>0</v>
      </c>
      <c r="AO116" s="390">
        <v>0</v>
      </c>
      <c r="AP116" s="390">
        <v>0</v>
      </c>
      <c r="AQ116" s="390">
        <v>0</v>
      </c>
      <c r="AR116" s="390">
        <v>0</v>
      </c>
      <c r="AS116" s="390">
        <v>0</v>
      </c>
      <c r="AT116" s="390">
        <v>0</v>
      </c>
      <c r="AU116" s="390">
        <v>0</v>
      </c>
      <c r="AV116" s="390">
        <v>0</v>
      </c>
      <c r="AW116" s="390">
        <v>0</v>
      </c>
      <c r="AX116" s="390">
        <v>0</v>
      </c>
      <c r="AY116" s="390">
        <v>0</v>
      </c>
      <c r="AZ116" s="390">
        <v>0</v>
      </c>
      <c r="BA116" s="390">
        <v>0</v>
      </c>
      <c r="BB116" s="390">
        <v>0</v>
      </c>
    </row>
    <row r="117" spans="1:54" s="49" customFormat="1" ht="15" customHeight="1">
      <c r="A117" s="703" t="s">
        <v>153</v>
      </c>
      <c r="B117" s="703" t="s">
        <v>158</v>
      </c>
      <c r="C117" s="396">
        <v>0</v>
      </c>
      <c r="D117" s="396">
        <v>0</v>
      </c>
      <c r="E117" s="396">
        <v>0</v>
      </c>
      <c r="F117" s="396">
        <v>0</v>
      </c>
      <c r="G117" s="396">
        <v>0</v>
      </c>
      <c r="H117" s="396">
        <v>0</v>
      </c>
      <c r="I117" s="396">
        <v>0</v>
      </c>
      <c r="J117" s="396">
        <v>0</v>
      </c>
      <c r="K117" s="396">
        <v>0</v>
      </c>
      <c r="L117" s="396">
        <v>0</v>
      </c>
      <c r="M117" s="396">
        <v>0</v>
      </c>
      <c r="N117" s="396">
        <v>0</v>
      </c>
      <c r="O117" s="462">
        <v>0</v>
      </c>
      <c r="P117" s="390">
        <v>0</v>
      </c>
      <c r="Q117" s="402">
        <v>0</v>
      </c>
      <c r="R117" s="402">
        <v>0</v>
      </c>
      <c r="S117" s="703" t="s">
        <v>153</v>
      </c>
      <c r="T117" s="707" t="s">
        <v>158</v>
      </c>
      <c r="U117" s="396">
        <v>0</v>
      </c>
      <c r="V117" s="396">
        <v>0</v>
      </c>
      <c r="W117" s="396">
        <v>0</v>
      </c>
      <c r="X117" s="396">
        <v>0</v>
      </c>
      <c r="Y117" s="396">
        <v>0</v>
      </c>
      <c r="Z117" s="396">
        <v>0</v>
      </c>
      <c r="AA117" s="438">
        <v>0</v>
      </c>
      <c r="AB117" s="438">
        <v>0</v>
      </c>
      <c r="AC117" s="390">
        <v>0</v>
      </c>
      <c r="AD117" s="390">
        <v>0</v>
      </c>
      <c r="AE117" s="390">
        <v>0</v>
      </c>
      <c r="AF117" s="390">
        <v>0</v>
      </c>
      <c r="AG117" s="390">
        <v>0</v>
      </c>
      <c r="AH117" s="390">
        <v>0</v>
      </c>
      <c r="AI117" s="391">
        <v>0</v>
      </c>
      <c r="AJ117" s="391">
        <v>0</v>
      </c>
      <c r="AK117" s="703" t="s">
        <v>153</v>
      </c>
      <c r="AL117" s="703" t="s">
        <v>158</v>
      </c>
      <c r="AM117" s="390">
        <v>0</v>
      </c>
      <c r="AN117" s="390">
        <v>0</v>
      </c>
      <c r="AO117" s="390">
        <v>0</v>
      </c>
      <c r="AP117" s="390">
        <v>0</v>
      </c>
      <c r="AQ117" s="390">
        <v>0</v>
      </c>
      <c r="AR117" s="390">
        <v>0</v>
      </c>
      <c r="AS117" s="390">
        <v>0</v>
      </c>
      <c r="AT117" s="390">
        <v>0</v>
      </c>
      <c r="AU117" s="390">
        <v>0</v>
      </c>
      <c r="AV117" s="390">
        <v>0</v>
      </c>
      <c r="AW117" s="390">
        <v>0</v>
      </c>
      <c r="AX117" s="390">
        <v>0</v>
      </c>
      <c r="AY117" s="390">
        <v>0</v>
      </c>
      <c r="AZ117" s="390">
        <v>0</v>
      </c>
      <c r="BA117" s="390">
        <v>0</v>
      </c>
      <c r="BB117" s="390">
        <v>0</v>
      </c>
    </row>
    <row r="118" spans="1:54" s="49" customFormat="1" ht="15" customHeight="1">
      <c r="A118" s="703" t="s">
        <v>159</v>
      </c>
      <c r="B118" s="703" t="s">
        <v>160</v>
      </c>
      <c r="C118" s="396">
        <v>0</v>
      </c>
      <c r="D118" s="396">
        <v>0</v>
      </c>
      <c r="E118" s="396">
        <v>0</v>
      </c>
      <c r="F118" s="396">
        <v>0</v>
      </c>
      <c r="G118" s="396">
        <v>0</v>
      </c>
      <c r="H118" s="396">
        <v>0</v>
      </c>
      <c r="I118" s="396">
        <v>0</v>
      </c>
      <c r="J118" s="396">
        <v>0</v>
      </c>
      <c r="K118" s="396">
        <v>0</v>
      </c>
      <c r="L118" s="396">
        <v>0</v>
      </c>
      <c r="M118" s="396">
        <v>0</v>
      </c>
      <c r="N118" s="396">
        <v>0</v>
      </c>
      <c r="O118" s="462">
        <v>0</v>
      </c>
      <c r="P118" s="390">
        <v>0</v>
      </c>
      <c r="Q118" s="402">
        <v>0</v>
      </c>
      <c r="R118" s="402">
        <v>0</v>
      </c>
      <c r="S118" s="703" t="s">
        <v>159</v>
      </c>
      <c r="T118" s="707" t="s">
        <v>160</v>
      </c>
      <c r="U118" s="396">
        <v>0</v>
      </c>
      <c r="V118" s="396">
        <v>0</v>
      </c>
      <c r="W118" s="396">
        <v>0</v>
      </c>
      <c r="X118" s="396">
        <v>0</v>
      </c>
      <c r="Y118" s="396">
        <v>0</v>
      </c>
      <c r="Z118" s="396">
        <v>0</v>
      </c>
      <c r="AA118" s="438">
        <v>0</v>
      </c>
      <c r="AB118" s="438">
        <v>0</v>
      </c>
      <c r="AC118" s="390">
        <v>0</v>
      </c>
      <c r="AD118" s="390">
        <v>0</v>
      </c>
      <c r="AE118" s="390">
        <v>0</v>
      </c>
      <c r="AF118" s="390">
        <v>0</v>
      </c>
      <c r="AG118" s="390">
        <v>0</v>
      </c>
      <c r="AH118" s="390">
        <v>0</v>
      </c>
      <c r="AI118" s="391">
        <v>0</v>
      </c>
      <c r="AJ118" s="391">
        <v>0</v>
      </c>
      <c r="AK118" s="703" t="s">
        <v>159</v>
      </c>
      <c r="AL118" s="703" t="s">
        <v>160</v>
      </c>
      <c r="AM118" s="390">
        <v>0</v>
      </c>
      <c r="AN118" s="390">
        <v>0</v>
      </c>
      <c r="AO118" s="390">
        <v>0</v>
      </c>
      <c r="AP118" s="390">
        <v>0</v>
      </c>
      <c r="AQ118" s="390">
        <v>0</v>
      </c>
      <c r="AR118" s="390">
        <v>0</v>
      </c>
      <c r="AS118" s="390">
        <v>0</v>
      </c>
      <c r="AT118" s="390">
        <v>0</v>
      </c>
      <c r="AU118" s="390">
        <v>0</v>
      </c>
      <c r="AV118" s="390">
        <v>0</v>
      </c>
      <c r="AW118" s="390">
        <v>0</v>
      </c>
      <c r="AX118" s="390">
        <v>0</v>
      </c>
      <c r="AY118" s="390">
        <v>0</v>
      </c>
      <c r="AZ118" s="390">
        <v>1</v>
      </c>
      <c r="BA118" s="390">
        <v>0</v>
      </c>
      <c r="BB118" s="390">
        <v>1</v>
      </c>
    </row>
    <row r="119" spans="1:54" s="49" customFormat="1" ht="15" customHeight="1">
      <c r="A119" s="703" t="s">
        <v>159</v>
      </c>
      <c r="B119" s="703" t="s">
        <v>161</v>
      </c>
      <c r="C119" s="396">
        <v>260</v>
      </c>
      <c r="D119" s="396">
        <v>134</v>
      </c>
      <c r="E119" s="396">
        <v>73</v>
      </c>
      <c r="F119" s="396">
        <v>35</v>
      </c>
      <c r="G119" s="396">
        <v>8</v>
      </c>
      <c r="H119" s="396">
        <v>5</v>
      </c>
      <c r="I119" s="396">
        <v>8</v>
      </c>
      <c r="J119" s="396">
        <v>5</v>
      </c>
      <c r="K119" s="396">
        <v>70</v>
      </c>
      <c r="L119" s="396">
        <v>41</v>
      </c>
      <c r="M119" s="396">
        <v>12</v>
      </c>
      <c r="N119" s="396">
        <v>0</v>
      </c>
      <c r="O119" s="462">
        <v>30</v>
      </c>
      <c r="P119" s="390">
        <v>20</v>
      </c>
      <c r="Q119" s="402">
        <v>461</v>
      </c>
      <c r="R119" s="402">
        <v>240</v>
      </c>
      <c r="S119" s="703" t="s">
        <v>159</v>
      </c>
      <c r="T119" s="707" t="s">
        <v>161</v>
      </c>
      <c r="U119" s="396">
        <v>3</v>
      </c>
      <c r="V119" s="396">
        <v>0</v>
      </c>
      <c r="W119" s="396">
        <v>3</v>
      </c>
      <c r="X119" s="396">
        <v>1</v>
      </c>
      <c r="Y119" s="396">
        <v>0</v>
      </c>
      <c r="Z119" s="396">
        <v>0</v>
      </c>
      <c r="AA119" s="438">
        <v>0</v>
      </c>
      <c r="AB119" s="438">
        <v>0</v>
      </c>
      <c r="AC119" s="390">
        <v>6</v>
      </c>
      <c r="AD119" s="390">
        <v>3</v>
      </c>
      <c r="AE119" s="390">
        <v>0</v>
      </c>
      <c r="AF119" s="390">
        <v>0</v>
      </c>
      <c r="AG119" s="390">
        <v>2</v>
      </c>
      <c r="AH119" s="390">
        <v>1</v>
      </c>
      <c r="AI119" s="391">
        <v>14</v>
      </c>
      <c r="AJ119" s="391">
        <v>5</v>
      </c>
      <c r="AK119" s="703" t="s">
        <v>159</v>
      </c>
      <c r="AL119" s="703" t="s">
        <v>161</v>
      </c>
      <c r="AM119" s="390">
        <v>4</v>
      </c>
      <c r="AN119" s="390">
        <v>2</v>
      </c>
      <c r="AO119" s="390">
        <v>1</v>
      </c>
      <c r="AP119" s="390">
        <v>0</v>
      </c>
      <c r="AQ119" s="390">
        <v>2</v>
      </c>
      <c r="AR119" s="390">
        <v>1</v>
      </c>
      <c r="AS119" s="390">
        <v>1</v>
      </c>
      <c r="AT119" s="390">
        <v>11</v>
      </c>
      <c r="AU119" s="390">
        <v>11</v>
      </c>
      <c r="AV119" s="390">
        <v>0</v>
      </c>
      <c r="AW119" s="390">
        <v>11</v>
      </c>
      <c r="AX119" s="390">
        <v>23</v>
      </c>
      <c r="AY119" s="390">
        <v>0</v>
      </c>
      <c r="AZ119" s="390">
        <v>3</v>
      </c>
      <c r="BA119" s="390">
        <v>3</v>
      </c>
      <c r="BB119" s="390">
        <v>0</v>
      </c>
    </row>
    <row r="120" spans="1:54" s="49" customFormat="1" ht="15" customHeight="1">
      <c r="A120" s="703" t="s">
        <v>159</v>
      </c>
      <c r="B120" s="703" t="s">
        <v>162</v>
      </c>
      <c r="C120" s="396">
        <v>1180</v>
      </c>
      <c r="D120" s="396">
        <v>667</v>
      </c>
      <c r="E120" s="396">
        <v>423</v>
      </c>
      <c r="F120" s="396">
        <v>279</v>
      </c>
      <c r="G120" s="396">
        <v>280</v>
      </c>
      <c r="H120" s="396">
        <v>141</v>
      </c>
      <c r="I120" s="396">
        <v>158</v>
      </c>
      <c r="J120" s="396">
        <v>85</v>
      </c>
      <c r="K120" s="396">
        <v>683</v>
      </c>
      <c r="L120" s="396">
        <v>416</v>
      </c>
      <c r="M120" s="396">
        <v>254</v>
      </c>
      <c r="N120" s="396">
        <v>132</v>
      </c>
      <c r="O120" s="462">
        <v>86</v>
      </c>
      <c r="P120" s="390">
        <v>32</v>
      </c>
      <c r="Q120" s="402">
        <v>3064</v>
      </c>
      <c r="R120" s="402">
        <v>1752</v>
      </c>
      <c r="S120" s="703" t="s">
        <v>159</v>
      </c>
      <c r="T120" s="707" t="s">
        <v>162</v>
      </c>
      <c r="U120" s="396">
        <v>43</v>
      </c>
      <c r="V120" s="396">
        <v>28</v>
      </c>
      <c r="W120" s="396">
        <v>8</v>
      </c>
      <c r="X120" s="396">
        <v>7</v>
      </c>
      <c r="Y120" s="396">
        <v>8</v>
      </c>
      <c r="Z120" s="396">
        <v>7</v>
      </c>
      <c r="AA120" s="438">
        <v>6</v>
      </c>
      <c r="AB120" s="438">
        <v>1</v>
      </c>
      <c r="AC120" s="390">
        <v>89</v>
      </c>
      <c r="AD120" s="390">
        <v>65</v>
      </c>
      <c r="AE120" s="390">
        <v>43</v>
      </c>
      <c r="AF120" s="390">
        <v>21</v>
      </c>
      <c r="AG120" s="390">
        <v>38</v>
      </c>
      <c r="AH120" s="390">
        <v>16</v>
      </c>
      <c r="AI120" s="391">
        <v>235</v>
      </c>
      <c r="AJ120" s="391">
        <v>145</v>
      </c>
      <c r="AK120" s="703" t="s">
        <v>159</v>
      </c>
      <c r="AL120" s="703" t="s">
        <v>162</v>
      </c>
      <c r="AM120" s="390">
        <v>24</v>
      </c>
      <c r="AN120" s="390">
        <v>10</v>
      </c>
      <c r="AO120" s="390">
        <v>7</v>
      </c>
      <c r="AP120" s="390">
        <v>3</v>
      </c>
      <c r="AQ120" s="390">
        <v>14</v>
      </c>
      <c r="AR120" s="390">
        <v>7</v>
      </c>
      <c r="AS120" s="390">
        <v>3</v>
      </c>
      <c r="AT120" s="390">
        <v>68</v>
      </c>
      <c r="AU120" s="390">
        <v>67</v>
      </c>
      <c r="AV120" s="390">
        <v>1</v>
      </c>
      <c r="AW120" s="390">
        <v>68</v>
      </c>
      <c r="AX120" s="390">
        <v>315</v>
      </c>
      <c r="AY120" s="390">
        <v>11</v>
      </c>
      <c r="AZ120" s="390">
        <v>11</v>
      </c>
      <c r="BA120" s="390">
        <v>11</v>
      </c>
      <c r="BB120" s="390">
        <v>0</v>
      </c>
    </row>
    <row r="121" spans="1:54" s="49" customFormat="1" ht="15" customHeight="1">
      <c r="A121" s="703" t="s">
        <v>159</v>
      </c>
      <c r="B121" s="703" t="s">
        <v>163</v>
      </c>
      <c r="C121" s="396">
        <v>64</v>
      </c>
      <c r="D121" s="396">
        <v>24</v>
      </c>
      <c r="E121" s="396">
        <v>25</v>
      </c>
      <c r="F121" s="396">
        <v>10</v>
      </c>
      <c r="G121" s="396">
        <v>0</v>
      </c>
      <c r="H121" s="396">
        <v>0</v>
      </c>
      <c r="I121" s="396">
        <v>19</v>
      </c>
      <c r="J121" s="396">
        <v>10</v>
      </c>
      <c r="K121" s="396">
        <v>42</v>
      </c>
      <c r="L121" s="396">
        <v>20</v>
      </c>
      <c r="M121" s="396">
        <v>0</v>
      </c>
      <c r="N121" s="396">
        <v>0</v>
      </c>
      <c r="O121" s="462">
        <v>11</v>
      </c>
      <c r="P121" s="390">
        <v>2</v>
      </c>
      <c r="Q121" s="402">
        <v>161</v>
      </c>
      <c r="R121" s="402">
        <v>66</v>
      </c>
      <c r="S121" s="703" t="s">
        <v>159</v>
      </c>
      <c r="T121" s="707" t="s">
        <v>163</v>
      </c>
      <c r="U121" s="396">
        <v>5</v>
      </c>
      <c r="V121" s="396">
        <v>2</v>
      </c>
      <c r="W121" s="396">
        <v>2</v>
      </c>
      <c r="X121" s="396">
        <v>1</v>
      </c>
      <c r="Y121" s="396">
        <v>0</v>
      </c>
      <c r="Z121" s="396">
        <v>0</v>
      </c>
      <c r="AA121" s="438">
        <v>0</v>
      </c>
      <c r="AB121" s="438">
        <v>0</v>
      </c>
      <c r="AC121" s="390">
        <v>7</v>
      </c>
      <c r="AD121" s="390">
        <v>3</v>
      </c>
      <c r="AE121" s="390">
        <v>0</v>
      </c>
      <c r="AF121" s="390">
        <v>0</v>
      </c>
      <c r="AG121" s="390">
        <v>1</v>
      </c>
      <c r="AH121" s="390">
        <v>1</v>
      </c>
      <c r="AI121" s="391">
        <v>15</v>
      </c>
      <c r="AJ121" s="391">
        <v>7</v>
      </c>
      <c r="AK121" s="703" t="s">
        <v>159</v>
      </c>
      <c r="AL121" s="703" t="s">
        <v>163</v>
      </c>
      <c r="AM121" s="390">
        <v>1</v>
      </c>
      <c r="AN121" s="390">
        <v>1</v>
      </c>
      <c r="AO121" s="390">
        <v>0</v>
      </c>
      <c r="AP121" s="390">
        <v>1</v>
      </c>
      <c r="AQ121" s="390">
        <v>1</v>
      </c>
      <c r="AR121" s="390">
        <v>0</v>
      </c>
      <c r="AS121" s="390">
        <v>1</v>
      </c>
      <c r="AT121" s="390">
        <v>5</v>
      </c>
      <c r="AU121" s="390">
        <v>5</v>
      </c>
      <c r="AV121" s="390">
        <v>0</v>
      </c>
      <c r="AW121" s="390">
        <v>5</v>
      </c>
      <c r="AX121" s="390">
        <v>5</v>
      </c>
      <c r="AY121" s="390">
        <v>0</v>
      </c>
      <c r="AZ121" s="390">
        <v>1</v>
      </c>
      <c r="BA121" s="390">
        <v>1</v>
      </c>
      <c r="BB121" s="390">
        <v>0</v>
      </c>
    </row>
    <row r="122" spans="1:54" s="49" customFormat="1" ht="15" customHeight="1">
      <c r="A122" s="703" t="s">
        <v>159</v>
      </c>
      <c r="B122" s="703" t="s">
        <v>164</v>
      </c>
      <c r="C122" s="396">
        <v>0</v>
      </c>
      <c r="D122" s="396">
        <v>0</v>
      </c>
      <c r="E122" s="396">
        <v>0</v>
      </c>
      <c r="F122" s="396">
        <v>0</v>
      </c>
      <c r="G122" s="396">
        <v>0</v>
      </c>
      <c r="H122" s="396">
        <v>0</v>
      </c>
      <c r="I122" s="396">
        <v>0</v>
      </c>
      <c r="J122" s="396">
        <v>0</v>
      </c>
      <c r="K122" s="396">
        <v>0</v>
      </c>
      <c r="L122" s="396">
        <v>0</v>
      </c>
      <c r="M122" s="396">
        <v>0</v>
      </c>
      <c r="N122" s="396">
        <v>0</v>
      </c>
      <c r="O122" s="462">
        <v>0</v>
      </c>
      <c r="P122" s="390">
        <v>0</v>
      </c>
      <c r="Q122" s="402">
        <v>0</v>
      </c>
      <c r="R122" s="402">
        <v>0</v>
      </c>
      <c r="S122" s="703" t="s">
        <v>159</v>
      </c>
      <c r="T122" s="707" t="s">
        <v>164</v>
      </c>
      <c r="U122" s="396">
        <v>0</v>
      </c>
      <c r="V122" s="396">
        <v>0</v>
      </c>
      <c r="W122" s="396">
        <v>0</v>
      </c>
      <c r="X122" s="396">
        <v>0</v>
      </c>
      <c r="Y122" s="396">
        <v>0</v>
      </c>
      <c r="Z122" s="396">
        <v>0</v>
      </c>
      <c r="AA122" s="438">
        <v>0</v>
      </c>
      <c r="AB122" s="438">
        <v>0</v>
      </c>
      <c r="AC122" s="390">
        <v>0</v>
      </c>
      <c r="AD122" s="390">
        <v>0</v>
      </c>
      <c r="AE122" s="390">
        <v>0</v>
      </c>
      <c r="AF122" s="390">
        <v>0</v>
      </c>
      <c r="AG122" s="390">
        <v>0</v>
      </c>
      <c r="AH122" s="390">
        <v>0</v>
      </c>
      <c r="AI122" s="391">
        <v>0</v>
      </c>
      <c r="AJ122" s="391">
        <v>0</v>
      </c>
      <c r="AK122" s="703" t="s">
        <v>159</v>
      </c>
      <c r="AL122" s="703" t="s">
        <v>164</v>
      </c>
      <c r="AM122" s="390">
        <v>0</v>
      </c>
      <c r="AN122" s="390">
        <v>0</v>
      </c>
      <c r="AO122" s="390">
        <v>0</v>
      </c>
      <c r="AP122" s="390">
        <v>0</v>
      </c>
      <c r="AQ122" s="390">
        <v>0</v>
      </c>
      <c r="AR122" s="390">
        <v>0</v>
      </c>
      <c r="AS122" s="390">
        <v>0</v>
      </c>
      <c r="AT122" s="390">
        <v>0</v>
      </c>
      <c r="AU122" s="390">
        <v>0</v>
      </c>
      <c r="AV122" s="390">
        <v>0</v>
      </c>
      <c r="AW122" s="390">
        <v>0</v>
      </c>
      <c r="AX122" s="390">
        <v>0</v>
      </c>
      <c r="AY122" s="390">
        <v>0</v>
      </c>
      <c r="AZ122" s="390">
        <v>0</v>
      </c>
      <c r="BA122" s="390">
        <v>0</v>
      </c>
      <c r="BB122" s="390">
        <v>0</v>
      </c>
    </row>
    <row r="123" spans="1:54" s="49" customFormat="1" ht="15" customHeight="1">
      <c r="A123" s="703" t="s">
        <v>165</v>
      </c>
      <c r="B123" s="703" t="s">
        <v>167</v>
      </c>
      <c r="C123" s="396">
        <v>129</v>
      </c>
      <c r="D123" s="396">
        <v>69</v>
      </c>
      <c r="E123" s="396">
        <v>48</v>
      </c>
      <c r="F123" s="396">
        <v>27</v>
      </c>
      <c r="G123" s="396">
        <v>0</v>
      </c>
      <c r="H123" s="396">
        <v>0</v>
      </c>
      <c r="I123" s="396">
        <v>58</v>
      </c>
      <c r="J123" s="396">
        <v>19</v>
      </c>
      <c r="K123" s="396">
        <v>71</v>
      </c>
      <c r="L123" s="396">
        <v>36</v>
      </c>
      <c r="M123" s="396">
        <v>0</v>
      </c>
      <c r="N123" s="396">
        <v>0</v>
      </c>
      <c r="O123" s="462">
        <v>52</v>
      </c>
      <c r="P123" s="390">
        <v>25</v>
      </c>
      <c r="Q123" s="402">
        <v>358</v>
      </c>
      <c r="R123" s="402">
        <v>176</v>
      </c>
      <c r="S123" s="703" t="s">
        <v>165</v>
      </c>
      <c r="T123" s="707" t="s">
        <v>167</v>
      </c>
      <c r="U123" s="396">
        <v>21</v>
      </c>
      <c r="V123" s="396">
        <v>16</v>
      </c>
      <c r="W123" s="396">
        <v>5</v>
      </c>
      <c r="X123" s="396">
        <v>4</v>
      </c>
      <c r="Y123" s="396">
        <v>0</v>
      </c>
      <c r="Z123" s="396">
        <v>0</v>
      </c>
      <c r="AA123" s="438">
        <v>4</v>
      </c>
      <c r="AB123" s="438">
        <v>0</v>
      </c>
      <c r="AC123" s="390">
        <v>24</v>
      </c>
      <c r="AD123" s="390">
        <v>15</v>
      </c>
      <c r="AE123" s="390">
        <v>0</v>
      </c>
      <c r="AF123" s="390">
        <v>0</v>
      </c>
      <c r="AG123" s="390">
        <v>13</v>
      </c>
      <c r="AH123" s="390">
        <v>10</v>
      </c>
      <c r="AI123" s="391">
        <v>67</v>
      </c>
      <c r="AJ123" s="391">
        <v>45</v>
      </c>
      <c r="AK123" s="703" t="s">
        <v>165</v>
      </c>
      <c r="AL123" s="703" t="s">
        <v>167</v>
      </c>
      <c r="AM123" s="390">
        <v>3</v>
      </c>
      <c r="AN123" s="390">
        <v>1</v>
      </c>
      <c r="AO123" s="390">
        <v>0</v>
      </c>
      <c r="AP123" s="390">
        <v>1</v>
      </c>
      <c r="AQ123" s="390">
        <v>2</v>
      </c>
      <c r="AR123" s="390">
        <v>0</v>
      </c>
      <c r="AS123" s="390">
        <v>1</v>
      </c>
      <c r="AT123" s="390">
        <v>8</v>
      </c>
      <c r="AU123" s="390">
        <v>8</v>
      </c>
      <c r="AV123" s="390">
        <v>0</v>
      </c>
      <c r="AW123" s="390">
        <v>8</v>
      </c>
      <c r="AX123" s="390">
        <v>13</v>
      </c>
      <c r="AY123" s="390">
        <v>0</v>
      </c>
      <c r="AZ123" s="390">
        <v>1</v>
      </c>
      <c r="BA123" s="390">
        <v>1</v>
      </c>
      <c r="BB123" s="390">
        <v>0</v>
      </c>
    </row>
    <row r="124" spans="1:54" s="49" customFormat="1" ht="15" customHeight="1">
      <c r="A124" s="703" t="s">
        <v>169</v>
      </c>
      <c r="B124" s="703" t="s">
        <v>170</v>
      </c>
      <c r="C124" s="396">
        <v>0</v>
      </c>
      <c r="D124" s="396">
        <v>0</v>
      </c>
      <c r="E124" s="396">
        <v>0</v>
      </c>
      <c r="F124" s="396">
        <v>0</v>
      </c>
      <c r="G124" s="396">
        <v>0</v>
      </c>
      <c r="H124" s="396">
        <v>0</v>
      </c>
      <c r="I124" s="396">
        <v>0</v>
      </c>
      <c r="J124" s="396">
        <v>0</v>
      </c>
      <c r="K124" s="396">
        <v>0</v>
      </c>
      <c r="L124" s="396">
        <v>0</v>
      </c>
      <c r="M124" s="396">
        <v>0</v>
      </c>
      <c r="N124" s="396">
        <v>0</v>
      </c>
      <c r="O124" s="462">
        <v>0</v>
      </c>
      <c r="P124" s="390">
        <v>0</v>
      </c>
      <c r="Q124" s="402">
        <v>0</v>
      </c>
      <c r="R124" s="402">
        <v>0</v>
      </c>
      <c r="S124" s="703" t="s">
        <v>169</v>
      </c>
      <c r="T124" s="707" t="s">
        <v>170</v>
      </c>
      <c r="U124" s="396">
        <v>0</v>
      </c>
      <c r="V124" s="396">
        <v>0</v>
      </c>
      <c r="W124" s="396">
        <v>0</v>
      </c>
      <c r="X124" s="396">
        <v>0</v>
      </c>
      <c r="Y124" s="396">
        <v>0</v>
      </c>
      <c r="Z124" s="396">
        <v>0</v>
      </c>
      <c r="AA124" s="438">
        <v>0</v>
      </c>
      <c r="AB124" s="438">
        <v>0</v>
      </c>
      <c r="AC124" s="390">
        <v>0</v>
      </c>
      <c r="AD124" s="390">
        <v>0</v>
      </c>
      <c r="AE124" s="390">
        <v>0</v>
      </c>
      <c r="AF124" s="390">
        <v>0</v>
      </c>
      <c r="AG124" s="390">
        <v>0</v>
      </c>
      <c r="AH124" s="390">
        <v>0</v>
      </c>
      <c r="AI124" s="391">
        <v>0</v>
      </c>
      <c r="AJ124" s="391">
        <v>0</v>
      </c>
      <c r="AK124" s="703" t="s">
        <v>169</v>
      </c>
      <c r="AL124" s="703" t="s">
        <v>170</v>
      </c>
      <c r="AM124" s="390">
        <v>0</v>
      </c>
      <c r="AN124" s="390">
        <v>0</v>
      </c>
      <c r="AO124" s="390">
        <v>0</v>
      </c>
      <c r="AP124" s="390">
        <v>0</v>
      </c>
      <c r="AQ124" s="390">
        <v>0</v>
      </c>
      <c r="AR124" s="390">
        <v>0</v>
      </c>
      <c r="AS124" s="390">
        <v>0</v>
      </c>
      <c r="AT124" s="390">
        <v>0</v>
      </c>
      <c r="AU124" s="390">
        <v>0</v>
      </c>
      <c r="AV124" s="390">
        <v>0</v>
      </c>
      <c r="AW124" s="390">
        <v>0</v>
      </c>
      <c r="AX124" s="390">
        <v>0</v>
      </c>
      <c r="AY124" s="390">
        <v>0</v>
      </c>
      <c r="AZ124" s="390">
        <v>0</v>
      </c>
      <c r="BA124" s="390">
        <v>0</v>
      </c>
      <c r="BB124" s="390">
        <v>0</v>
      </c>
    </row>
    <row r="125" spans="1:54" s="49" customFormat="1" ht="15" customHeight="1">
      <c r="A125" s="703" t="s">
        <v>169</v>
      </c>
      <c r="B125" s="703" t="s">
        <v>171</v>
      </c>
      <c r="C125" s="396">
        <v>0</v>
      </c>
      <c r="D125" s="396">
        <v>0</v>
      </c>
      <c r="E125" s="396">
        <v>0</v>
      </c>
      <c r="F125" s="396">
        <v>0</v>
      </c>
      <c r="G125" s="396">
        <v>0</v>
      </c>
      <c r="H125" s="396">
        <v>0</v>
      </c>
      <c r="I125" s="396">
        <v>0</v>
      </c>
      <c r="J125" s="396">
        <v>0</v>
      </c>
      <c r="K125" s="396">
        <v>0</v>
      </c>
      <c r="L125" s="396">
        <v>0</v>
      </c>
      <c r="M125" s="396">
        <v>0</v>
      </c>
      <c r="N125" s="396">
        <v>0</v>
      </c>
      <c r="O125" s="462">
        <v>0</v>
      </c>
      <c r="P125" s="390">
        <v>0</v>
      </c>
      <c r="Q125" s="402">
        <v>0</v>
      </c>
      <c r="R125" s="402">
        <v>0</v>
      </c>
      <c r="S125" s="703" t="s">
        <v>169</v>
      </c>
      <c r="T125" s="707" t="s">
        <v>171</v>
      </c>
      <c r="U125" s="396">
        <v>0</v>
      </c>
      <c r="V125" s="396">
        <v>0</v>
      </c>
      <c r="W125" s="396">
        <v>0</v>
      </c>
      <c r="X125" s="396">
        <v>0</v>
      </c>
      <c r="Y125" s="396">
        <v>0</v>
      </c>
      <c r="Z125" s="396">
        <v>0</v>
      </c>
      <c r="AA125" s="438">
        <v>0</v>
      </c>
      <c r="AB125" s="438">
        <v>0</v>
      </c>
      <c r="AC125" s="390">
        <v>0</v>
      </c>
      <c r="AD125" s="390">
        <v>0</v>
      </c>
      <c r="AE125" s="390">
        <v>0</v>
      </c>
      <c r="AF125" s="390">
        <v>0</v>
      </c>
      <c r="AG125" s="390">
        <v>0</v>
      </c>
      <c r="AH125" s="390">
        <v>0</v>
      </c>
      <c r="AI125" s="391">
        <v>0</v>
      </c>
      <c r="AJ125" s="391">
        <v>0</v>
      </c>
      <c r="AK125" s="703" t="s">
        <v>169</v>
      </c>
      <c r="AL125" s="703" t="s">
        <v>171</v>
      </c>
      <c r="AM125" s="390">
        <v>0</v>
      </c>
      <c r="AN125" s="390">
        <v>0</v>
      </c>
      <c r="AO125" s="390">
        <v>0</v>
      </c>
      <c r="AP125" s="390">
        <v>0</v>
      </c>
      <c r="AQ125" s="390">
        <v>0</v>
      </c>
      <c r="AR125" s="390">
        <v>0</v>
      </c>
      <c r="AS125" s="390">
        <v>0</v>
      </c>
      <c r="AT125" s="390">
        <v>0</v>
      </c>
      <c r="AU125" s="390">
        <v>0</v>
      </c>
      <c r="AV125" s="390">
        <v>0</v>
      </c>
      <c r="AW125" s="390">
        <v>0</v>
      </c>
      <c r="AX125" s="390">
        <v>0</v>
      </c>
      <c r="AY125" s="390">
        <v>0</v>
      </c>
      <c r="AZ125" s="390">
        <v>0</v>
      </c>
      <c r="BA125" s="390">
        <v>0</v>
      </c>
      <c r="BB125" s="390">
        <v>0</v>
      </c>
    </row>
    <row r="126" spans="1:54" s="49" customFormat="1" ht="15" customHeight="1">
      <c r="A126" s="703" t="s">
        <v>169</v>
      </c>
      <c r="B126" s="703" t="s">
        <v>172</v>
      </c>
      <c r="C126" s="396">
        <v>220</v>
      </c>
      <c r="D126" s="396">
        <v>103</v>
      </c>
      <c r="E126" s="396">
        <v>85</v>
      </c>
      <c r="F126" s="396">
        <v>53</v>
      </c>
      <c r="G126" s="396">
        <v>0</v>
      </c>
      <c r="H126" s="396">
        <v>0</v>
      </c>
      <c r="I126" s="396">
        <v>51</v>
      </c>
      <c r="J126" s="396">
        <v>20</v>
      </c>
      <c r="K126" s="396">
        <v>96</v>
      </c>
      <c r="L126" s="396">
        <v>50</v>
      </c>
      <c r="M126" s="396">
        <v>0</v>
      </c>
      <c r="N126" s="396">
        <v>0</v>
      </c>
      <c r="O126" s="462">
        <v>34</v>
      </c>
      <c r="P126" s="390">
        <v>15</v>
      </c>
      <c r="Q126" s="402">
        <v>486</v>
      </c>
      <c r="R126" s="402">
        <v>241</v>
      </c>
      <c r="S126" s="703" t="s">
        <v>169</v>
      </c>
      <c r="T126" s="707" t="s">
        <v>172</v>
      </c>
      <c r="U126" s="396">
        <v>9</v>
      </c>
      <c r="V126" s="396">
        <v>3</v>
      </c>
      <c r="W126" s="396">
        <v>0</v>
      </c>
      <c r="X126" s="396">
        <v>0</v>
      </c>
      <c r="Y126" s="396">
        <v>0</v>
      </c>
      <c r="Z126" s="396">
        <v>0</v>
      </c>
      <c r="AA126" s="438">
        <v>5</v>
      </c>
      <c r="AB126" s="438">
        <v>2</v>
      </c>
      <c r="AC126" s="390">
        <v>10</v>
      </c>
      <c r="AD126" s="390">
        <v>4</v>
      </c>
      <c r="AE126" s="390">
        <v>0</v>
      </c>
      <c r="AF126" s="390">
        <v>0</v>
      </c>
      <c r="AG126" s="390">
        <v>2</v>
      </c>
      <c r="AH126" s="390">
        <v>1</v>
      </c>
      <c r="AI126" s="391">
        <v>26</v>
      </c>
      <c r="AJ126" s="391">
        <v>10</v>
      </c>
      <c r="AK126" s="703" t="s">
        <v>169</v>
      </c>
      <c r="AL126" s="703" t="s">
        <v>172</v>
      </c>
      <c r="AM126" s="390">
        <v>3</v>
      </c>
      <c r="AN126" s="390">
        <v>2</v>
      </c>
      <c r="AO126" s="390">
        <v>0</v>
      </c>
      <c r="AP126" s="390">
        <v>1</v>
      </c>
      <c r="AQ126" s="390">
        <v>2</v>
      </c>
      <c r="AR126" s="390">
        <v>0</v>
      </c>
      <c r="AS126" s="390">
        <v>1</v>
      </c>
      <c r="AT126" s="390">
        <v>9</v>
      </c>
      <c r="AU126" s="390">
        <v>9</v>
      </c>
      <c r="AV126" s="390">
        <v>0</v>
      </c>
      <c r="AW126" s="390">
        <v>9</v>
      </c>
      <c r="AX126" s="390">
        <v>15</v>
      </c>
      <c r="AY126" s="390">
        <v>1</v>
      </c>
      <c r="AZ126" s="390">
        <v>2</v>
      </c>
      <c r="BA126" s="390">
        <v>2</v>
      </c>
      <c r="BB126" s="390">
        <v>0</v>
      </c>
    </row>
    <row r="127" spans="1:54" s="49" customFormat="1" ht="15" customHeight="1">
      <c r="A127" s="703" t="s">
        <v>169</v>
      </c>
      <c r="B127" s="703" t="s">
        <v>173</v>
      </c>
      <c r="C127" s="396">
        <v>206</v>
      </c>
      <c r="D127" s="396">
        <v>108</v>
      </c>
      <c r="E127" s="396">
        <v>78</v>
      </c>
      <c r="F127" s="396">
        <v>27</v>
      </c>
      <c r="G127" s="396">
        <v>56</v>
      </c>
      <c r="H127" s="396">
        <v>29</v>
      </c>
      <c r="I127" s="396">
        <v>0</v>
      </c>
      <c r="J127" s="396">
        <v>0</v>
      </c>
      <c r="K127" s="396">
        <v>72</v>
      </c>
      <c r="L127" s="396">
        <v>33</v>
      </c>
      <c r="M127" s="396">
        <v>0</v>
      </c>
      <c r="N127" s="396">
        <v>0</v>
      </c>
      <c r="O127" s="462">
        <v>0</v>
      </c>
      <c r="P127" s="390">
        <v>0</v>
      </c>
      <c r="Q127" s="402">
        <v>412</v>
      </c>
      <c r="R127" s="402">
        <v>197</v>
      </c>
      <c r="S127" s="703" t="s">
        <v>169</v>
      </c>
      <c r="T127" s="707" t="s">
        <v>173</v>
      </c>
      <c r="U127" s="396">
        <v>14</v>
      </c>
      <c r="V127" s="396">
        <v>7</v>
      </c>
      <c r="W127" s="396">
        <v>6</v>
      </c>
      <c r="X127" s="396">
        <v>2</v>
      </c>
      <c r="Y127" s="396">
        <v>0</v>
      </c>
      <c r="Z127" s="396">
        <v>0</v>
      </c>
      <c r="AA127" s="438">
        <v>0</v>
      </c>
      <c r="AB127" s="438">
        <v>0</v>
      </c>
      <c r="AC127" s="390">
        <v>16</v>
      </c>
      <c r="AD127" s="390">
        <v>7</v>
      </c>
      <c r="AE127" s="390">
        <v>0</v>
      </c>
      <c r="AF127" s="390">
        <v>0</v>
      </c>
      <c r="AG127" s="390">
        <v>0</v>
      </c>
      <c r="AH127" s="390">
        <v>0</v>
      </c>
      <c r="AI127" s="391">
        <v>36</v>
      </c>
      <c r="AJ127" s="391">
        <v>16</v>
      </c>
      <c r="AK127" s="703" t="s">
        <v>169</v>
      </c>
      <c r="AL127" s="703" t="s">
        <v>173</v>
      </c>
      <c r="AM127" s="390">
        <v>4</v>
      </c>
      <c r="AN127" s="390">
        <v>2</v>
      </c>
      <c r="AO127" s="390">
        <v>2</v>
      </c>
      <c r="AP127" s="390">
        <v>0</v>
      </c>
      <c r="AQ127" s="390">
        <v>1</v>
      </c>
      <c r="AR127" s="390">
        <v>0</v>
      </c>
      <c r="AS127" s="390">
        <v>0</v>
      </c>
      <c r="AT127" s="390">
        <v>9</v>
      </c>
      <c r="AU127" s="390">
        <v>9</v>
      </c>
      <c r="AV127" s="390">
        <v>5</v>
      </c>
      <c r="AW127" s="390">
        <v>14</v>
      </c>
      <c r="AX127" s="390">
        <v>45</v>
      </c>
      <c r="AY127" s="390">
        <v>2</v>
      </c>
      <c r="AZ127" s="390">
        <v>2</v>
      </c>
      <c r="BA127" s="390">
        <v>2</v>
      </c>
      <c r="BB127" s="390">
        <v>0</v>
      </c>
    </row>
    <row r="128" spans="1:54" s="49" customFormat="1" ht="15" customHeight="1">
      <c r="A128" s="703" t="s">
        <v>169</v>
      </c>
      <c r="B128" s="703" t="s">
        <v>174</v>
      </c>
      <c r="C128" s="396">
        <v>0</v>
      </c>
      <c r="D128" s="396">
        <v>0</v>
      </c>
      <c r="E128" s="396">
        <v>0</v>
      </c>
      <c r="F128" s="396">
        <v>0</v>
      </c>
      <c r="G128" s="396">
        <v>0</v>
      </c>
      <c r="H128" s="396">
        <v>0</v>
      </c>
      <c r="I128" s="396">
        <v>0</v>
      </c>
      <c r="J128" s="396">
        <v>0</v>
      </c>
      <c r="K128" s="396">
        <v>0</v>
      </c>
      <c r="L128" s="396">
        <v>0</v>
      </c>
      <c r="M128" s="396">
        <v>0</v>
      </c>
      <c r="N128" s="396">
        <v>0</v>
      </c>
      <c r="O128" s="462">
        <v>0</v>
      </c>
      <c r="P128" s="390">
        <v>0</v>
      </c>
      <c r="Q128" s="402">
        <v>0</v>
      </c>
      <c r="R128" s="402">
        <v>0</v>
      </c>
      <c r="S128" s="703" t="s">
        <v>169</v>
      </c>
      <c r="T128" s="707" t="s">
        <v>174</v>
      </c>
      <c r="U128" s="396">
        <v>0</v>
      </c>
      <c r="V128" s="396">
        <v>0</v>
      </c>
      <c r="W128" s="396">
        <v>0</v>
      </c>
      <c r="X128" s="396">
        <v>0</v>
      </c>
      <c r="Y128" s="396">
        <v>0</v>
      </c>
      <c r="Z128" s="396">
        <v>0</v>
      </c>
      <c r="AA128" s="438">
        <v>0</v>
      </c>
      <c r="AB128" s="438">
        <v>0</v>
      </c>
      <c r="AC128" s="390">
        <v>0</v>
      </c>
      <c r="AD128" s="390">
        <v>0</v>
      </c>
      <c r="AE128" s="390">
        <v>0</v>
      </c>
      <c r="AF128" s="390">
        <v>0</v>
      </c>
      <c r="AG128" s="390">
        <v>0</v>
      </c>
      <c r="AH128" s="390">
        <v>0</v>
      </c>
      <c r="AI128" s="391">
        <v>0</v>
      </c>
      <c r="AJ128" s="391">
        <v>0</v>
      </c>
      <c r="AK128" s="703" t="s">
        <v>169</v>
      </c>
      <c r="AL128" s="703" t="s">
        <v>174</v>
      </c>
      <c r="AM128" s="390">
        <v>0</v>
      </c>
      <c r="AN128" s="390">
        <v>0</v>
      </c>
      <c r="AO128" s="390">
        <v>0</v>
      </c>
      <c r="AP128" s="390">
        <v>0</v>
      </c>
      <c r="AQ128" s="390">
        <v>0</v>
      </c>
      <c r="AR128" s="390">
        <v>0</v>
      </c>
      <c r="AS128" s="390">
        <v>0</v>
      </c>
      <c r="AT128" s="390">
        <v>0</v>
      </c>
      <c r="AU128" s="390">
        <v>0</v>
      </c>
      <c r="AV128" s="390">
        <v>0</v>
      </c>
      <c r="AW128" s="390">
        <v>0</v>
      </c>
      <c r="AX128" s="390">
        <v>0</v>
      </c>
      <c r="AY128" s="390">
        <v>0</v>
      </c>
      <c r="AZ128" s="390">
        <v>0</v>
      </c>
      <c r="BA128" s="390">
        <v>0</v>
      </c>
      <c r="BB128" s="390">
        <v>0</v>
      </c>
    </row>
    <row r="129" spans="1:54" s="49" customFormat="1" ht="14.25" customHeight="1">
      <c r="A129" s="256" t="s">
        <v>169</v>
      </c>
      <c r="B129" s="256" t="s">
        <v>175</v>
      </c>
      <c r="C129" s="70">
        <v>0</v>
      </c>
      <c r="D129" s="70">
        <v>0</v>
      </c>
      <c r="E129" s="70">
        <v>0</v>
      </c>
      <c r="F129" s="70">
        <v>0</v>
      </c>
      <c r="G129" s="70">
        <v>0</v>
      </c>
      <c r="H129" s="70">
        <v>0</v>
      </c>
      <c r="I129" s="70">
        <v>0</v>
      </c>
      <c r="J129" s="70">
        <v>0</v>
      </c>
      <c r="K129" s="70">
        <v>0</v>
      </c>
      <c r="L129" s="70">
        <v>0</v>
      </c>
      <c r="M129" s="70">
        <v>0</v>
      </c>
      <c r="N129" s="70">
        <v>0</v>
      </c>
      <c r="O129" s="440">
        <v>0</v>
      </c>
      <c r="P129" s="70">
        <v>0</v>
      </c>
      <c r="Q129" s="70">
        <v>0</v>
      </c>
      <c r="R129" s="70">
        <v>0</v>
      </c>
      <c r="S129" s="256" t="s">
        <v>169</v>
      </c>
      <c r="T129" s="256" t="s">
        <v>175</v>
      </c>
      <c r="U129" s="70">
        <v>0</v>
      </c>
      <c r="V129" s="70">
        <v>0</v>
      </c>
      <c r="W129" s="70">
        <v>0</v>
      </c>
      <c r="X129" s="70">
        <v>0</v>
      </c>
      <c r="Y129" s="70">
        <v>0</v>
      </c>
      <c r="Z129" s="70">
        <v>0</v>
      </c>
      <c r="AA129" s="301">
        <v>0</v>
      </c>
      <c r="AB129" s="301">
        <v>0</v>
      </c>
      <c r="AC129" s="70">
        <v>0</v>
      </c>
      <c r="AD129" s="70">
        <v>0</v>
      </c>
      <c r="AE129" s="70">
        <v>0</v>
      </c>
      <c r="AF129" s="70">
        <v>0</v>
      </c>
      <c r="AG129" s="70">
        <v>0</v>
      </c>
      <c r="AH129" s="70">
        <v>0</v>
      </c>
      <c r="AI129" s="70">
        <v>0</v>
      </c>
      <c r="AJ129" s="70">
        <v>0</v>
      </c>
      <c r="AK129" s="256" t="s">
        <v>169</v>
      </c>
      <c r="AL129" s="256" t="s">
        <v>175</v>
      </c>
      <c r="AM129" s="70">
        <v>0</v>
      </c>
      <c r="AN129" s="70">
        <v>0</v>
      </c>
      <c r="AO129" s="70">
        <v>0</v>
      </c>
      <c r="AP129" s="70">
        <v>0</v>
      </c>
      <c r="AQ129" s="70">
        <v>0</v>
      </c>
      <c r="AR129" s="70">
        <v>0</v>
      </c>
      <c r="AS129" s="70">
        <v>0</v>
      </c>
      <c r="AT129" s="70">
        <v>0</v>
      </c>
      <c r="AU129" s="70">
        <v>0</v>
      </c>
      <c r="AV129" s="70">
        <v>0</v>
      </c>
      <c r="AW129" s="70">
        <v>0</v>
      </c>
      <c r="AX129" s="70">
        <v>0</v>
      </c>
      <c r="AY129" s="459">
        <v>0</v>
      </c>
      <c r="AZ129" s="70">
        <v>0</v>
      </c>
      <c r="BA129" s="70">
        <v>0</v>
      </c>
      <c r="BB129" s="392">
        <v>0</v>
      </c>
    </row>
    <row r="130" spans="1:54" ht="10.5" customHeight="1">
      <c r="A130" s="224"/>
      <c r="B130" s="406"/>
      <c r="C130" s="406"/>
      <c r="D130" s="406"/>
      <c r="E130" s="406"/>
      <c r="F130" s="406"/>
      <c r="G130" s="406"/>
      <c r="H130" s="406"/>
      <c r="I130" s="406"/>
      <c r="J130" s="406"/>
      <c r="K130" s="406"/>
      <c r="L130" s="406"/>
      <c r="M130" s="406"/>
      <c r="N130" s="406"/>
      <c r="O130" s="224"/>
      <c r="P130" s="406"/>
      <c r="Q130" s="407"/>
      <c r="R130" s="407"/>
      <c r="S130" s="224"/>
      <c r="T130" s="719"/>
      <c r="U130" s="406"/>
      <c r="V130" s="406"/>
      <c r="W130" s="406"/>
      <c r="X130" s="406"/>
      <c r="Y130" s="406"/>
      <c r="Z130" s="406"/>
      <c r="AA130" s="457"/>
      <c r="AB130" s="457"/>
      <c r="AC130" s="224"/>
      <c r="AD130" s="406"/>
      <c r="AE130" s="406"/>
      <c r="AF130" s="406"/>
      <c r="AG130" s="406"/>
      <c r="AH130" s="406"/>
      <c r="AI130" s="407"/>
      <c r="AJ130" s="407"/>
      <c r="AK130" s="224"/>
      <c r="AL130" s="406"/>
      <c r="AM130" s="406"/>
      <c r="AN130" s="406"/>
      <c r="AO130" s="406"/>
      <c r="AP130" s="406"/>
      <c r="AQ130" s="406"/>
      <c r="AR130" s="406"/>
      <c r="AS130" s="406"/>
      <c r="AT130" s="406"/>
      <c r="AU130" s="406"/>
      <c r="AV130" s="406"/>
      <c r="AW130" s="406"/>
      <c r="AX130" s="225"/>
      <c r="AY130" s="225"/>
      <c r="AZ130" s="224"/>
      <c r="BA130" s="224"/>
      <c r="BB130" s="224"/>
    </row>
    <row r="131" spans="1:54">
      <c r="A131" s="43" t="s">
        <v>540</v>
      </c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210"/>
      <c r="Q131" s="210"/>
      <c r="R131" s="210"/>
      <c r="S131" s="43" t="s">
        <v>37</v>
      </c>
      <c r="T131" s="43"/>
      <c r="U131" s="43"/>
      <c r="V131" s="43"/>
      <c r="W131" s="43"/>
      <c r="X131" s="43"/>
      <c r="Y131" s="43"/>
      <c r="Z131" s="43"/>
      <c r="AA131" s="46"/>
      <c r="AB131" s="46"/>
      <c r="AC131" s="43"/>
      <c r="AD131" s="43"/>
      <c r="AE131" s="43"/>
      <c r="AF131" s="43"/>
      <c r="AG131" s="43"/>
      <c r="AH131" s="210"/>
      <c r="AI131" s="210"/>
      <c r="AJ131" s="43"/>
      <c r="AK131" s="43" t="s">
        <v>624</v>
      </c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211"/>
      <c r="AX131" s="211"/>
      <c r="AY131" s="43"/>
      <c r="AZ131" s="43"/>
      <c r="BA131" s="43"/>
      <c r="BB131" s="43"/>
    </row>
    <row r="132" spans="1:54">
      <c r="A132" s="43" t="s">
        <v>111</v>
      </c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210"/>
      <c r="Q132" s="210"/>
      <c r="R132" s="210"/>
      <c r="S132" s="43" t="s">
        <v>111</v>
      </c>
      <c r="T132" s="43"/>
      <c r="U132" s="43"/>
      <c r="V132" s="43"/>
      <c r="W132" s="43"/>
      <c r="X132" s="43"/>
      <c r="Y132" s="43"/>
      <c r="Z132" s="43"/>
      <c r="AA132" s="46"/>
      <c r="AB132" s="46"/>
      <c r="AC132" s="43"/>
      <c r="AD132" s="43"/>
      <c r="AE132" s="43"/>
      <c r="AF132" s="43"/>
      <c r="AG132" s="43"/>
      <c r="AH132" s="210"/>
      <c r="AI132" s="210"/>
      <c r="AJ132" s="43"/>
      <c r="AK132" s="43" t="s">
        <v>622</v>
      </c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211"/>
      <c r="AX132" s="211"/>
      <c r="AY132" s="43"/>
      <c r="AZ132" s="43"/>
      <c r="BA132" s="43"/>
      <c r="BB132" s="43"/>
    </row>
    <row r="133" spans="1:54">
      <c r="A133" s="43" t="s">
        <v>281</v>
      </c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210"/>
      <c r="Q133" s="210"/>
      <c r="R133" s="210"/>
      <c r="S133" s="43" t="s">
        <v>281</v>
      </c>
      <c r="T133" s="43"/>
      <c r="U133" s="43"/>
      <c r="V133" s="43"/>
      <c r="W133" s="43"/>
      <c r="X133" s="43"/>
      <c r="Y133" s="43"/>
      <c r="Z133" s="43"/>
      <c r="AA133" s="46"/>
      <c r="AB133" s="46"/>
      <c r="AC133" s="43"/>
      <c r="AD133" s="43"/>
      <c r="AE133" s="43"/>
      <c r="AF133" s="43"/>
      <c r="AG133" s="43"/>
      <c r="AH133" s="210"/>
      <c r="AI133" s="210"/>
      <c r="AJ133" s="43"/>
      <c r="AK133" s="43" t="s">
        <v>281</v>
      </c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211"/>
      <c r="AX133" s="211"/>
      <c r="AY133" s="43"/>
      <c r="AZ133" s="43"/>
      <c r="BA133" s="43"/>
      <c r="BB133" s="43"/>
    </row>
    <row r="134" spans="1:54">
      <c r="B134" s="48"/>
      <c r="P134" s="48"/>
      <c r="T134" s="44"/>
      <c r="AD134" s="48"/>
    </row>
    <row r="135" spans="1:54" s="49" customFormat="1">
      <c r="A135" s="418" t="s">
        <v>176</v>
      </c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18" t="s">
        <v>349</v>
      </c>
      <c r="P135" s="48"/>
      <c r="Q135" s="403"/>
      <c r="R135" s="403"/>
      <c r="S135" s="418" t="s">
        <v>176</v>
      </c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18" t="s">
        <v>349</v>
      </c>
      <c r="AH135" s="48"/>
      <c r="AI135" s="403"/>
      <c r="AJ135" s="403"/>
      <c r="AK135" s="418" t="s">
        <v>176</v>
      </c>
      <c r="AL135" s="41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11"/>
      <c r="AY135" s="411"/>
      <c r="AZ135" s="48"/>
      <c r="BB135" s="48"/>
    </row>
    <row r="136" spans="1:54">
      <c r="B136" s="92"/>
      <c r="O136" s="122"/>
      <c r="P136" s="43"/>
      <c r="T136" s="92"/>
      <c r="AG136" s="122"/>
      <c r="AH136" s="43"/>
      <c r="AL136" s="92"/>
      <c r="AX136" s="211"/>
      <c r="AY136" s="211"/>
    </row>
    <row r="137" spans="1:54" s="126" customFormat="1" ht="18" customHeight="1">
      <c r="A137" s="50"/>
      <c r="B137" s="50"/>
      <c r="C137" s="222" t="s">
        <v>96</v>
      </c>
      <c r="D137" s="222"/>
      <c r="E137" s="222" t="s">
        <v>97</v>
      </c>
      <c r="F137" s="222"/>
      <c r="G137" s="222" t="s">
        <v>98</v>
      </c>
      <c r="H137" s="222"/>
      <c r="I137" s="222" t="s">
        <v>99</v>
      </c>
      <c r="J137" s="222"/>
      <c r="K137" s="222" t="s">
        <v>100</v>
      </c>
      <c r="L137" s="222"/>
      <c r="M137" s="222" t="s">
        <v>101</v>
      </c>
      <c r="N137" s="222"/>
      <c r="O137" s="222" t="s">
        <v>102</v>
      </c>
      <c r="P137" s="222"/>
      <c r="Q137" s="223" t="s">
        <v>57</v>
      </c>
      <c r="R137" s="223"/>
      <c r="S137" s="50"/>
      <c r="T137" s="50"/>
      <c r="U137" s="222" t="s">
        <v>96</v>
      </c>
      <c r="V137" s="222"/>
      <c r="W137" s="222" t="s">
        <v>97</v>
      </c>
      <c r="X137" s="222"/>
      <c r="Y137" s="222" t="s">
        <v>98</v>
      </c>
      <c r="Z137" s="222"/>
      <c r="AA137" s="222" t="s">
        <v>99</v>
      </c>
      <c r="AB137" s="222"/>
      <c r="AC137" s="222" t="s">
        <v>100</v>
      </c>
      <c r="AD137" s="222"/>
      <c r="AE137" s="222" t="s">
        <v>101</v>
      </c>
      <c r="AF137" s="222"/>
      <c r="AG137" s="222" t="s">
        <v>102</v>
      </c>
      <c r="AH137" s="222"/>
      <c r="AI137" s="223" t="s">
        <v>57</v>
      </c>
      <c r="AJ137" s="223"/>
      <c r="AK137" s="50"/>
      <c r="AL137" s="50"/>
      <c r="AM137" s="930" t="s">
        <v>103</v>
      </c>
      <c r="AN137" s="931"/>
      <c r="AO137" s="931"/>
      <c r="AP137" s="931"/>
      <c r="AQ137" s="931"/>
      <c r="AR137" s="931"/>
      <c r="AS137" s="931"/>
      <c r="AT137" s="932"/>
      <c r="AU137" s="197" t="s">
        <v>70</v>
      </c>
      <c r="AV137" s="15"/>
      <c r="AW137" s="488"/>
      <c r="AX137" s="13" t="s">
        <v>350</v>
      </c>
      <c r="AY137" s="15"/>
      <c r="AZ137" s="14" t="s">
        <v>72</v>
      </c>
      <c r="BA137" s="14"/>
      <c r="BB137" s="15"/>
    </row>
    <row r="138" spans="1:54" ht="23.25" customHeight="1">
      <c r="A138" s="60" t="s">
        <v>113</v>
      </c>
      <c r="B138" s="60" t="s">
        <v>114</v>
      </c>
      <c r="C138" s="182" t="s">
        <v>282</v>
      </c>
      <c r="D138" s="182" t="s">
        <v>269</v>
      </c>
      <c r="E138" s="182" t="s">
        <v>282</v>
      </c>
      <c r="F138" s="182" t="s">
        <v>269</v>
      </c>
      <c r="G138" s="182" t="s">
        <v>282</v>
      </c>
      <c r="H138" s="182" t="s">
        <v>269</v>
      </c>
      <c r="I138" s="182" t="s">
        <v>282</v>
      </c>
      <c r="J138" s="182" t="s">
        <v>269</v>
      </c>
      <c r="K138" s="182" t="s">
        <v>282</v>
      </c>
      <c r="L138" s="182" t="s">
        <v>269</v>
      </c>
      <c r="M138" s="182" t="s">
        <v>282</v>
      </c>
      <c r="N138" s="182" t="s">
        <v>269</v>
      </c>
      <c r="O138" s="182" t="s">
        <v>282</v>
      </c>
      <c r="P138" s="182" t="s">
        <v>269</v>
      </c>
      <c r="Q138" s="182" t="s">
        <v>282</v>
      </c>
      <c r="R138" s="182" t="s">
        <v>269</v>
      </c>
      <c r="S138" s="60" t="s">
        <v>113</v>
      </c>
      <c r="T138" s="60" t="s">
        <v>114</v>
      </c>
      <c r="U138" s="182" t="s">
        <v>282</v>
      </c>
      <c r="V138" s="182" t="s">
        <v>269</v>
      </c>
      <c r="W138" s="182" t="s">
        <v>282</v>
      </c>
      <c r="X138" s="182" t="s">
        <v>269</v>
      </c>
      <c r="Y138" s="182" t="s">
        <v>282</v>
      </c>
      <c r="Z138" s="182" t="s">
        <v>269</v>
      </c>
      <c r="AA138" s="182" t="s">
        <v>282</v>
      </c>
      <c r="AB138" s="182" t="s">
        <v>269</v>
      </c>
      <c r="AC138" s="182" t="s">
        <v>282</v>
      </c>
      <c r="AD138" s="182" t="s">
        <v>269</v>
      </c>
      <c r="AE138" s="182" t="s">
        <v>282</v>
      </c>
      <c r="AF138" s="182" t="s">
        <v>269</v>
      </c>
      <c r="AG138" s="182" t="s">
        <v>282</v>
      </c>
      <c r="AH138" s="182" t="s">
        <v>269</v>
      </c>
      <c r="AI138" s="182" t="s">
        <v>282</v>
      </c>
      <c r="AJ138" s="182" t="s">
        <v>269</v>
      </c>
      <c r="AK138" s="60" t="s">
        <v>113</v>
      </c>
      <c r="AL138" s="58" t="s">
        <v>114</v>
      </c>
      <c r="AM138" s="207" t="s">
        <v>96</v>
      </c>
      <c r="AN138" s="171" t="s">
        <v>104</v>
      </c>
      <c r="AO138" s="171" t="s">
        <v>105</v>
      </c>
      <c r="AP138" s="171" t="s">
        <v>106</v>
      </c>
      <c r="AQ138" s="171" t="s">
        <v>107</v>
      </c>
      <c r="AR138" s="171" t="s">
        <v>108</v>
      </c>
      <c r="AS138" s="171" t="s">
        <v>109</v>
      </c>
      <c r="AT138" s="59" t="s">
        <v>110</v>
      </c>
      <c r="AU138" s="32" t="s">
        <v>73</v>
      </c>
      <c r="AV138" s="30" t="s">
        <v>74</v>
      </c>
      <c r="AW138" s="30" t="s">
        <v>75</v>
      </c>
      <c r="AX138" s="172" t="s">
        <v>79</v>
      </c>
      <c r="AY138" s="35" t="s">
        <v>80</v>
      </c>
      <c r="AZ138" s="36" t="s">
        <v>81</v>
      </c>
      <c r="BA138" s="37" t="s">
        <v>82</v>
      </c>
      <c r="BB138" s="36" t="s">
        <v>83</v>
      </c>
    </row>
    <row r="139" spans="1:54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76"/>
      <c r="R139" s="76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76"/>
      <c r="AJ139" s="76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70"/>
      <c r="AX139" s="217"/>
      <c r="AY139" s="217"/>
      <c r="AZ139" s="67"/>
      <c r="BA139" s="67"/>
      <c r="BB139" s="67"/>
    </row>
    <row r="140" spans="1:54" s="424" customFormat="1">
      <c r="A140" s="401"/>
      <c r="B140" s="401" t="s">
        <v>58</v>
      </c>
      <c r="C140" s="401">
        <f t="shared" ref="C140:R140" si="101">SUM(C142:C157)</f>
        <v>1938</v>
      </c>
      <c r="D140" s="401">
        <f t="shared" si="101"/>
        <v>984</v>
      </c>
      <c r="E140" s="401">
        <f t="shared" si="101"/>
        <v>680</v>
      </c>
      <c r="F140" s="401">
        <f t="shared" si="101"/>
        <v>400</v>
      </c>
      <c r="G140" s="401">
        <f t="shared" si="101"/>
        <v>52</v>
      </c>
      <c r="H140" s="401">
        <f t="shared" si="101"/>
        <v>22</v>
      </c>
      <c r="I140" s="401">
        <f t="shared" si="101"/>
        <v>519</v>
      </c>
      <c r="J140" s="401">
        <f t="shared" si="101"/>
        <v>230</v>
      </c>
      <c r="K140" s="401">
        <f t="shared" si="101"/>
        <v>780</v>
      </c>
      <c r="L140" s="401">
        <f t="shared" si="101"/>
        <v>459</v>
      </c>
      <c r="M140" s="401">
        <f t="shared" si="101"/>
        <v>13</v>
      </c>
      <c r="N140" s="401">
        <f t="shared" si="101"/>
        <v>6</v>
      </c>
      <c r="O140" s="401">
        <f t="shared" si="101"/>
        <v>387</v>
      </c>
      <c r="P140" s="401">
        <f t="shared" si="101"/>
        <v>147</v>
      </c>
      <c r="Q140" s="401">
        <f t="shared" si="101"/>
        <v>4369</v>
      </c>
      <c r="R140" s="401">
        <f t="shared" si="101"/>
        <v>2248</v>
      </c>
      <c r="S140" s="401"/>
      <c r="T140" s="401" t="s">
        <v>58</v>
      </c>
      <c r="U140" s="401">
        <f t="shared" ref="U140:AJ140" si="102">SUM(U142:U157)</f>
        <v>124</v>
      </c>
      <c r="V140" s="401">
        <f t="shared" si="102"/>
        <v>62</v>
      </c>
      <c r="W140" s="401">
        <f t="shared" si="102"/>
        <v>26</v>
      </c>
      <c r="X140" s="401">
        <f t="shared" si="102"/>
        <v>10</v>
      </c>
      <c r="Y140" s="401">
        <f t="shared" si="102"/>
        <v>0</v>
      </c>
      <c r="Z140" s="401">
        <f t="shared" si="102"/>
        <v>0</v>
      </c>
      <c r="AA140" s="401">
        <f t="shared" si="102"/>
        <v>42</v>
      </c>
      <c r="AB140" s="401">
        <f t="shared" si="102"/>
        <v>16</v>
      </c>
      <c r="AC140" s="401">
        <f t="shared" si="102"/>
        <v>168</v>
      </c>
      <c r="AD140" s="401">
        <f t="shared" si="102"/>
        <v>91</v>
      </c>
      <c r="AE140" s="401">
        <f t="shared" si="102"/>
        <v>0</v>
      </c>
      <c r="AF140" s="401">
        <f t="shared" si="102"/>
        <v>0</v>
      </c>
      <c r="AG140" s="401">
        <f t="shared" si="102"/>
        <v>66</v>
      </c>
      <c r="AH140" s="401">
        <f t="shared" si="102"/>
        <v>19</v>
      </c>
      <c r="AI140" s="401">
        <f t="shared" si="102"/>
        <v>426</v>
      </c>
      <c r="AJ140" s="401">
        <f t="shared" si="102"/>
        <v>198</v>
      </c>
      <c r="AK140" s="401"/>
      <c r="AL140" s="401" t="s">
        <v>58</v>
      </c>
      <c r="AM140" s="401">
        <f t="shared" ref="AM140:BB140" si="103">SUM(AM142:AM157)</f>
        <v>43</v>
      </c>
      <c r="AN140" s="401">
        <f t="shared" si="103"/>
        <v>16</v>
      </c>
      <c r="AO140" s="401">
        <f t="shared" si="103"/>
        <v>2</v>
      </c>
      <c r="AP140" s="401">
        <f t="shared" si="103"/>
        <v>14</v>
      </c>
      <c r="AQ140" s="401">
        <f t="shared" si="103"/>
        <v>19</v>
      </c>
      <c r="AR140" s="401">
        <f t="shared" si="103"/>
        <v>1</v>
      </c>
      <c r="AS140" s="401">
        <f t="shared" si="103"/>
        <v>11</v>
      </c>
      <c r="AT140" s="401">
        <f t="shared" si="103"/>
        <v>106</v>
      </c>
      <c r="AU140" s="401">
        <f t="shared" si="103"/>
        <v>102</v>
      </c>
      <c r="AV140" s="401">
        <f t="shared" si="103"/>
        <v>8</v>
      </c>
      <c r="AW140" s="401">
        <f t="shared" si="103"/>
        <v>110</v>
      </c>
      <c r="AX140" s="401">
        <f t="shared" si="103"/>
        <v>272</v>
      </c>
      <c r="AY140" s="401">
        <f t="shared" si="103"/>
        <v>14</v>
      </c>
      <c r="AZ140" s="401">
        <f t="shared" si="103"/>
        <v>25</v>
      </c>
      <c r="BA140" s="401">
        <f t="shared" si="103"/>
        <v>23</v>
      </c>
      <c r="BB140" s="401">
        <f t="shared" si="103"/>
        <v>2</v>
      </c>
    </row>
    <row r="141" spans="1:54" s="49" customFormat="1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440"/>
      <c r="P141" s="70"/>
      <c r="Q141" s="401"/>
      <c r="R141" s="401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401"/>
      <c r="AJ141" s="401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459"/>
      <c r="AY141" s="459"/>
      <c r="AZ141" s="70">
        <f>+BA141+BB141</f>
        <v>0</v>
      </c>
      <c r="BA141" s="70"/>
      <c r="BB141" s="70"/>
    </row>
    <row r="142" spans="1:54" s="49" customFormat="1" ht="15" customHeight="1">
      <c r="A142" s="703" t="s">
        <v>177</v>
      </c>
      <c r="B142" s="703" t="s">
        <v>179</v>
      </c>
      <c r="C142" s="390">
        <v>0</v>
      </c>
      <c r="D142" s="390">
        <v>0</v>
      </c>
      <c r="E142" s="390">
        <v>0</v>
      </c>
      <c r="F142" s="390">
        <v>0</v>
      </c>
      <c r="G142" s="390">
        <v>0</v>
      </c>
      <c r="H142" s="390">
        <v>0</v>
      </c>
      <c r="I142" s="390">
        <v>0</v>
      </c>
      <c r="J142" s="390">
        <v>0</v>
      </c>
      <c r="K142" s="390">
        <v>0</v>
      </c>
      <c r="L142" s="390">
        <v>0</v>
      </c>
      <c r="M142" s="390">
        <v>0</v>
      </c>
      <c r="N142" s="390">
        <v>0</v>
      </c>
      <c r="O142" s="462">
        <v>0</v>
      </c>
      <c r="P142" s="390">
        <v>0</v>
      </c>
      <c r="Q142" s="391">
        <v>0</v>
      </c>
      <c r="R142" s="391">
        <v>0</v>
      </c>
      <c r="S142" s="703" t="s">
        <v>177</v>
      </c>
      <c r="T142" s="703" t="s">
        <v>179</v>
      </c>
      <c r="U142" s="390">
        <v>0</v>
      </c>
      <c r="V142" s="390">
        <v>0</v>
      </c>
      <c r="W142" s="390">
        <v>0</v>
      </c>
      <c r="X142" s="390">
        <v>0</v>
      </c>
      <c r="Y142" s="390">
        <v>0</v>
      </c>
      <c r="Z142" s="390">
        <v>0</v>
      </c>
      <c r="AA142" s="390">
        <v>0</v>
      </c>
      <c r="AB142" s="390">
        <v>0</v>
      </c>
      <c r="AC142" s="390">
        <v>0</v>
      </c>
      <c r="AD142" s="390">
        <v>0</v>
      </c>
      <c r="AE142" s="390">
        <v>0</v>
      </c>
      <c r="AF142" s="390">
        <v>0</v>
      </c>
      <c r="AG142" s="390">
        <v>0</v>
      </c>
      <c r="AH142" s="390">
        <v>0</v>
      </c>
      <c r="AI142" s="391">
        <v>0</v>
      </c>
      <c r="AJ142" s="391">
        <v>0</v>
      </c>
      <c r="AK142" s="703" t="s">
        <v>177</v>
      </c>
      <c r="AL142" s="703" t="s">
        <v>179</v>
      </c>
      <c r="AM142" s="390">
        <v>0</v>
      </c>
      <c r="AN142" s="390">
        <v>0</v>
      </c>
      <c r="AO142" s="390">
        <v>0</v>
      </c>
      <c r="AP142" s="390">
        <v>0</v>
      </c>
      <c r="AQ142" s="390">
        <v>0</v>
      </c>
      <c r="AR142" s="390">
        <v>0</v>
      </c>
      <c r="AS142" s="390">
        <v>0</v>
      </c>
      <c r="AT142" s="390">
        <v>0</v>
      </c>
      <c r="AU142" s="390">
        <v>0</v>
      </c>
      <c r="AV142" s="390">
        <v>0</v>
      </c>
      <c r="AW142" s="390">
        <v>0</v>
      </c>
      <c r="AX142" s="390">
        <v>0</v>
      </c>
      <c r="AY142" s="390">
        <v>0</v>
      </c>
      <c r="AZ142" s="390">
        <v>0</v>
      </c>
      <c r="BA142" s="390">
        <v>0</v>
      </c>
      <c r="BB142" s="390">
        <v>0</v>
      </c>
    </row>
    <row r="143" spans="1:54" s="49" customFormat="1" ht="15" customHeight="1">
      <c r="A143" s="703" t="s">
        <v>177</v>
      </c>
      <c r="B143" s="703" t="s">
        <v>180</v>
      </c>
      <c r="C143" s="390">
        <v>0</v>
      </c>
      <c r="D143" s="390">
        <v>0</v>
      </c>
      <c r="E143" s="390">
        <v>0</v>
      </c>
      <c r="F143" s="390">
        <v>0</v>
      </c>
      <c r="G143" s="390">
        <v>0</v>
      </c>
      <c r="H143" s="390">
        <v>0</v>
      </c>
      <c r="I143" s="390">
        <v>0</v>
      </c>
      <c r="J143" s="390">
        <v>0</v>
      </c>
      <c r="K143" s="390">
        <v>0</v>
      </c>
      <c r="L143" s="390">
        <v>0</v>
      </c>
      <c r="M143" s="390">
        <v>0</v>
      </c>
      <c r="N143" s="390">
        <v>0</v>
      </c>
      <c r="O143" s="462">
        <v>0</v>
      </c>
      <c r="P143" s="390">
        <v>0</v>
      </c>
      <c r="Q143" s="391">
        <v>0</v>
      </c>
      <c r="R143" s="391">
        <v>0</v>
      </c>
      <c r="S143" s="703" t="s">
        <v>177</v>
      </c>
      <c r="T143" s="703" t="s">
        <v>180</v>
      </c>
      <c r="U143" s="390">
        <v>0</v>
      </c>
      <c r="V143" s="390">
        <v>0</v>
      </c>
      <c r="W143" s="390">
        <v>0</v>
      </c>
      <c r="X143" s="390">
        <v>0</v>
      </c>
      <c r="Y143" s="390">
        <v>0</v>
      </c>
      <c r="Z143" s="390">
        <v>0</v>
      </c>
      <c r="AA143" s="390">
        <v>0</v>
      </c>
      <c r="AB143" s="390">
        <v>0</v>
      </c>
      <c r="AC143" s="390">
        <v>0</v>
      </c>
      <c r="AD143" s="390">
        <v>0</v>
      </c>
      <c r="AE143" s="390">
        <v>0</v>
      </c>
      <c r="AF143" s="390">
        <v>0</v>
      </c>
      <c r="AG143" s="390">
        <v>0</v>
      </c>
      <c r="AH143" s="390">
        <v>0</v>
      </c>
      <c r="AI143" s="391">
        <v>0</v>
      </c>
      <c r="AJ143" s="391">
        <v>0</v>
      </c>
      <c r="AK143" s="703" t="s">
        <v>177</v>
      </c>
      <c r="AL143" s="703" t="s">
        <v>180</v>
      </c>
      <c r="AM143" s="390">
        <v>0</v>
      </c>
      <c r="AN143" s="390">
        <v>0</v>
      </c>
      <c r="AO143" s="390">
        <v>0</v>
      </c>
      <c r="AP143" s="390">
        <v>0</v>
      </c>
      <c r="AQ143" s="390">
        <v>0</v>
      </c>
      <c r="AR143" s="390">
        <v>0</v>
      </c>
      <c r="AS143" s="390">
        <v>0</v>
      </c>
      <c r="AT143" s="390">
        <v>0</v>
      </c>
      <c r="AU143" s="390">
        <v>0</v>
      </c>
      <c r="AV143" s="390">
        <v>0</v>
      </c>
      <c r="AW143" s="390">
        <v>0</v>
      </c>
      <c r="AX143" s="390">
        <v>0</v>
      </c>
      <c r="AY143" s="390">
        <v>0</v>
      </c>
      <c r="AZ143" s="390">
        <v>0</v>
      </c>
      <c r="BA143" s="390">
        <v>0</v>
      </c>
      <c r="BB143" s="390">
        <v>0</v>
      </c>
    </row>
    <row r="144" spans="1:54" s="49" customFormat="1" ht="15" customHeight="1">
      <c r="A144" s="703" t="s">
        <v>283</v>
      </c>
      <c r="B144" s="703" t="s">
        <v>181</v>
      </c>
      <c r="C144" s="390">
        <v>48</v>
      </c>
      <c r="D144" s="390">
        <v>21</v>
      </c>
      <c r="E144" s="390">
        <v>0</v>
      </c>
      <c r="F144" s="390">
        <v>0</v>
      </c>
      <c r="G144" s="390">
        <v>0</v>
      </c>
      <c r="H144" s="390">
        <v>0</v>
      </c>
      <c r="I144" s="390">
        <v>0</v>
      </c>
      <c r="J144" s="390">
        <v>0</v>
      </c>
      <c r="K144" s="390">
        <v>0</v>
      </c>
      <c r="L144" s="390">
        <v>0</v>
      </c>
      <c r="M144" s="390">
        <v>0</v>
      </c>
      <c r="N144" s="390">
        <v>0</v>
      </c>
      <c r="O144" s="462">
        <v>0</v>
      </c>
      <c r="P144" s="390">
        <v>0</v>
      </c>
      <c r="Q144" s="391">
        <v>48</v>
      </c>
      <c r="R144" s="391">
        <v>21</v>
      </c>
      <c r="S144" s="703" t="s">
        <v>283</v>
      </c>
      <c r="T144" s="703" t="s">
        <v>181</v>
      </c>
      <c r="U144" s="390">
        <v>0</v>
      </c>
      <c r="V144" s="390">
        <v>0</v>
      </c>
      <c r="W144" s="390">
        <v>0</v>
      </c>
      <c r="X144" s="390">
        <v>0</v>
      </c>
      <c r="Y144" s="390">
        <v>0</v>
      </c>
      <c r="Z144" s="390">
        <v>0</v>
      </c>
      <c r="AA144" s="390">
        <v>0</v>
      </c>
      <c r="AB144" s="390">
        <v>0</v>
      </c>
      <c r="AC144" s="390">
        <v>0</v>
      </c>
      <c r="AD144" s="390">
        <v>0</v>
      </c>
      <c r="AE144" s="390">
        <v>0</v>
      </c>
      <c r="AF144" s="390">
        <v>0</v>
      </c>
      <c r="AG144" s="390">
        <v>0</v>
      </c>
      <c r="AH144" s="390">
        <v>0</v>
      </c>
      <c r="AI144" s="391">
        <v>0</v>
      </c>
      <c r="AJ144" s="391">
        <v>0</v>
      </c>
      <c r="AK144" s="703" t="s">
        <v>283</v>
      </c>
      <c r="AL144" s="703" t="s">
        <v>181</v>
      </c>
      <c r="AM144" s="390">
        <v>2</v>
      </c>
      <c r="AN144" s="390">
        <v>0</v>
      </c>
      <c r="AO144" s="390">
        <v>0</v>
      </c>
      <c r="AP144" s="390">
        <v>0</v>
      </c>
      <c r="AQ144" s="390">
        <v>0</v>
      </c>
      <c r="AR144" s="390">
        <v>0</v>
      </c>
      <c r="AS144" s="390">
        <v>0</v>
      </c>
      <c r="AT144" s="390">
        <v>2</v>
      </c>
      <c r="AU144" s="390">
        <v>0</v>
      </c>
      <c r="AV144" s="390">
        <v>2</v>
      </c>
      <c r="AW144" s="390">
        <v>2</v>
      </c>
      <c r="AX144" s="390">
        <v>6</v>
      </c>
      <c r="AY144" s="390">
        <v>1</v>
      </c>
      <c r="AZ144" s="390">
        <v>1</v>
      </c>
      <c r="BA144" s="390">
        <v>1</v>
      </c>
      <c r="BB144" s="390">
        <v>0</v>
      </c>
    </row>
    <row r="145" spans="1:54" s="49" customFormat="1" ht="15" customHeight="1">
      <c r="A145" s="703" t="s">
        <v>283</v>
      </c>
      <c r="B145" s="703" t="s">
        <v>182</v>
      </c>
      <c r="C145" s="390">
        <v>1009</v>
      </c>
      <c r="D145" s="390">
        <v>561</v>
      </c>
      <c r="E145" s="390">
        <v>397</v>
      </c>
      <c r="F145" s="390">
        <v>262</v>
      </c>
      <c r="G145" s="390">
        <v>47</v>
      </c>
      <c r="H145" s="390">
        <v>19</v>
      </c>
      <c r="I145" s="390">
        <v>297</v>
      </c>
      <c r="J145" s="390">
        <v>144</v>
      </c>
      <c r="K145" s="390">
        <v>433</v>
      </c>
      <c r="L145" s="390">
        <v>288</v>
      </c>
      <c r="M145" s="390">
        <v>13</v>
      </c>
      <c r="N145" s="390">
        <v>6</v>
      </c>
      <c r="O145" s="462">
        <v>307</v>
      </c>
      <c r="P145" s="390">
        <v>126</v>
      </c>
      <c r="Q145" s="391">
        <v>2503</v>
      </c>
      <c r="R145" s="391">
        <v>1406</v>
      </c>
      <c r="S145" s="703" t="s">
        <v>283</v>
      </c>
      <c r="T145" s="703" t="s">
        <v>182</v>
      </c>
      <c r="U145" s="390">
        <v>75</v>
      </c>
      <c r="V145" s="390">
        <v>40</v>
      </c>
      <c r="W145" s="390">
        <v>15</v>
      </c>
      <c r="X145" s="390">
        <v>6</v>
      </c>
      <c r="Y145" s="390">
        <v>0</v>
      </c>
      <c r="Z145" s="390">
        <v>0</v>
      </c>
      <c r="AA145" s="390">
        <v>36</v>
      </c>
      <c r="AB145" s="390">
        <v>14</v>
      </c>
      <c r="AC145" s="390">
        <v>91</v>
      </c>
      <c r="AD145" s="390">
        <v>58</v>
      </c>
      <c r="AE145" s="390">
        <v>0</v>
      </c>
      <c r="AF145" s="390">
        <v>0</v>
      </c>
      <c r="AG145" s="390">
        <v>55</v>
      </c>
      <c r="AH145" s="390">
        <v>16</v>
      </c>
      <c r="AI145" s="391">
        <v>272</v>
      </c>
      <c r="AJ145" s="391">
        <v>134</v>
      </c>
      <c r="AK145" s="703" t="s">
        <v>283</v>
      </c>
      <c r="AL145" s="703" t="s">
        <v>182</v>
      </c>
      <c r="AM145" s="390">
        <v>21</v>
      </c>
      <c r="AN145" s="390">
        <v>8</v>
      </c>
      <c r="AO145" s="390">
        <v>1</v>
      </c>
      <c r="AP145" s="390">
        <v>7</v>
      </c>
      <c r="AQ145" s="390">
        <v>9</v>
      </c>
      <c r="AR145" s="390">
        <v>1</v>
      </c>
      <c r="AS145" s="390">
        <v>7</v>
      </c>
      <c r="AT145" s="390">
        <v>54</v>
      </c>
      <c r="AU145" s="390">
        <v>58</v>
      </c>
      <c r="AV145" s="390">
        <v>3</v>
      </c>
      <c r="AW145" s="390">
        <v>61</v>
      </c>
      <c r="AX145" s="390">
        <v>156</v>
      </c>
      <c r="AY145" s="390">
        <v>6</v>
      </c>
      <c r="AZ145" s="390">
        <v>12</v>
      </c>
      <c r="BA145" s="390">
        <v>10</v>
      </c>
      <c r="BB145" s="390">
        <v>2</v>
      </c>
    </row>
    <row r="146" spans="1:54" s="49" customFormat="1" ht="15" customHeight="1">
      <c r="A146" s="703" t="s">
        <v>283</v>
      </c>
      <c r="B146" s="703" t="s">
        <v>184</v>
      </c>
      <c r="C146" s="396">
        <v>39</v>
      </c>
      <c r="D146" s="396">
        <v>16</v>
      </c>
      <c r="E146" s="396">
        <v>27</v>
      </c>
      <c r="F146" s="396">
        <v>12</v>
      </c>
      <c r="G146" s="396">
        <v>0</v>
      </c>
      <c r="H146" s="396">
        <v>0</v>
      </c>
      <c r="I146" s="396">
        <v>19</v>
      </c>
      <c r="J146" s="396">
        <v>6</v>
      </c>
      <c r="K146" s="396">
        <v>0</v>
      </c>
      <c r="L146" s="396">
        <v>0</v>
      </c>
      <c r="M146" s="396">
        <v>0</v>
      </c>
      <c r="N146" s="396">
        <v>0</v>
      </c>
      <c r="O146" s="462">
        <v>0</v>
      </c>
      <c r="P146" s="390">
        <v>0</v>
      </c>
      <c r="Q146" s="402">
        <v>85</v>
      </c>
      <c r="R146" s="402">
        <v>34</v>
      </c>
      <c r="S146" s="703" t="s">
        <v>283</v>
      </c>
      <c r="T146" s="707" t="s">
        <v>184</v>
      </c>
      <c r="U146" s="396">
        <v>5</v>
      </c>
      <c r="V146" s="396">
        <v>2</v>
      </c>
      <c r="W146" s="396">
        <v>0</v>
      </c>
      <c r="X146" s="396">
        <v>0</v>
      </c>
      <c r="Y146" s="396">
        <v>0</v>
      </c>
      <c r="Z146" s="396">
        <v>0</v>
      </c>
      <c r="AA146" s="396">
        <v>0</v>
      </c>
      <c r="AB146" s="396">
        <v>0</v>
      </c>
      <c r="AC146" s="390">
        <v>0</v>
      </c>
      <c r="AD146" s="390">
        <v>0</v>
      </c>
      <c r="AE146" s="390">
        <v>0</v>
      </c>
      <c r="AF146" s="390">
        <v>0</v>
      </c>
      <c r="AG146" s="390">
        <v>0</v>
      </c>
      <c r="AH146" s="390">
        <v>0</v>
      </c>
      <c r="AI146" s="391">
        <v>5</v>
      </c>
      <c r="AJ146" s="391">
        <v>2</v>
      </c>
      <c r="AK146" s="703" t="s">
        <v>283</v>
      </c>
      <c r="AL146" s="703" t="s">
        <v>184</v>
      </c>
      <c r="AM146" s="390">
        <v>1</v>
      </c>
      <c r="AN146" s="390">
        <v>1</v>
      </c>
      <c r="AO146" s="390">
        <v>0</v>
      </c>
      <c r="AP146" s="390">
        <v>1</v>
      </c>
      <c r="AQ146" s="390">
        <v>0</v>
      </c>
      <c r="AR146" s="390">
        <v>0</v>
      </c>
      <c r="AS146" s="390">
        <v>0</v>
      </c>
      <c r="AT146" s="390">
        <v>3</v>
      </c>
      <c r="AU146" s="390">
        <v>3</v>
      </c>
      <c r="AV146" s="390">
        <v>1</v>
      </c>
      <c r="AW146" s="390">
        <v>4</v>
      </c>
      <c r="AX146" s="390">
        <v>10</v>
      </c>
      <c r="AY146" s="390">
        <v>0</v>
      </c>
      <c r="AZ146" s="390">
        <v>1</v>
      </c>
      <c r="BA146" s="390">
        <v>1</v>
      </c>
      <c r="BB146" s="390">
        <v>0</v>
      </c>
    </row>
    <row r="147" spans="1:54" s="49" customFormat="1" ht="15" customHeight="1">
      <c r="A147" s="703" t="s">
        <v>283</v>
      </c>
      <c r="B147" s="703" t="s">
        <v>185</v>
      </c>
      <c r="C147" s="396">
        <v>50</v>
      </c>
      <c r="D147" s="396">
        <v>28</v>
      </c>
      <c r="E147" s="396">
        <v>0</v>
      </c>
      <c r="F147" s="396">
        <v>0</v>
      </c>
      <c r="G147" s="396">
        <v>0</v>
      </c>
      <c r="H147" s="396">
        <v>0</v>
      </c>
      <c r="I147" s="396">
        <v>27</v>
      </c>
      <c r="J147" s="396">
        <v>14</v>
      </c>
      <c r="K147" s="396">
        <v>20</v>
      </c>
      <c r="L147" s="396">
        <v>9</v>
      </c>
      <c r="M147" s="396">
        <v>0</v>
      </c>
      <c r="N147" s="396">
        <v>0</v>
      </c>
      <c r="O147" s="462">
        <v>0</v>
      </c>
      <c r="P147" s="390">
        <v>0</v>
      </c>
      <c r="Q147" s="402">
        <v>97</v>
      </c>
      <c r="R147" s="402">
        <v>51</v>
      </c>
      <c r="S147" s="703" t="s">
        <v>283</v>
      </c>
      <c r="T147" s="707" t="s">
        <v>185</v>
      </c>
      <c r="U147" s="396">
        <v>12</v>
      </c>
      <c r="V147" s="396">
        <v>9</v>
      </c>
      <c r="W147" s="396">
        <v>0</v>
      </c>
      <c r="X147" s="396">
        <v>0</v>
      </c>
      <c r="Y147" s="396">
        <v>0</v>
      </c>
      <c r="Z147" s="396">
        <v>0</v>
      </c>
      <c r="AA147" s="396">
        <v>0</v>
      </c>
      <c r="AB147" s="396">
        <v>0</v>
      </c>
      <c r="AC147" s="390">
        <v>2</v>
      </c>
      <c r="AD147" s="390">
        <v>0</v>
      </c>
      <c r="AE147" s="390">
        <v>0</v>
      </c>
      <c r="AF147" s="390">
        <v>0</v>
      </c>
      <c r="AG147" s="390">
        <v>0</v>
      </c>
      <c r="AH147" s="390">
        <v>0</v>
      </c>
      <c r="AI147" s="391">
        <v>14</v>
      </c>
      <c r="AJ147" s="391">
        <v>9</v>
      </c>
      <c r="AK147" s="703" t="s">
        <v>283</v>
      </c>
      <c r="AL147" s="703" t="s">
        <v>185</v>
      </c>
      <c r="AM147" s="390">
        <v>1</v>
      </c>
      <c r="AN147" s="390">
        <v>0</v>
      </c>
      <c r="AO147" s="390">
        <v>0</v>
      </c>
      <c r="AP147" s="390">
        <v>1</v>
      </c>
      <c r="AQ147" s="390">
        <v>1</v>
      </c>
      <c r="AR147" s="390">
        <v>0</v>
      </c>
      <c r="AS147" s="390">
        <v>0</v>
      </c>
      <c r="AT147" s="390">
        <v>3</v>
      </c>
      <c r="AU147" s="390">
        <v>3</v>
      </c>
      <c r="AV147" s="390">
        <v>0</v>
      </c>
      <c r="AW147" s="390">
        <v>3</v>
      </c>
      <c r="AX147" s="390">
        <v>9</v>
      </c>
      <c r="AY147" s="390">
        <v>0</v>
      </c>
      <c r="AZ147" s="390">
        <v>1</v>
      </c>
      <c r="BA147" s="390">
        <v>1</v>
      </c>
      <c r="BB147" s="390">
        <v>0</v>
      </c>
    </row>
    <row r="148" spans="1:54" s="49" customFormat="1" ht="15" customHeight="1">
      <c r="A148" s="703" t="s">
        <v>187</v>
      </c>
      <c r="B148" s="703" t="s">
        <v>190</v>
      </c>
      <c r="C148" s="396">
        <v>0</v>
      </c>
      <c r="D148" s="396">
        <v>0</v>
      </c>
      <c r="E148" s="396">
        <v>0</v>
      </c>
      <c r="F148" s="396">
        <v>0</v>
      </c>
      <c r="G148" s="396">
        <v>0</v>
      </c>
      <c r="H148" s="396">
        <v>0</v>
      </c>
      <c r="I148" s="396">
        <v>0</v>
      </c>
      <c r="J148" s="396">
        <v>0</v>
      </c>
      <c r="K148" s="396">
        <v>0</v>
      </c>
      <c r="L148" s="396">
        <v>0</v>
      </c>
      <c r="M148" s="396">
        <v>0</v>
      </c>
      <c r="N148" s="396">
        <v>0</v>
      </c>
      <c r="O148" s="462">
        <v>0</v>
      </c>
      <c r="P148" s="390">
        <v>0</v>
      </c>
      <c r="Q148" s="402">
        <v>0</v>
      </c>
      <c r="R148" s="402">
        <v>0</v>
      </c>
      <c r="S148" s="703" t="s">
        <v>187</v>
      </c>
      <c r="T148" s="707" t="s">
        <v>190</v>
      </c>
      <c r="U148" s="396">
        <v>0</v>
      </c>
      <c r="V148" s="396">
        <v>0</v>
      </c>
      <c r="W148" s="396">
        <v>0</v>
      </c>
      <c r="X148" s="396">
        <v>0</v>
      </c>
      <c r="Y148" s="396">
        <v>0</v>
      </c>
      <c r="Z148" s="396">
        <v>0</v>
      </c>
      <c r="AA148" s="396">
        <v>0</v>
      </c>
      <c r="AB148" s="396">
        <v>0</v>
      </c>
      <c r="AC148" s="390">
        <v>0</v>
      </c>
      <c r="AD148" s="390">
        <v>0</v>
      </c>
      <c r="AE148" s="390">
        <v>0</v>
      </c>
      <c r="AF148" s="390">
        <v>0</v>
      </c>
      <c r="AG148" s="390">
        <v>0</v>
      </c>
      <c r="AH148" s="390">
        <v>0</v>
      </c>
      <c r="AI148" s="391">
        <v>0</v>
      </c>
      <c r="AJ148" s="391">
        <v>0</v>
      </c>
      <c r="AK148" s="703" t="s">
        <v>187</v>
      </c>
      <c r="AL148" s="703" t="s">
        <v>190</v>
      </c>
      <c r="AM148" s="390">
        <v>0</v>
      </c>
      <c r="AN148" s="390">
        <v>0</v>
      </c>
      <c r="AO148" s="390">
        <v>0</v>
      </c>
      <c r="AP148" s="390">
        <v>0</v>
      </c>
      <c r="AQ148" s="390">
        <v>0</v>
      </c>
      <c r="AR148" s="390">
        <v>0</v>
      </c>
      <c r="AS148" s="390">
        <v>0</v>
      </c>
      <c r="AT148" s="390">
        <v>0</v>
      </c>
      <c r="AU148" s="390">
        <v>0</v>
      </c>
      <c r="AV148" s="390">
        <v>0</v>
      </c>
      <c r="AW148" s="390">
        <v>0</v>
      </c>
      <c r="AX148" s="390">
        <v>0</v>
      </c>
      <c r="AY148" s="390">
        <v>0</v>
      </c>
      <c r="AZ148" s="390">
        <v>0</v>
      </c>
      <c r="BA148" s="390">
        <v>0</v>
      </c>
      <c r="BB148" s="390">
        <v>0</v>
      </c>
    </row>
    <row r="149" spans="1:54" s="49" customFormat="1" ht="15" customHeight="1">
      <c r="A149" s="703" t="s">
        <v>187</v>
      </c>
      <c r="B149" s="703" t="s">
        <v>191</v>
      </c>
      <c r="C149" s="396">
        <v>63</v>
      </c>
      <c r="D149" s="396">
        <v>40</v>
      </c>
      <c r="E149" s="396">
        <v>0</v>
      </c>
      <c r="F149" s="396">
        <v>0</v>
      </c>
      <c r="G149" s="396">
        <v>0</v>
      </c>
      <c r="H149" s="396">
        <v>0</v>
      </c>
      <c r="I149" s="396">
        <v>0</v>
      </c>
      <c r="J149" s="396">
        <v>0</v>
      </c>
      <c r="K149" s="396">
        <v>0</v>
      </c>
      <c r="L149" s="396">
        <v>0</v>
      </c>
      <c r="M149" s="396">
        <v>0</v>
      </c>
      <c r="N149" s="396">
        <v>0</v>
      </c>
      <c r="O149" s="462">
        <v>0</v>
      </c>
      <c r="P149" s="390">
        <v>0</v>
      </c>
      <c r="Q149" s="402">
        <v>63</v>
      </c>
      <c r="R149" s="402">
        <v>40</v>
      </c>
      <c r="S149" s="703" t="s">
        <v>187</v>
      </c>
      <c r="T149" s="707" t="s">
        <v>191</v>
      </c>
      <c r="U149" s="396">
        <v>0</v>
      </c>
      <c r="V149" s="396">
        <v>0</v>
      </c>
      <c r="W149" s="396">
        <v>0</v>
      </c>
      <c r="X149" s="396">
        <v>0</v>
      </c>
      <c r="Y149" s="396">
        <v>0</v>
      </c>
      <c r="Z149" s="396">
        <v>0</v>
      </c>
      <c r="AA149" s="396">
        <v>0</v>
      </c>
      <c r="AB149" s="396">
        <v>0</v>
      </c>
      <c r="AC149" s="390">
        <v>0</v>
      </c>
      <c r="AD149" s="390">
        <v>0</v>
      </c>
      <c r="AE149" s="390">
        <v>0</v>
      </c>
      <c r="AF149" s="390">
        <v>0</v>
      </c>
      <c r="AG149" s="390">
        <v>0</v>
      </c>
      <c r="AH149" s="390">
        <v>0</v>
      </c>
      <c r="AI149" s="391">
        <v>0</v>
      </c>
      <c r="AJ149" s="391">
        <v>0</v>
      </c>
      <c r="AK149" s="703" t="s">
        <v>187</v>
      </c>
      <c r="AL149" s="703" t="s">
        <v>191</v>
      </c>
      <c r="AM149" s="390">
        <v>1</v>
      </c>
      <c r="AN149" s="390">
        <v>0</v>
      </c>
      <c r="AO149" s="390">
        <v>0</v>
      </c>
      <c r="AP149" s="390">
        <v>0</v>
      </c>
      <c r="AQ149" s="390">
        <v>0</v>
      </c>
      <c r="AR149" s="390">
        <v>0</v>
      </c>
      <c r="AS149" s="390">
        <v>0</v>
      </c>
      <c r="AT149" s="390">
        <v>1</v>
      </c>
      <c r="AU149" s="390">
        <v>1</v>
      </c>
      <c r="AV149" s="390">
        <v>0</v>
      </c>
      <c r="AW149" s="390">
        <v>1</v>
      </c>
      <c r="AX149" s="390">
        <v>8</v>
      </c>
      <c r="AY149" s="390">
        <v>0</v>
      </c>
      <c r="AZ149" s="390">
        <v>1</v>
      </c>
      <c r="BA149" s="390">
        <v>1</v>
      </c>
      <c r="BB149" s="390">
        <v>0</v>
      </c>
    </row>
    <row r="150" spans="1:54" s="49" customFormat="1" ht="15" customHeight="1">
      <c r="A150" s="703" t="s">
        <v>193</v>
      </c>
      <c r="B150" s="703" t="s">
        <v>194</v>
      </c>
      <c r="C150" s="396">
        <v>0</v>
      </c>
      <c r="D150" s="396">
        <v>0</v>
      </c>
      <c r="E150" s="396">
        <v>0</v>
      </c>
      <c r="F150" s="396">
        <v>0</v>
      </c>
      <c r="G150" s="396">
        <v>0</v>
      </c>
      <c r="H150" s="396">
        <v>0</v>
      </c>
      <c r="I150" s="396">
        <v>0</v>
      </c>
      <c r="J150" s="396">
        <v>0</v>
      </c>
      <c r="K150" s="396">
        <v>0</v>
      </c>
      <c r="L150" s="396">
        <v>0</v>
      </c>
      <c r="M150" s="396">
        <v>0</v>
      </c>
      <c r="N150" s="396">
        <v>0</v>
      </c>
      <c r="O150" s="462">
        <v>0</v>
      </c>
      <c r="P150" s="390">
        <v>0</v>
      </c>
      <c r="Q150" s="402">
        <v>0</v>
      </c>
      <c r="R150" s="402">
        <v>0</v>
      </c>
      <c r="S150" s="703" t="s">
        <v>193</v>
      </c>
      <c r="T150" s="707" t="s">
        <v>194</v>
      </c>
      <c r="U150" s="396">
        <v>0</v>
      </c>
      <c r="V150" s="396">
        <v>0</v>
      </c>
      <c r="W150" s="396">
        <v>0</v>
      </c>
      <c r="X150" s="396">
        <v>0</v>
      </c>
      <c r="Y150" s="396">
        <v>0</v>
      </c>
      <c r="Z150" s="396">
        <v>0</v>
      </c>
      <c r="AA150" s="396">
        <v>0</v>
      </c>
      <c r="AB150" s="396">
        <v>0</v>
      </c>
      <c r="AC150" s="390">
        <v>0</v>
      </c>
      <c r="AD150" s="390">
        <v>0</v>
      </c>
      <c r="AE150" s="390">
        <v>0</v>
      </c>
      <c r="AF150" s="390">
        <v>0</v>
      </c>
      <c r="AG150" s="390">
        <v>0</v>
      </c>
      <c r="AH150" s="390">
        <v>0</v>
      </c>
      <c r="AI150" s="391">
        <v>0</v>
      </c>
      <c r="AJ150" s="391">
        <v>0</v>
      </c>
      <c r="AK150" s="703" t="s">
        <v>193</v>
      </c>
      <c r="AL150" s="703" t="s">
        <v>194</v>
      </c>
      <c r="AM150" s="390">
        <v>0</v>
      </c>
      <c r="AN150" s="390">
        <v>0</v>
      </c>
      <c r="AO150" s="390">
        <v>0</v>
      </c>
      <c r="AP150" s="390">
        <v>0</v>
      </c>
      <c r="AQ150" s="390">
        <v>0</v>
      </c>
      <c r="AR150" s="390">
        <v>0</v>
      </c>
      <c r="AS150" s="390">
        <v>0</v>
      </c>
      <c r="AT150" s="390">
        <v>0</v>
      </c>
      <c r="AU150" s="390">
        <v>0</v>
      </c>
      <c r="AV150" s="390">
        <v>0</v>
      </c>
      <c r="AW150" s="390">
        <v>0</v>
      </c>
      <c r="AX150" s="390">
        <v>0</v>
      </c>
      <c r="AY150" s="390">
        <v>0</v>
      </c>
      <c r="AZ150" s="390">
        <v>0</v>
      </c>
      <c r="BA150" s="390">
        <v>0</v>
      </c>
      <c r="BB150" s="390">
        <v>0</v>
      </c>
    </row>
    <row r="151" spans="1:54" s="49" customFormat="1" ht="15" customHeight="1">
      <c r="A151" s="703" t="s">
        <v>193</v>
      </c>
      <c r="B151" s="703" t="s">
        <v>195</v>
      </c>
      <c r="C151" s="396">
        <v>345</v>
      </c>
      <c r="D151" s="396">
        <v>161</v>
      </c>
      <c r="E151" s="396">
        <v>108</v>
      </c>
      <c r="F151" s="396">
        <v>59</v>
      </c>
      <c r="G151" s="396">
        <v>0</v>
      </c>
      <c r="H151" s="396">
        <v>0</v>
      </c>
      <c r="I151" s="396">
        <v>102</v>
      </c>
      <c r="J151" s="396">
        <v>40</v>
      </c>
      <c r="K151" s="396">
        <v>150</v>
      </c>
      <c r="L151" s="396">
        <v>83</v>
      </c>
      <c r="M151" s="396">
        <v>0</v>
      </c>
      <c r="N151" s="396">
        <v>0</v>
      </c>
      <c r="O151" s="462">
        <v>23</v>
      </c>
      <c r="P151" s="390">
        <v>9</v>
      </c>
      <c r="Q151" s="402">
        <v>728</v>
      </c>
      <c r="R151" s="402">
        <v>352</v>
      </c>
      <c r="S151" s="703" t="s">
        <v>193</v>
      </c>
      <c r="T151" s="707" t="s">
        <v>195</v>
      </c>
      <c r="U151" s="396">
        <v>15</v>
      </c>
      <c r="V151" s="396">
        <v>6</v>
      </c>
      <c r="W151" s="396">
        <v>8</v>
      </c>
      <c r="X151" s="396">
        <v>4</v>
      </c>
      <c r="Y151" s="396">
        <v>0</v>
      </c>
      <c r="Z151" s="396">
        <v>0</v>
      </c>
      <c r="AA151" s="396">
        <v>6</v>
      </c>
      <c r="AB151" s="396">
        <v>2</v>
      </c>
      <c r="AC151" s="390">
        <v>23</v>
      </c>
      <c r="AD151" s="390">
        <v>8</v>
      </c>
      <c r="AE151" s="390">
        <v>0</v>
      </c>
      <c r="AF151" s="390">
        <v>0</v>
      </c>
      <c r="AG151" s="390">
        <v>1</v>
      </c>
      <c r="AH151" s="390">
        <v>1</v>
      </c>
      <c r="AI151" s="391">
        <v>53</v>
      </c>
      <c r="AJ151" s="391">
        <v>21</v>
      </c>
      <c r="AK151" s="703" t="s">
        <v>193</v>
      </c>
      <c r="AL151" s="703" t="s">
        <v>195</v>
      </c>
      <c r="AM151" s="390">
        <v>7</v>
      </c>
      <c r="AN151" s="390">
        <v>2</v>
      </c>
      <c r="AO151" s="390">
        <v>0</v>
      </c>
      <c r="AP151" s="390">
        <v>2</v>
      </c>
      <c r="AQ151" s="390">
        <v>4</v>
      </c>
      <c r="AR151" s="390">
        <v>0</v>
      </c>
      <c r="AS151" s="390">
        <v>2</v>
      </c>
      <c r="AT151" s="390">
        <v>17</v>
      </c>
      <c r="AU151" s="390">
        <v>12</v>
      </c>
      <c r="AV151" s="390">
        <v>1</v>
      </c>
      <c r="AW151" s="390">
        <v>13</v>
      </c>
      <c r="AX151" s="390">
        <v>37</v>
      </c>
      <c r="AY151" s="390">
        <v>6</v>
      </c>
      <c r="AZ151" s="390">
        <v>3</v>
      </c>
      <c r="BA151" s="390">
        <v>3</v>
      </c>
      <c r="BB151" s="390">
        <v>0</v>
      </c>
    </row>
    <row r="152" spans="1:54" s="49" customFormat="1" ht="15" customHeight="1">
      <c r="A152" s="703" t="s">
        <v>193</v>
      </c>
      <c r="B152" s="703" t="s">
        <v>196</v>
      </c>
      <c r="C152" s="396">
        <v>46</v>
      </c>
      <c r="D152" s="396">
        <v>22</v>
      </c>
      <c r="E152" s="396">
        <v>31</v>
      </c>
      <c r="F152" s="396">
        <v>12</v>
      </c>
      <c r="G152" s="396">
        <v>0</v>
      </c>
      <c r="H152" s="396">
        <v>0</v>
      </c>
      <c r="I152" s="396">
        <v>0</v>
      </c>
      <c r="J152" s="396">
        <v>0</v>
      </c>
      <c r="K152" s="396">
        <v>25</v>
      </c>
      <c r="L152" s="396">
        <v>12</v>
      </c>
      <c r="M152" s="396">
        <v>0</v>
      </c>
      <c r="N152" s="396">
        <v>0</v>
      </c>
      <c r="O152" s="462">
        <v>0</v>
      </c>
      <c r="P152" s="390">
        <v>0</v>
      </c>
      <c r="Q152" s="402">
        <v>102</v>
      </c>
      <c r="R152" s="402">
        <v>46</v>
      </c>
      <c r="S152" s="703" t="s">
        <v>193</v>
      </c>
      <c r="T152" s="707" t="s">
        <v>196</v>
      </c>
      <c r="U152" s="396">
        <v>4</v>
      </c>
      <c r="V152" s="396">
        <v>1</v>
      </c>
      <c r="W152" s="396">
        <v>2</v>
      </c>
      <c r="X152" s="396">
        <v>0</v>
      </c>
      <c r="Y152" s="396">
        <v>0</v>
      </c>
      <c r="Z152" s="396">
        <v>0</v>
      </c>
      <c r="AA152" s="396">
        <v>0</v>
      </c>
      <c r="AB152" s="396">
        <v>0</v>
      </c>
      <c r="AC152" s="390">
        <v>9</v>
      </c>
      <c r="AD152" s="390">
        <v>4</v>
      </c>
      <c r="AE152" s="390">
        <v>0</v>
      </c>
      <c r="AF152" s="390">
        <v>0</v>
      </c>
      <c r="AG152" s="390">
        <v>0</v>
      </c>
      <c r="AH152" s="390">
        <v>0</v>
      </c>
      <c r="AI152" s="391">
        <v>15</v>
      </c>
      <c r="AJ152" s="391">
        <v>5</v>
      </c>
      <c r="AK152" s="703" t="s">
        <v>193</v>
      </c>
      <c r="AL152" s="703" t="s">
        <v>196</v>
      </c>
      <c r="AM152" s="390">
        <v>1</v>
      </c>
      <c r="AN152" s="390">
        <v>1</v>
      </c>
      <c r="AO152" s="390">
        <v>0</v>
      </c>
      <c r="AP152" s="390">
        <v>0</v>
      </c>
      <c r="AQ152" s="390">
        <v>1</v>
      </c>
      <c r="AR152" s="390">
        <v>0</v>
      </c>
      <c r="AS152" s="390">
        <v>0</v>
      </c>
      <c r="AT152" s="390">
        <v>3</v>
      </c>
      <c r="AU152" s="390">
        <v>3</v>
      </c>
      <c r="AV152" s="390">
        <v>0</v>
      </c>
      <c r="AW152" s="390">
        <v>3</v>
      </c>
      <c r="AX152" s="390">
        <v>12</v>
      </c>
      <c r="AY152" s="390">
        <v>0</v>
      </c>
      <c r="AZ152" s="390">
        <v>1</v>
      </c>
      <c r="BA152" s="390">
        <v>1</v>
      </c>
      <c r="BB152" s="390">
        <v>0</v>
      </c>
    </row>
    <row r="153" spans="1:54" s="49" customFormat="1" ht="15" customHeight="1">
      <c r="A153" s="703" t="s">
        <v>193</v>
      </c>
      <c r="B153" s="703" t="s">
        <v>197</v>
      </c>
      <c r="C153" s="396">
        <v>120</v>
      </c>
      <c r="D153" s="396">
        <v>54</v>
      </c>
      <c r="E153" s="396">
        <v>43</v>
      </c>
      <c r="F153" s="396">
        <v>25</v>
      </c>
      <c r="G153" s="396">
        <v>0</v>
      </c>
      <c r="H153" s="396">
        <v>0</v>
      </c>
      <c r="I153" s="396">
        <v>34</v>
      </c>
      <c r="J153" s="396">
        <v>13</v>
      </c>
      <c r="K153" s="396">
        <v>53</v>
      </c>
      <c r="L153" s="396">
        <v>30</v>
      </c>
      <c r="M153" s="396">
        <v>0</v>
      </c>
      <c r="N153" s="396">
        <v>0</v>
      </c>
      <c r="O153" s="462">
        <v>27</v>
      </c>
      <c r="P153" s="390">
        <v>5</v>
      </c>
      <c r="Q153" s="402">
        <v>277</v>
      </c>
      <c r="R153" s="402">
        <v>127</v>
      </c>
      <c r="S153" s="703" t="s">
        <v>193</v>
      </c>
      <c r="T153" s="707" t="s">
        <v>197</v>
      </c>
      <c r="U153" s="396">
        <v>3</v>
      </c>
      <c r="V153" s="396">
        <v>0</v>
      </c>
      <c r="W153" s="396">
        <v>0</v>
      </c>
      <c r="X153" s="396">
        <v>0</v>
      </c>
      <c r="Y153" s="396">
        <v>0</v>
      </c>
      <c r="Z153" s="396">
        <v>0</v>
      </c>
      <c r="AA153" s="396">
        <v>0</v>
      </c>
      <c r="AB153" s="396">
        <v>0</v>
      </c>
      <c r="AC153" s="390">
        <v>13</v>
      </c>
      <c r="AD153" s="390">
        <v>9</v>
      </c>
      <c r="AE153" s="390">
        <v>0</v>
      </c>
      <c r="AF153" s="390">
        <v>0</v>
      </c>
      <c r="AG153" s="390">
        <v>8</v>
      </c>
      <c r="AH153" s="390">
        <v>1</v>
      </c>
      <c r="AI153" s="391">
        <v>24</v>
      </c>
      <c r="AJ153" s="391">
        <v>10</v>
      </c>
      <c r="AK153" s="703" t="s">
        <v>193</v>
      </c>
      <c r="AL153" s="703" t="s">
        <v>197</v>
      </c>
      <c r="AM153" s="390">
        <v>3</v>
      </c>
      <c r="AN153" s="390">
        <v>1</v>
      </c>
      <c r="AO153" s="390">
        <v>0</v>
      </c>
      <c r="AP153" s="390">
        <v>1</v>
      </c>
      <c r="AQ153" s="390">
        <v>1</v>
      </c>
      <c r="AR153" s="390">
        <v>0</v>
      </c>
      <c r="AS153" s="390">
        <v>1</v>
      </c>
      <c r="AT153" s="390">
        <v>7</v>
      </c>
      <c r="AU153" s="390">
        <v>7</v>
      </c>
      <c r="AV153" s="390">
        <v>0</v>
      </c>
      <c r="AW153" s="390">
        <v>7</v>
      </c>
      <c r="AX153" s="390">
        <v>11</v>
      </c>
      <c r="AY153" s="390">
        <v>1</v>
      </c>
      <c r="AZ153" s="390">
        <v>1</v>
      </c>
      <c r="BA153" s="390">
        <v>1</v>
      </c>
      <c r="BB153" s="390">
        <v>0</v>
      </c>
    </row>
    <row r="154" spans="1:54" s="49" customFormat="1" ht="15" customHeight="1">
      <c r="A154" s="703" t="s">
        <v>193</v>
      </c>
      <c r="B154" s="703" t="s">
        <v>198</v>
      </c>
      <c r="C154" s="396">
        <v>0</v>
      </c>
      <c r="D154" s="396">
        <v>0</v>
      </c>
      <c r="E154" s="396">
        <v>0</v>
      </c>
      <c r="F154" s="396">
        <v>0</v>
      </c>
      <c r="G154" s="396">
        <v>0</v>
      </c>
      <c r="H154" s="396">
        <v>0</v>
      </c>
      <c r="I154" s="396">
        <v>0</v>
      </c>
      <c r="J154" s="396">
        <v>0</v>
      </c>
      <c r="K154" s="396">
        <v>0</v>
      </c>
      <c r="L154" s="396">
        <v>0</v>
      </c>
      <c r="M154" s="396">
        <v>0</v>
      </c>
      <c r="N154" s="396">
        <v>0</v>
      </c>
      <c r="O154" s="462">
        <v>0</v>
      </c>
      <c r="P154" s="390">
        <v>0</v>
      </c>
      <c r="Q154" s="402">
        <v>0</v>
      </c>
      <c r="R154" s="402">
        <v>0</v>
      </c>
      <c r="S154" s="703" t="s">
        <v>193</v>
      </c>
      <c r="T154" s="707" t="s">
        <v>198</v>
      </c>
      <c r="U154" s="396">
        <v>0</v>
      </c>
      <c r="V154" s="396">
        <v>0</v>
      </c>
      <c r="W154" s="396">
        <v>0</v>
      </c>
      <c r="X154" s="396">
        <v>0</v>
      </c>
      <c r="Y154" s="396">
        <v>0</v>
      </c>
      <c r="Z154" s="396">
        <v>0</v>
      </c>
      <c r="AA154" s="396">
        <v>0</v>
      </c>
      <c r="AB154" s="396">
        <v>0</v>
      </c>
      <c r="AC154" s="390">
        <v>0</v>
      </c>
      <c r="AD154" s="390">
        <v>0</v>
      </c>
      <c r="AE154" s="390">
        <v>0</v>
      </c>
      <c r="AF154" s="390">
        <v>0</v>
      </c>
      <c r="AG154" s="390">
        <v>0</v>
      </c>
      <c r="AH154" s="390">
        <v>0</v>
      </c>
      <c r="AI154" s="391">
        <v>0</v>
      </c>
      <c r="AJ154" s="391">
        <v>0</v>
      </c>
      <c r="AK154" s="703" t="s">
        <v>193</v>
      </c>
      <c r="AL154" s="703" t="s">
        <v>198</v>
      </c>
      <c r="AM154" s="390">
        <v>0</v>
      </c>
      <c r="AN154" s="390">
        <v>0</v>
      </c>
      <c r="AO154" s="390">
        <v>0</v>
      </c>
      <c r="AP154" s="390">
        <v>0</v>
      </c>
      <c r="AQ154" s="390">
        <v>0</v>
      </c>
      <c r="AR154" s="390">
        <v>0</v>
      </c>
      <c r="AS154" s="390">
        <v>0</v>
      </c>
      <c r="AT154" s="390">
        <v>0</v>
      </c>
      <c r="AU154" s="390">
        <v>0</v>
      </c>
      <c r="AV154" s="390">
        <v>0</v>
      </c>
      <c r="AW154" s="390">
        <v>0</v>
      </c>
      <c r="AX154" s="390">
        <v>0</v>
      </c>
      <c r="AY154" s="390">
        <v>0</v>
      </c>
      <c r="AZ154" s="390">
        <v>0</v>
      </c>
      <c r="BA154" s="390">
        <v>0</v>
      </c>
      <c r="BB154" s="390">
        <v>0</v>
      </c>
    </row>
    <row r="155" spans="1:54" s="49" customFormat="1" ht="15" customHeight="1">
      <c r="A155" s="703" t="s">
        <v>193</v>
      </c>
      <c r="B155" s="703" t="s">
        <v>199</v>
      </c>
      <c r="C155" s="396">
        <v>177</v>
      </c>
      <c r="D155" s="396">
        <v>67</v>
      </c>
      <c r="E155" s="396">
        <v>46</v>
      </c>
      <c r="F155" s="396">
        <v>19</v>
      </c>
      <c r="G155" s="396">
        <v>5</v>
      </c>
      <c r="H155" s="396">
        <v>3</v>
      </c>
      <c r="I155" s="396">
        <v>40</v>
      </c>
      <c r="J155" s="396">
        <v>13</v>
      </c>
      <c r="K155" s="396">
        <v>75</v>
      </c>
      <c r="L155" s="396">
        <v>27</v>
      </c>
      <c r="M155" s="396">
        <v>0</v>
      </c>
      <c r="N155" s="396">
        <v>0</v>
      </c>
      <c r="O155" s="462">
        <v>30</v>
      </c>
      <c r="P155" s="390">
        <v>7</v>
      </c>
      <c r="Q155" s="402">
        <v>373</v>
      </c>
      <c r="R155" s="402">
        <v>136</v>
      </c>
      <c r="S155" s="703" t="s">
        <v>193</v>
      </c>
      <c r="T155" s="707" t="s">
        <v>199</v>
      </c>
      <c r="U155" s="396">
        <v>9</v>
      </c>
      <c r="V155" s="396">
        <v>4</v>
      </c>
      <c r="W155" s="396">
        <v>0</v>
      </c>
      <c r="X155" s="396">
        <v>0</v>
      </c>
      <c r="Y155" s="396">
        <v>0</v>
      </c>
      <c r="Z155" s="396">
        <v>0</v>
      </c>
      <c r="AA155" s="396">
        <v>0</v>
      </c>
      <c r="AB155" s="396">
        <v>0</v>
      </c>
      <c r="AC155" s="390">
        <v>19</v>
      </c>
      <c r="AD155" s="390">
        <v>6</v>
      </c>
      <c r="AE155" s="390">
        <v>0</v>
      </c>
      <c r="AF155" s="390">
        <v>0</v>
      </c>
      <c r="AG155" s="390">
        <v>2</v>
      </c>
      <c r="AH155" s="390">
        <v>1</v>
      </c>
      <c r="AI155" s="391">
        <v>30</v>
      </c>
      <c r="AJ155" s="391">
        <v>11</v>
      </c>
      <c r="AK155" s="703" t="s">
        <v>193</v>
      </c>
      <c r="AL155" s="703" t="s">
        <v>199</v>
      </c>
      <c r="AM155" s="390">
        <v>5</v>
      </c>
      <c r="AN155" s="390">
        <v>2</v>
      </c>
      <c r="AO155" s="390">
        <v>1</v>
      </c>
      <c r="AP155" s="390">
        <v>2</v>
      </c>
      <c r="AQ155" s="390">
        <v>2</v>
      </c>
      <c r="AR155" s="390">
        <v>0</v>
      </c>
      <c r="AS155" s="390">
        <v>1</v>
      </c>
      <c r="AT155" s="390">
        <v>13</v>
      </c>
      <c r="AU155" s="390">
        <v>12</v>
      </c>
      <c r="AV155" s="390">
        <v>1</v>
      </c>
      <c r="AW155" s="390">
        <v>13</v>
      </c>
      <c r="AX155" s="390">
        <v>20</v>
      </c>
      <c r="AY155" s="390">
        <v>0</v>
      </c>
      <c r="AZ155" s="390">
        <v>3</v>
      </c>
      <c r="BA155" s="390">
        <v>3</v>
      </c>
      <c r="BB155" s="390">
        <v>0</v>
      </c>
    </row>
    <row r="156" spans="1:54" s="49" customFormat="1" ht="15" customHeight="1">
      <c r="A156" s="703" t="s">
        <v>193</v>
      </c>
      <c r="B156" s="703" t="s">
        <v>284</v>
      </c>
      <c r="C156" s="396">
        <v>41</v>
      </c>
      <c r="D156" s="396">
        <v>14</v>
      </c>
      <c r="E156" s="396">
        <v>28</v>
      </c>
      <c r="F156" s="396">
        <v>11</v>
      </c>
      <c r="G156" s="396">
        <v>0</v>
      </c>
      <c r="H156" s="396">
        <v>0</v>
      </c>
      <c r="I156" s="396">
        <v>0</v>
      </c>
      <c r="J156" s="396">
        <v>0</v>
      </c>
      <c r="K156" s="396">
        <v>24</v>
      </c>
      <c r="L156" s="396">
        <v>10</v>
      </c>
      <c r="M156" s="396">
        <v>0</v>
      </c>
      <c r="N156" s="396">
        <v>0</v>
      </c>
      <c r="O156" s="462">
        <v>0</v>
      </c>
      <c r="P156" s="390">
        <v>0</v>
      </c>
      <c r="Q156" s="402">
        <v>93</v>
      </c>
      <c r="R156" s="402">
        <v>35</v>
      </c>
      <c r="S156" s="703" t="s">
        <v>193</v>
      </c>
      <c r="T156" s="707" t="s">
        <v>284</v>
      </c>
      <c r="U156" s="396">
        <v>1</v>
      </c>
      <c r="V156" s="396">
        <v>0</v>
      </c>
      <c r="W156" s="396">
        <v>1</v>
      </c>
      <c r="X156" s="396">
        <v>0</v>
      </c>
      <c r="Y156" s="396">
        <v>0</v>
      </c>
      <c r="Z156" s="396">
        <v>0</v>
      </c>
      <c r="AA156" s="396">
        <v>0</v>
      </c>
      <c r="AB156" s="396">
        <v>0</v>
      </c>
      <c r="AC156" s="390">
        <v>11</v>
      </c>
      <c r="AD156" s="390">
        <v>6</v>
      </c>
      <c r="AE156" s="390">
        <v>0</v>
      </c>
      <c r="AF156" s="390">
        <v>0</v>
      </c>
      <c r="AG156" s="390">
        <v>0</v>
      </c>
      <c r="AH156" s="390">
        <v>0</v>
      </c>
      <c r="AI156" s="391">
        <v>13</v>
      </c>
      <c r="AJ156" s="391">
        <v>6</v>
      </c>
      <c r="AK156" s="703" t="s">
        <v>193</v>
      </c>
      <c r="AL156" s="703" t="s">
        <v>284</v>
      </c>
      <c r="AM156" s="390">
        <v>1</v>
      </c>
      <c r="AN156" s="390">
        <v>1</v>
      </c>
      <c r="AO156" s="390">
        <v>0</v>
      </c>
      <c r="AP156" s="390">
        <v>0</v>
      </c>
      <c r="AQ156" s="390">
        <v>1</v>
      </c>
      <c r="AR156" s="390">
        <v>0</v>
      </c>
      <c r="AS156" s="390">
        <v>0</v>
      </c>
      <c r="AT156" s="390">
        <v>3</v>
      </c>
      <c r="AU156" s="390">
        <v>3</v>
      </c>
      <c r="AV156" s="390">
        <v>0</v>
      </c>
      <c r="AW156" s="390">
        <v>3</v>
      </c>
      <c r="AX156" s="390">
        <v>3</v>
      </c>
      <c r="AY156" s="390">
        <v>0</v>
      </c>
      <c r="AZ156" s="390">
        <v>1</v>
      </c>
      <c r="BA156" s="390">
        <v>1</v>
      </c>
      <c r="BB156" s="390">
        <v>0</v>
      </c>
    </row>
    <row r="157" spans="1:54">
      <c r="A157" s="67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9"/>
      <c r="P157" s="70"/>
      <c r="Q157" s="401">
        <f>C157+E157+G157+I157+K157+M157+O157</f>
        <v>0</v>
      </c>
      <c r="R157" s="401">
        <f>D157+F157+H157+J157+L157+N157+P157</f>
        <v>0</v>
      </c>
      <c r="S157" s="67"/>
      <c r="T157" s="70"/>
      <c r="U157" s="70"/>
      <c r="V157" s="70"/>
      <c r="W157" s="70"/>
      <c r="X157" s="70"/>
      <c r="Y157" s="70"/>
      <c r="Z157" s="70"/>
      <c r="AA157" s="70"/>
      <c r="AB157" s="70"/>
      <c r="AC157" s="67"/>
      <c r="AD157" s="70"/>
      <c r="AE157" s="70"/>
      <c r="AF157" s="70"/>
      <c r="AG157" s="70"/>
      <c r="AH157" s="70"/>
      <c r="AI157" s="401">
        <f>U157+W157+Y157+AA157+AC157+AE157+AG157</f>
        <v>0</v>
      </c>
      <c r="AJ157" s="401">
        <f>V157+X157+Z157+AB157+AD157+AF157+AH157</f>
        <v>0</v>
      </c>
      <c r="AK157" s="67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217"/>
      <c r="AY157" s="217"/>
      <c r="AZ157" s="67"/>
      <c r="BA157" s="67"/>
      <c r="BB157" s="83"/>
    </row>
    <row r="158" spans="1:54">
      <c r="A158" s="224"/>
      <c r="B158" s="406"/>
      <c r="C158" s="406"/>
      <c r="D158" s="406"/>
      <c r="E158" s="406"/>
      <c r="F158" s="406"/>
      <c r="G158" s="406"/>
      <c r="H158" s="406"/>
      <c r="I158" s="406"/>
      <c r="J158" s="406"/>
      <c r="K158" s="406"/>
      <c r="L158" s="406"/>
      <c r="M158" s="406"/>
      <c r="N158" s="406"/>
      <c r="O158" s="224"/>
      <c r="P158" s="406"/>
      <c r="Q158" s="407"/>
      <c r="R158" s="407"/>
      <c r="S158" s="224"/>
      <c r="T158" s="719"/>
      <c r="U158" s="406"/>
      <c r="V158" s="406"/>
      <c r="W158" s="406"/>
      <c r="X158" s="406"/>
      <c r="Y158" s="406"/>
      <c r="Z158" s="406"/>
      <c r="AA158" s="406"/>
      <c r="AB158" s="406"/>
      <c r="AC158" s="224"/>
      <c r="AD158" s="406"/>
      <c r="AE158" s="406"/>
      <c r="AF158" s="406"/>
      <c r="AG158" s="406"/>
      <c r="AH158" s="406"/>
      <c r="AI158" s="407"/>
      <c r="AJ158" s="407"/>
      <c r="AK158" s="224"/>
      <c r="AL158" s="406"/>
      <c r="AM158" s="406"/>
      <c r="AN158" s="406"/>
      <c r="AO158" s="406"/>
      <c r="AP158" s="406"/>
      <c r="AQ158" s="406"/>
      <c r="AR158" s="406"/>
      <c r="AS158" s="406"/>
      <c r="AT158" s="406"/>
      <c r="AU158" s="406"/>
      <c r="AV158" s="406"/>
      <c r="AW158" s="406"/>
      <c r="AX158" s="225"/>
      <c r="AY158" s="225"/>
      <c r="AZ158" s="224"/>
      <c r="BA158" s="224"/>
      <c r="BB158" s="224"/>
    </row>
    <row r="159" spans="1:54">
      <c r="A159" s="201" t="s">
        <v>541</v>
      </c>
      <c r="B159" s="866"/>
      <c r="C159" s="227"/>
      <c r="D159" s="227"/>
      <c r="E159" s="227"/>
      <c r="F159" s="227"/>
      <c r="G159" s="227"/>
      <c r="H159" s="227"/>
      <c r="I159" s="227"/>
      <c r="J159" s="227"/>
      <c r="K159" s="227"/>
      <c r="L159" s="227"/>
      <c r="M159" s="227"/>
      <c r="N159" s="227"/>
      <c r="O159" s="43"/>
      <c r="P159" s="210"/>
      <c r="Q159" s="210"/>
      <c r="R159" s="210"/>
      <c r="S159" s="201" t="s">
        <v>38</v>
      </c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210"/>
      <c r="AI159" s="210"/>
      <c r="AJ159" s="43"/>
      <c r="AK159" s="43" t="s">
        <v>625</v>
      </c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211"/>
      <c r="AX159" s="211"/>
      <c r="AY159" s="43"/>
      <c r="AZ159" s="43"/>
      <c r="BA159" s="43"/>
      <c r="BB159" s="43"/>
    </row>
    <row r="160" spans="1:54">
      <c r="A160" s="201" t="s">
        <v>111</v>
      </c>
      <c r="B160" s="866"/>
      <c r="C160" s="227"/>
      <c r="D160" s="227"/>
      <c r="E160" s="227"/>
      <c r="F160" s="227"/>
      <c r="G160" s="227"/>
      <c r="H160" s="227"/>
      <c r="I160" s="227"/>
      <c r="J160" s="227"/>
      <c r="K160" s="227"/>
      <c r="L160" s="227"/>
      <c r="M160" s="227"/>
      <c r="N160" s="227"/>
      <c r="O160" s="43"/>
      <c r="P160" s="210"/>
      <c r="Q160" s="210"/>
      <c r="R160" s="210"/>
      <c r="S160" s="201" t="s">
        <v>111</v>
      </c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210"/>
      <c r="AI160" s="210"/>
      <c r="AJ160" s="43"/>
      <c r="AK160" s="43" t="s">
        <v>622</v>
      </c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211"/>
      <c r="AX160" s="211"/>
      <c r="AY160" s="43"/>
      <c r="AZ160" s="43"/>
      <c r="BA160" s="43"/>
      <c r="BB160" s="43"/>
    </row>
    <row r="161" spans="1:54">
      <c r="A161" s="201" t="s">
        <v>281</v>
      </c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210"/>
      <c r="Q161" s="210"/>
      <c r="R161" s="210"/>
      <c r="S161" s="201" t="s">
        <v>281</v>
      </c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210"/>
      <c r="AI161" s="210"/>
      <c r="AJ161" s="43"/>
      <c r="AK161" s="43" t="s">
        <v>281</v>
      </c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211"/>
      <c r="AX161" s="211"/>
      <c r="AY161" s="43"/>
      <c r="AZ161" s="43"/>
      <c r="BA161" s="43"/>
      <c r="BB161" s="43"/>
    </row>
    <row r="162" spans="1:54">
      <c r="A162" s="80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P162" s="48"/>
      <c r="Q162" s="403"/>
      <c r="R162" s="403"/>
      <c r="T162" s="44"/>
      <c r="U162" s="48"/>
      <c r="V162" s="48"/>
      <c r="W162" s="48"/>
      <c r="X162" s="48"/>
      <c r="Y162" s="48"/>
      <c r="Z162" s="48"/>
      <c r="AA162" s="48"/>
      <c r="AB162" s="48"/>
      <c r="AD162" s="48"/>
      <c r="AE162" s="48"/>
      <c r="AF162" s="48"/>
      <c r="AG162" s="48"/>
      <c r="AH162" s="48"/>
      <c r="AI162" s="403"/>
      <c r="AJ162" s="403"/>
      <c r="AL162" s="48"/>
      <c r="AM162" s="48"/>
      <c r="AN162" s="48"/>
      <c r="AO162" s="48"/>
      <c r="AP162" s="48"/>
      <c r="AQ162" s="48"/>
      <c r="AR162" s="48"/>
      <c r="AS162" s="48"/>
      <c r="AT162" s="48"/>
      <c r="AU162" s="48"/>
      <c r="AV162" s="48"/>
    </row>
    <row r="163" spans="1:54" s="49" customFormat="1">
      <c r="A163" s="418" t="s">
        <v>200</v>
      </c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18" t="s">
        <v>349</v>
      </c>
      <c r="P163" s="48"/>
      <c r="Q163" s="403"/>
      <c r="R163" s="403"/>
      <c r="S163" s="418" t="s">
        <v>200</v>
      </c>
      <c r="T163" s="44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18" t="s">
        <v>349</v>
      </c>
      <c r="AH163" s="48"/>
      <c r="AI163" s="403"/>
      <c r="AJ163" s="403"/>
      <c r="AK163" s="418" t="s">
        <v>200</v>
      </c>
      <c r="AL163" s="418"/>
      <c r="AM163" s="48"/>
      <c r="AN163" s="48"/>
      <c r="AO163" s="48"/>
      <c r="AP163" s="48"/>
      <c r="AQ163" s="48"/>
      <c r="AR163" s="48"/>
      <c r="AS163" s="48"/>
      <c r="AT163" s="48"/>
      <c r="AU163" s="48"/>
      <c r="AV163" s="48"/>
      <c r="AW163" s="48"/>
      <c r="AX163" s="411"/>
      <c r="AY163" s="411"/>
      <c r="AZ163" s="48"/>
      <c r="BB163" s="48"/>
    </row>
    <row r="164" spans="1:54">
      <c r="B164" s="41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122"/>
      <c r="P164" s="48"/>
      <c r="Q164" s="403"/>
      <c r="R164" s="403"/>
      <c r="T164" s="418"/>
      <c r="U164" s="48"/>
      <c r="V164" s="48"/>
      <c r="W164" s="48"/>
      <c r="X164" s="48"/>
      <c r="Y164" s="48"/>
      <c r="Z164" s="48"/>
      <c r="AA164" s="48"/>
      <c r="AB164" s="48"/>
      <c r="AD164" s="48"/>
      <c r="AE164" s="48"/>
      <c r="AF164" s="48"/>
      <c r="AG164" s="418"/>
      <c r="AH164" s="48"/>
      <c r="AI164" s="403"/>
      <c r="AJ164" s="403"/>
      <c r="AL164" s="418"/>
      <c r="AM164" s="48"/>
      <c r="AN164" s="48"/>
      <c r="AO164" s="48"/>
      <c r="AP164" s="48"/>
      <c r="AQ164" s="48"/>
      <c r="AR164" s="48"/>
      <c r="AS164" s="48"/>
      <c r="AT164" s="48"/>
      <c r="AU164" s="48"/>
      <c r="AV164" s="48"/>
      <c r="AX164" s="211"/>
      <c r="AY164" s="211"/>
    </row>
    <row r="165" spans="1:54" s="126" customFormat="1" ht="18" customHeight="1">
      <c r="A165" s="50"/>
      <c r="B165" s="143"/>
      <c r="C165" s="69" t="s">
        <v>96</v>
      </c>
      <c r="D165" s="69"/>
      <c r="E165" s="69" t="s">
        <v>97</v>
      </c>
      <c r="F165" s="69"/>
      <c r="G165" s="69" t="s">
        <v>98</v>
      </c>
      <c r="H165" s="69"/>
      <c r="I165" s="69" t="s">
        <v>99</v>
      </c>
      <c r="J165" s="69"/>
      <c r="K165" s="69" t="s">
        <v>100</v>
      </c>
      <c r="L165" s="69"/>
      <c r="M165" s="69" t="s">
        <v>101</v>
      </c>
      <c r="N165" s="69"/>
      <c r="O165" s="222" t="s">
        <v>102</v>
      </c>
      <c r="P165" s="143"/>
      <c r="Q165" s="419" t="s">
        <v>57</v>
      </c>
      <c r="R165" s="419"/>
      <c r="S165" s="50"/>
      <c r="T165" s="69"/>
      <c r="U165" s="69" t="s">
        <v>96</v>
      </c>
      <c r="V165" s="69"/>
      <c r="W165" s="69" t="s">
        <v>97</v>
      </c>
      <c r="X165" s="69"/>
      <c r="Y165" s="69" t="s">
        <v>98</v>
      </c>
      <c r="Z165" s="69"/>
      <c r="AA165" s="69" t="s">
        <v>99</v>
      </c>
      <c r="AB165" s="69"/>
      <c r="AC165" s="222" t="s">
        <v>100</v>
      </c>
      <c r="AD165" s="143"/>
      <c r="AE165" s="69" t="s">
        <v>101</v>
      </c>
      <c r="AF165" s="69"/>
      <c r="AG165" s="69" t="s">
        <v>102</v>
      </c>
      <c r="AH165" s="69"/>
      <c r="AI165" s="419" t="s">
        <v>57</v>
      </c>
      <c r="AJ165" s="419"/>
      <c r="AK165" s="50"/>
      <c r="AL165" s="69"/>
      <c r="AM165" s="951" t="s">
        <v>103</v>
      </c>
      <c r="AN165" s="952"/>
      <c r="AO165" s="952"/>
      <c r="AP165" s="952"/>
      <c r="AQ165" s="952"/>
      <c r="AR165" s="952"/>
      <c r="AS165" s="952"/>
      <c r="AT165" s="953"/>
      <c r="AU165" s="25" t="s">
        <v>70</v>
      </c>
      <c r="AV165" s="27"/>
      <c r="AW165" s="539"/>
      <c r="AX165" s="13" t="s">
        <v>350</v>
      </c>
      <c r="AY165" s="15"/>
      <c r="AZ165" s="14" t="s">
        <v>72</v>
      </c>
      <c r="BA165" s="14"/>
      <c r="BB165" s="15"/>
    </row>
    <row r="166" spans="1:54" s="509" customFormat="1" ht="23.25" customHeight="1">
      <c r="A166" s="163" t="s">
        <v>113</v>
      </c>
      <c r="B166" s="163" t="s">
        <v>114</v>
      </c>
      <c r="C166" s="426" t="s">
        <v>282</v>
      </c>
      <c r="D166" s="426" t="s">
        <v>269</v>
      </c>
      <c r="E166" s="426" t="s">
        <v>282</v>
      </c>
      <c r="F166" s="426" t="s">
        <v>269</v>
      </c>
      <c r="G166" s="426" t="s">
        <v>282</v>
      </c>
      <c r="H166" s="426" t="s">
        <v>269</v>
      </c>
      <c r="I166" s="426" t="s">
        <v>282</v>
      </c>
      <c r="J166" s="426" t="s">
        <v>269</v>
      </c>
      <c r="K166" s="426" t="s">
        <v>282</v>
      </c>
      <c r="L166" s="426" t="s">
        <v>269</v>
      </c>
      <c r="M166" s="426" t="s">
        <v>282</v>
      </c>
      <c r="N166" s="426" t="s">
        <v>269</v>
      </c>
      <c r="O166" s="182" t="s">
        <v>282</v>
      </c>
      <c r="P166" s="182" t="s">
        <v>269</v>
      </c>
      <c r="Q166" s="426" t="s">
        <v>282</v>
      </c>
      <c r="R166" s="426" t="s">
        <v>269</v>
      </c>
      <c r="S166" s="163" t="s">
        <v>113</v>
      </c>
      <c r="T166" s="427" t="s">
        <v>114</v>
      </c>
      <c r="U166" s="426" t="s">
        <v>282</v>
      </c>
      <c r="V166" s="426" t="s">
        <v>269</v>
      </c>
      <c r="W166" s="426" t="s">
        <v>282</v>
      </c>
      <c r="X166" s="426" t="s">
        <v>269</v>
      </c>
      <c r="Y166" s="426" t="s">
        <v>282</v>
      </c>
      <c r="Z166" s="426" t="s">
        <v>269</v>
      </c>
      <c r="AA166" s="426" t="s">
        <v>282</v>
      </c>
      <c r="AB166" s="426" t="s">
        <v>269</v>
      </c>
      <c r="AC166" s="182" t="s">
        <v>282</v>
      </c>
      <c r="AD166" s="182" t="s">
        <v>269</v>
      </c>
      <c r="AE166" s="420" t="s">
        <v>282</v>
      </c>
      <c r="AF166" s="420" t="s">
        <v>269</v>
      </c>
      <c r="AG166" s="420" t="s">
        <v>282</v>
      </c>
      <c r="AH166" s="420" t="s">
        <v>269</v>
      </c>
      <c r="AI166" s="420" t="s">
        <v>282</v>
      </c>
      <c r="AJ166" s="420" t="s">
        <v>269</v>
      </c>
      <c r="AK166" s="163" t="s">
        <v>113</v>
      </c>
      <c r="AL166" s="427" t="s">
        <v>114</v>
      </c>
      <c r="AM166" s="540" t="s">
        <v>96</v>
      </c>
      <c r="AN166" s="541" t="s">
        <v>104</v>
      </c>
      <c r="AO166" s="541" t="s">
        <v>105</v>
      </c>
      <c r="AP166" s="541" t="s">
        <v>106</v>
      </c>
      <c r="AQ166" s="541" t="s">
        <v>107</v>
      </c>
      <c r="AR166" s="541" t="s">
        <v>108</v>
      </c>
      <c r="AS166" s="541" t="s">
        <v>109</v>
      </c>
      <c r="AT166" s="128" t="s">
        <v>110</v>
      </c>
      <c r="AU166" s="31" t="s">
        <v>73</v>
      </c>
      <c r="AV166" s="30" t="s">
        <v>74</v>
      </c>
      <c r="AW166" s="30" t="s">
        <v>75</v>
      </c>
      <c r="AX166" s="172" t="s">
        <v>79</v>
      </c>
      <c r="AY166" s="35" t="s">
        <v>80</v>
      </c>
      <c r="AZ166" s="181" t="s">
        <v>81</v>
      </c>
      <c r="BA166" s="37" t="s">
        <v>82</v>
      </c>
      <c r="BB166" s="181" t="s">
        <v>83</v>
      </c>
    </row>
    <row r="167" spans="1:54">
      <c r="A167" s="67"/>
      <c r="B167" s="70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70"/>
      <c r="Q167" s="76"/>
      <c r="R167" s="76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70"/>
      <c r="AE167" s="70"/>
      <c r="AF167" s="70"/>
      <c r="AG167" s="70"/>
      <c r="AH167" s="70"/>
      <c r="AI167" s="401"/>
      <c r="AJ167" s="401"/>
      <c r="AK167" s="67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217"/>
      <c r="AY167" s="217"/>
      <c r="AZ167" s="67"/>
      <c r="BA167" s="67"/>
      <c r="BB167" s="67"/>
    </row>
    <row r="168" spans="1:54" s="424" customFormat="1">
      <c r="A168" s="401"/>
      <c r="B168" s="401" t="s">
        <v>58</v>
      </c>
      <c r="C168" s="401">
        <f t="shared" ref="C168:R168" si="104">SUM(C170:C185)</f>
        <v>2883</v>
      </c>
      <c r="D168" s="401">
        <f t="shared" si="104"/>
        <v>1497</v>
      </c>
      <c r="E168" s="401">
        <f t="shared" si="104"/>
        <v>812</v>
      </c>
      <c r="F168" s="401">
        <f t="shared" si="104"/>
        <v>516</v>
      </c>
      <c r="G168" s="401">
        <f t="shared" si="104"/>
        <v>128</v>
      </c>
      <c r="H168" s="401">
        <f t="shared" si="104"/>
        <v>58</v>
      </c>
      <c r="I168" s="401">
        <f t="shared" si="104"/>
        <v>772</v>
      </c>
      <c r="J168" s="401">
        <f t="shared" si="104"/>
        <v>394</v>
      </c>
      <c r="K168" s="401">
        <f t="shared" si="104"/>
        <v>2010</v>
      </c>
      <c r="L168" s="401">
        <f t="shared" si="104"/>
        <v>1053</v>
      </c>
      <c r="M168" s="401">
        <f t="shared" si="104"/>
        <v>77</v>
      </c>
      <c r="N168" s="401">
        <f t="shared" si="104"/>
        <v>25</v>
      </c>
      <c r="O168" s="401">
        <f t="shared" si="104"/>
        <v>655</v>
      </c>
      <c r="P168" s="401">
        <f t="shared" si="104"/>
        <v>230</v>
      </c>
      <c r="Q168" s="401">
        <f t="shared" si="104"/>
        <v>7337</v>
      </c>
      <c r="R168" s="401">
        <f t="shared" si="104"/>
        <v>3773</v>
      </c>
      <c r="S168" s="401"/>
      <c r="T168" s="401" t="s">
        <v>58</v>
      </c>
      <c r="U168" s="401">
        <f t="shared" ref="U168:AJ168" si="105">SUM(U170:U185)</f>
        <v>61</v>
      </c>
      <c r="V168" s="401">
        <f t="shared" si="105"/>
        <v>35</v>
      </c>
      <c r="W168" s="401">
        <f t="shared" si="105"/>
        <v>19</v>
      </c>
      <c r="X168" s="401">
        <f t="shared" si="105"/>
        <v>12</v>
      </c>
      <c r="Y168" s="401">
        <f t="shared" si="105"/>
        <v>10</v>
      </c>
      <c r="Z168" s="401">
        <f t="shared" si="105"/>
        <v>7</v>
      </c>
      <c r="AA168" s="401">
        <f t="shared" si="105"/>
        <v>21</v>
      </c>
      <c r="AB168" s="401">
        <f t="shared" si="105"/>
        <v>8</v>
      </c>
      <c r="AC168" s="401">
        <f t="shared" si="105"/>
        <v>379</v>
      </c>
      <c r="AD168" s="401">
        <f t="shared" si="105"/>
        <v>203</v>
      </c>
      <c r="AE168" s="401">
        <f t="shared" si="105"/>
        <v>16</v>
      </c>
      <c r="AF168" s="401">
        <f t="shared" si="105"/>
        <v>9</v>
      </c>
      <c r="AG168" s="401">
        <f t="shared" si="105"/>
        <v>125</v>
      </c>
      <c r="AH168" s="401">
        <f t="shared" si="105"/>
        <v>41</v>
      </c>
      <c r="AI168" s="401">
        <f t="shared" si="105"/>
        <v>631</v>
      </c>
      <c r="AJ168" s="401">
        <f t="shared" si="105"/>
        <v>315</v>
      </c>
      <c r="AK168" s="401"/>
      <c r="AL168" s="401" t="s">
        <v>58</v>
      </c>
      <c r="AM168" s="401">
        <f t="shared" ref="AM168:BB168" si="106">SUM(AM170:AM185)</f>
        <v>57</v>
      </c>
      <c r="AN168" s="401">
        <f t="shared" si="106"/>
        <v>22</v>
      </c>
      <c r="AO168" s="401">
        <f t="shared" si="106"/>
        <v>4</v>
      </c>
      <c r="AP168" s="401">
        <f t="shared" si="106"/>
        <v>21</v>
      </c>
      <c r="AQ168" s="401">
        <f t="shared" si="106"/>
        <v>40</v>
      </c>
      <c r="AR168" s="401">
        <f t="shared" si="106"/>
        <v>4</v>
      </c>
      <c r="AS168" s="401">
        <f t="shared" si="106"/>
        <v>23</v>
      </c>
      <c r="AT168" s="401">
        <f t="shared" si="106"/>
        <v>171</v>
      </c>
      <c r="AU168" s="401">
        <f t="shared" si="106"/>
        <v>168</v>
      </c>
      <c r="AV168" s="401">
        <f t="shared" si="106"/>
        <v>8</v>
      </c>
      <c r="AW168" s="401">
        <f t="shared" si="106"/>
        <v>176</v>
      </c>
      <c r="AX168" s="401">
        <f t="shared" si="106"/>
        <v>518</v>
      </c>
      <c r="AY168" s="401">
        <f t="shared" si="106"/>
        <v>35</v>
      </c>
      <c r="AZ168" s="401">
        <f t="shared" si="106"/>
        <v>32</v>
      </c>
      <c r="BA168" s="401">
        <f t="shared" si="106"/>
        <v>29</v>
      </c>
      <c r="BB168" s="401">
        <f t="shared" si="106"/>
        <v>3</v>
      </c>
    </row>
    <row r="169" spans="1:54" s="49" customFormat="1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401"/>
      <c r="R169" s="401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401"/>
      <c r="AJ169" s="401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459"/>
      <c r="AY169" s="459"/>
      <c r="AZ169" s="70"/>
      <c r="BA169" s="70"/>
      <c r="BB169" s="70"/>
    </row>
    <row r="170" spans="1:54" s="49" customFormat="1" ht="15" customHeight="1">
      <c r="A170" s="703" t="s">
        <v>201</v>
      </c>
      <c r="B170" s="703" t="s">
        <v>202</v>
      </c>
      <c r="C170" s="390">
        <v>804</v>
      </c>
      <c r="D170" s="390">
        <v>394</v>
      </c>
      <c r="E170" s="390">
        <v>234</v>
      </c>
      <c r="F170" s="390">
        <v>147</v>
      </c>
      <c r="G170" s="390">
        <v>0</v>
      </c>
      <c r="H170" s="390">
        <v>0</v>
      </c>
      <c r="I170" s="390">
        <v>249</v>
      </c>
      <c r="J170" s="390">
        <v>138</v>
      </c>
      <c r="K170" s="390">
        <v>706</v>
      </c>
      <c r="L170" s="390">
        <v>316</v>
      </c>
      <c r="M170" s="390">
        <v>0</v>
      </c>
      <c r="N170" s="390">
        <v>0</v>
      </c>
      <c r="O170" s="390">
        <v>126</v>
      </c>
      <c r="P170" s="390">
        <v>37</v>
      </c>
      <c r="Q170" s="391">
        <v>2119</v>
      </c>
      <c r="R170" s="391">
        <v>1032</v>
      </c>
      <c r="S170" s="703" t="s">
        <v>201</v>
      </c>
      <c r="T170" s="703" t="s">
        <v>202</v>
      </c>
      <c r="U170" s="390">
        <v>5</v>
      </c>
      <c r="V170" s="390">
        <v>2</v>
      </c>
      <c r="W170" s="390">
        <v>2</v>
      </c>
      <c r="X170" s="390">
        <v>1</v>
      </c>
      <c r="Y170" s="390">
        <v>0</v>
      </c>
      <c r="Z170" s="390">
        <v>0</v>
      </c>
      <c r="AA170" s="390">
        <v>7</v>
      </c>
      <c r="AB170" s="390">
        <v>1</v>
      </c>
      <c r="AC170" s="390">
        <v>156</v>
      </c>
      <c r="AD170" s="390">
        <v>61</v>
      </c>
      <c r="AE170" s="390">
        <v>0</v>
      </c>
      <c r="AF170" s="390">
        <v>0</v>
      </c>
      <c r="AG170" s="390">
        <v>19</v>
      </c>
      <c r="AH170" s="390">
        <v>6</v>
      </c>
      <c r="AI170" s="391">
        <v>189</v>
      </c>
      <c r="AJ170" s="391">
        <v>71</v>
      </c>
      <c r="AK170" s="703" t="s">
        <v>201</v>
      </c>
      <c r="AL170" s="703" t="s">
        <v>202</v>
      </c>
      <c r="AM170" s="390">
        <v>15</v>
      </c>
      <c r="AN170" s="390">
        <v>4</v>
      </c>
      <c r="AO170" s="390">
        <v>0</v>
      </c>
      <c r="AP170" s="390">
        <v>6</v>
      </c>
      <c r="AQ170" s="390">
        <v>11</v>
      </c>
      <c r="AR170" s="390">
        <v>0</v>
      </c>
      <c r="AS170" s="390">
        <v>5</v>
      </c>
      <c r="AT170" s="390">
        <v>41</v>
      </c>
      <c r="AU170" s="390">
        <v>51</v>
      </c>
      <c r="AV170" s="390">
        <v>0</v>
      </c>
      <c r="AW170" s="390">
        <v>51</v>
      </c>
      <c r="AX170" s="390">
        <v>213</v>
      </c>
      <c r="AY170" s="390">
        <v>8</v>
      </c>
      <c r="AZ170" s="390">
        <v>5</v>
      </c>
      <c r="BA170" s="390">
        <v>5</v>
      </c>
      <c r="BB170" s="390">
        <v>0</v>
      </c>
    </row>
    <row r="171" spans="1:54" s="49" customFormat="1" ht="15" customHeight="1">
      <c r="A171" s="703" t="s">
        <v>201</v>
      </c>
      <c r="B171" s="703" t="s">
        <v>203</v>
      </c>
      <c r="C171" s="390">
        <v>232</v>
      </c>
      <c r="D171" s="390">
        <v>128</v>
      </c>
      <c r="E171" s="390">
        <v>52</v>
      </c>
      <c r="F171" s="390">
        <v>36</v>
      </c>
      <c r="G171" s="390">
        <v>73</v>
      </c>
      <c r="H171" s="390">
        <v>31</v>
      </c>
      <c r="I171" s="390">
        <v>0</v>
      </c>
      <c r="J171" s="390">
        <v>0</v>
      </c>
      <c r="K171" s="390">
        <v>107</v>
      </c>
      <c r="L171" s="390">
        <v>59</v>
      </c>
      <c r="M171" s="390">
        <v>0</v>
      </c>
      <c r="N171" s="390">
        <v>0</v>
      </c>
      <c r="O171" s="390">
        <v>31</v>
      </c>
      <c r="P171" s="390">
        <v>8</v>
      </c>
      <c r="Q171" s="391">
        <v>495</v>
      </c>
      <c r="R171" s="391">
        <v>262</v>
      </c>
      <c r="S171" s="703" t="s">
        <v>201</v>
      </c>
      <c r="T171" s="703" t="s">
        <v>203</v>
      </c>
      <c r="U171" s="390">
        <v>5</v>
      </c>
      <c r="V171" s="390">
        <v>2</v>
      </c>
      <c r="W171" s="390">
        <v>1</v>
      </c>
      <c r="X171" s="390">
        <v>1</v>
      </c>
      <c r="Y171" s="390">
        <v>6</v>
      </c>
      <c r="Z171" s="390">
        <v>4</v>
      </c>
      <c r="AA171" s="390">
        <v>0</v>
      </c>
      <c r="AB171" s="390">
        <v>0</v>
      </c>
      <c r="AC171" s="390">
        <v>13</v>
      </c>
      <c r="AD171" s="390">
        <v>8</v>
      </c>
      <c r="AE171" s="390">
        <v>0</v>
      </c>
      <c r="AF171" s="390">
        <v>0</v>
      </c>
      <c r="AG171" s="390">
        <v>6</v>
      </c>
      <c r="AH171" s="390">
        <v>1</v>
      </c>
      <c r="AI171" s="391">
        <v>31</v>
      </c>
      <c r="AJ171" s="391">
        <v>16</v>
      </c>
      <c r="AK171" s="703" t="s">
        <v>201</v>
      </c>
      <c r="AL171" s="703" t="s">
        <v>203</v>
      </c>
      <c r="AM171" s="390">
        <v>6</v>
      </c>
      <c r="AN171" s="390">
        <v>2</v>
      </c>
      <c r="AO171" s="390">
        <v>2</v>
      </c>
      <c r="AP171" s="390">
        <v>0</v>
      </c>
      <c r="AQ171" s="390">
        <v>4</v>
      </c>
      <c r="AR171" s="390">
        <v>0</v>
      </c>
      <c r="AS171" s="390">
        <v>1</v>
      </c>
      <c r="AT171" s="390">
        <v>15</v>
      </c>
      <c r="AU171" s="390">
        <v>10</v>
      </c>
      <c r="AV171" s="390">
        <v>4</v>
      </c>
      <c r="AW171" s="390">
        <v>14</v>
      </c>
      <c r="AX171" s="390">
        <v>29</v>
      </c>
      <c r="AY171" s="390">
        <v>1</v>
      </c>
      <c r="AZ171" s="390">
        <v>3</v>
      </c>
      <c r="BA171" s="390">
        <v>3</v>
      </c>
      <c r="BB171" s="390">
        <v>0</v>
      </c>
    </row>
    <row r="172" spans="1:54" s="49" customFormat="1" ht="15" customHeight="1">
      <c r="A172" s="703" t="s">
        <v>201</v>
      </c>
      <c r="B172" s="703" t="s">
        <v>204</v>
      </c>
      <c r="C172" s="390">
        <v>0</v>
      </c>
      <c r="D172" s="390">
        <v>0</v>
      </c>
      <c r="E172" s="390">
        <v>0</v>
      </c>
      <c r="F172" s="390">
        <v>0</v>
      </c>
      <c r="G172" s="390">
        <v>0</v>
      </c>
      <c r="H172" s="390">
        <v>0</v>
      </c>
      <c r="I172" s="390">
        <v>0</v>
      </c>
      <c r="J172" s="390">
        <v>0</v>
      </c>
      <c r="K172" s="390">
        <v>0</v>
      </c>
      <c r="L172" s="390">
        <v>0</v>
      </c>
      <c r="M172" s="390">
        <v>0</v>
      </c>
      <c r="N172" s="390">
        <v>0</v>
      </c>
      <c r="O172" s="390">
        <v>0</v>
      </c>
      <c r="P172" s="390">
        <v>0</v>
      </c>
      <c r="Q172" s="391">
        <v>0</v>
      </c>
      <c r="R172" s="391">
        <v>0</v>
      </c>
      <c r="S172" s="703" t="s">
        <v>201</v>
      </c>
      <c r="T172" s="703" t="s">
        <v>204</v>
      </c>
      <c r="U172" s="390">
        <v>0</v>
      </c>
      <c r="V172" s="390">
        <v>0</v>
      </c>
      <c r="W172" s="390">
        <v>0</v>
      </c>
      <c r="X172" s="390">
        <v>0</v>
      </c>
      <c r="Y172" s="390">
        <v>0</v>
      </c>
      <c r="Z172" s="390">
        <v>0</v>
      </c>
      <c r="AA172" s="390">
        <v>0</v>
      </c>
      <c r="AB172" s="390">
        <v>0</v>
      </c>
      <c r="AC172" s="390">
        <v>0</v>
      </c>
      <c r="AD172" s="390">
        <v>0</v>
      </c>
      <c r="AE172" s="390">
        <v>0</v>
      </c>
      <c r="AF172" s="390">
        <v>0</v>
      </c>
      <c r="AG172" s="390">
        <v>0</v>
      </c>
      <c r="AH172" s="390">
        <v>0</v>
      </c>
      <c r="AI172" s="391">
        <v>0</v>
      </c>
      <c r="AJ172" s="391">
        <v>0</v>
      </c>
      <c r="AK172" s="703" t="s">
        <v>201</v>
      </c>
      <c r="AL172" s="703" t="s">
        <v>204</v>
      </c>
      <c r="AM172" s="390">
        <v>0</v>
      </c>
      <c r="AN172" s="390">
        <v>0</v>
      </c>
      <c r="AO172" s="390">
        <v>0</v>
      </c>
      <c r="AP172" s="390">
        <v>0</v>
      </c>
      <c r="AQ172" s="390">
        <v>0</v>
      </c>
      <c r="AR172" s="390">
        <v>0</v>
      </c>
      <c r="AS172" s="390">
        <v>0</v>
      </c>
      <c r="AT172" s="390">
        <v>0</v>
      </c>
      <c r="AU172" s="390">
        <v>0</v>
      </c>
      <c r="AV172" s="390">
        <v>0</v>
      </c>
      <c r="AW172" s="390">
        <v>0</v>
      </c>
      <c r="AX172" s="390">
        <v>0</v>
      </c>
      <c r="AY172" s="390">
        <v>0</v>
      </c>
      <c r="AZ172" s="390">
        <v>0</v>
      </c>
      <c r="BA172" s="390">
        <v>0</v>
      </c>
      <c r="BB172" s="390">
        <v>0</v>
      </c>
    </row>
    <row r="173" spans="1:54" s="49" customFormat="1" ht="15" customHeight="1">
      <c r="A173" s="703" t="s">
        <v>201</v>
      </c>
      <c r="B173" s="703" t="s">
        <v>205</v>
      </c>
      <c r="C173" s="390">
        <v>0</v>
      </c>
      <c r="D173" s="390">
        <v>0</v>
      </c>
      <c r="E173" s="390">
        <v>0</v>
      </c>
      <c r="F173" s="390">
        <v>0</v>
      </c>
      <c r="G173" s="390">
        <v>0</v>
      </c>
      <c r="H173" s="390">
        <v>0</v>
      </c>
      <c r="I173" s="390">
        <v>0</v>
      </c>
      <c r="J173" s="390">
        <v>0</v>
      </c>
      <c r="K173" s="390">
        <v>0</v>
      </c>
      <c r="L173" s="390">
        <v>0</v>
      </c>
      <c r="M173" s="390">
        <v>0</v>
      </c>
      <c r="N173" s="390">
        <v>0</v>
      </c>
      <c r="O173" s="390">
        <v>0</v>
      </c>
      <c r="P173" s="390">
        <v>0</v>
      </c>
      <c r="Q173" s="391">
        <v>0</v>
      </c>
      <c r="R173" s="391">
        <v>0</v>
      </c>
      <c r="S173" s="703" t="s">
        <v>201</v>
      </c>
      <c r="T173" s="703" t="s">
        <v>205</v>
      </c>
      <c r="U173" s="390">
        <v>0</v>
      </c>
      <c r="V173" s="390">
        <v>0</v>
      </c>
      <c r="W173" s="390">
        <v>0</v>
      </c>
      <c r="X173" s="390">
        <v>0</v>
      </c>
      <c r="Y173" s="390">
        <v>0</v>
      </c>
      <c r="Z173" s="390">
        <v>0</v>
      </c>
      <c r="AA173" s="390">
        <v>0</v>
      </c>
      <c r="AB173" s="390">
        <v>0</v>
      </c>
      <c r="AC173" s="390">
        <v>0</v>
      </c>
      <c r="AD173" s="390">
        <v>0</v>
      </c>
      <c r="AE173" s="390">
        <v>0</v>
      </c>
      <c r="AF173" s="390">
        <v>0</v>
      </c>
      <c r="AG173" s="390">
        <v>0</v>
      </c>
      <c r="AH173" s="390">
        <v>0</v>
      </c>
      <c r="AI173" s="391">
        <v>0</v>
      </c>
      <c r="AJ173" s="391">
        <v>0</v>
      </c>
      <c r="AK173" s="703" t="s">
        <v>201</v>
      </c>
      <c r="AL173" s="703" t="s">
        <v>205</v>
      </c>
      <c r="AM173" s="390">
        <v>0</v>
      </c>
      <c r="AN173" s="390">
        <v>0</v>
      </c>
      <c r="AO173" s="390">
        <v>0</v>
      </c>
      <c r="AP173" s="390">
        <v>0</v>
      </c>
      <c r="AQ173" s="390">
        <v>0</v>
      </c>
      <c r="AR173" s="390">
        <v>0</v>
      </c>
      <c r="AS173" s="390">
        <v>0</v>
      </c>
      <c r="AT173" s="390">
        <v>0</v>
      </c>
      <c r="AU173" s="390">
        <v>0</v>
      </c>
      <c r="AV173" s="390">
        <v>0</v>
      </c>
      <c r="AW173" s="390">
        <v>0</v>
      </c>
      <c r="AX173" s="390">
        <v>0</v>
      </c>
      <c r="AY173" s="390">
        <v>0</v>
      </c>
      <c r="AZ173" s="390">
        <v>0</v>
      </c>
      <c r="BA173" s="390">
        <v>0</v>
      </c>
      <c r="BB173" s="390">
        <v>0</v>
      </c>
    </row>
    <row r="174" spans="1:54" s="49" customFormat="1" ht="15" customHeight="1">
      <c r="A174" s="703" t="s">
        <v>201</v>
      </c>
      <c r="B174" s="703" t="s">
        <v>206</v>
      </c>
      <c r="C174" s="390">
        <v>387</v>
      </c>
      <c r="D174" s="390">
        <v>192</v>
      </c>
      <c r="E174" s="390">
        <v>65</v>
      </c>
      <c r="F174" s="390">
        <v>48</v>
      </c>
      <c r="G174" s="390">
        <v>27</v>
      </c>
      <c r="H174" s="390">
        <v>18</v>
      </c>
      <c r="I174" s="390">
        <v>72</v>
      </c>
      <c r="J174" s="390">
        <v>35</v>
      </c>
      <c r="K174" s="390">
        <v>180</v>
      </c>
      <c r="L174" s="390">
        <v>106</v>
      </c>
      <c r="M174" s="390">
        <v>1</v>
      </c>
      <c r="N174" s="390">
        <v>0</v>
      </c>
      <c r="O174" s="462">
        <v>32</v>
      </c>
      <c r="P174" s="390">
        <v>14</v>
      </c>
      <c r="Q174" s="391">
        <v>764</v>
      </c>
      <c r="R174" s="391">
        <v>413</v>
      </c>
      <c r="S174" s="703" t="s">
        <v>201</v>
      </c>
      <c r="T174" s="703" t="s">
        <v>206</v>
      </c>
      <c r="U174" s="390">
        <v>17</v>
      </c>
      <c r="V174" s="390">
        <v>8</v>
      </c>
      <c r="W174" s="390">
        <v>2</v>
      </c>
      <c r="X174" s="390">
        <v>1</v>
      </c>
      <c r="Y174" s="390">
        <v>4</v>
      </c>
      <c r="Z174" s="390">
        <v>3</v>
      </c>
      <c r="AA174" s="390">
        <v>2</v>
      </c>
      <c r="AB174" s="390">
        <v>1</v>
      </c>
      <c r="AC174" s="390">
        <v>23</v>
      </c>
      <c r="AD174" s="390">
        <v>17</v>
      </c>
      <c r="AE174" s="390">
        <v>0</v>
      </c>
      <c r="AF174" s="390">
        <v>0</v>
      </c>
      <c r="AG174" s="390">
        <v>0</v>
      </c>
      <c r="AH174" s="390">
        <v>0</v>
      </c>
      <c r="AI174" s="391">
        <v>48</v>
      </c>
      <c r="AJ174" s="391">
        <v>30</v>
      </c>
      <c r="AK174" s="703" t="s">
        <v>201</v>
      </c>
      <c r="AL174" s="703" t="s">
        <v>206</v>
      </c>
      <c r="AM174" s="390">
        <v>10</v>
      </c>
      <c r="AN174" s="390">
        <v>4</v>
      </c>
      <c r="AO174" s="390">
        <v>1</v>
      </c>
      <c r="AP174" s="390">
        <v>4</v>
      </c>
      <c r="AQ174" s="390">
        <v>5</v>
      </c>
      <c r="AR174" s="390">
        <v>1</v>
      </c>
      <c r="AS174" s="390">
        <v>3</v>
      </c>
      <c r="AT174" s="390">
        <v>28</v>
      </c>
      <c r="AU174" s="390">
        <v>27</v>
      </c>
      <c r="AV174" s="390">
        <v>0</v>
      </c>
      <c r="AW174" s="390">
        <v>27</v>
      </c>
      <c r="AX174" s="390">
        <v>36</v>
      </c>
      <c r="AY174" s="390">
        <v>8</v>
      </c>
      <c r="AZ174" s="390">
        <v>6</v>
      </c>
      <c r="BA174" s="390">
        <v>6</v>
      </c>
      <c r="BB174" s="390">
        <v>0</v>
      </c>
    </row>
    <row r="175" spans="1:54" s="49" customFormat="1" ht="15" customHeight="1">
      <c r="A175" s="703" t="s">
        <v>207</v>
      </c>
      <c r="B175" s="703" t="s">
        <v>285</v>
      </c>
      <c r="C175" s="390">
        <v>192</v>
      </c>
      <c r="D175" s="390">
        <v>99</v>
      </c>
      <c r="E175" s="390">
        <v>45</v>
      </c>
      <c r="F175" s="390">
        <v>27</v>
      </c>
      <c r="G175" s="390">
        <v>0</v>
      </c>
      <c r="H175" s="390">
        <v>0</v>
      </c>
      <c r="I175" s="390">
        <v>35</v>
      </c>
      <c r="J175" s="390">
        <v>10</v>
      </c>
      <c r="K175" s="390">
        <v>90</v>
      </c>
      <c r="L175" s="390">
        <v>56</v>
      </c>
      <c r="M175" s="390">
        <v>0</v>
      </c>
      <c r="N175" s="390">
        <v>0</v>
      </c>
      <c r="O175" s="462">
        <v>44</v>
      </c>
      <c r="P175" s="390">
        <v>17</v>
      </c>
      <c r="Q175" s="391">
        <v>406</v>
      </c>
      <c r="R175" s="391">
        <v>209</v>
      </c>
      <c r="S175" s="703" t="s">
        <v>207</v>
      </c>
      <c r="T175" s="703" t="s">
        <v>285</v>
      </c>
      <c r="U175" s="390">
        <v>3</v>
      </c>
      <c r="V175" s="390">
        <v>1</v>
      </c>
      <c r="W175" s="390">
        <v>5</v>
      </c>
      <c r="X175" s="390">
        <v>2</v>
      </c>
      <c r="Y175" s="390">
        <v>0</v>
      </c>
      <c r="Z175" s="390">
        <v>0</v>
      </c>
      <c r="AA175" s="390">
        <v>1</v>
      </c>
      <c r="AB175" s="390">
        <v>0</v>
      </c>
      <c r="AC175" s="390">
        <v>4</v>
      </c>
      <c r="AD175" s="390">
        <v>2</v>
      </c>
      <c r="AE175" s="390">
        <v>0</v>
      </c>
      <c r="AF175" s="390">
        <v>0</v>
      </c>
      <c r="AG175" s="390">
        <v>6</v>
      </c>
      <c r="AH175" s="390">
        <v>2</v>
      </c>
      <c r="AI175" s="391">
        <v>19</v>
      </c>
      <c r="AJ175" s="391">
        <v>7</v>
      </c>
      <c r="AK175" s="703" t="s">
        <v>207</v>
      </c>
      <c r="AL175" s="703" t="s">
        <v>285</v>
      </c>
      <c r="AM175" s="390">
        <v>5</v>
      </c>
      <c r="AN175" s="390">
        <v>2</v>
      </c>
      <c r="AO175" s="390">
        <v>0</v>
      </c>
      <c r="AP175" s="390">
        <v>2</v>
      </c>
      <c r="AQ175" s="390">
        <v>2</v>
      </c>
      <c r="AR175" s="390">
        <v>0</v>
      </c>
      <c r="AS175" s="390">
        <v>2</v>
      </c>
      <c r="AT175" s="390">
        <v>13</v>
      </c>
      <c r="AU175" s="390">
        <v>12</v>
      </c>
      <c r="AV175" s="390">
        <v>0</v>
      </c>
      <c r="AW175" s="390">
        <v>12</v>
      </c>
      <c r="AX175" s="390">
        <v>37</v>
      </c>
      <c r="AY175" s="390">
        <v>1</v>
      </c>
      <c r="AZ175" s="390">
        <v>2</v>
      </c>
      <c r="BA175" s="390">
        <v>2</v>
      </c>
      <c r="BB175" s="390">
        <v>0</v>
      </c>
    </row>
    <row r="176" spans="1:54" s="49" customFormat="1" ht="15" customHeight="1">
      <c r="A176" s="703" t="s">
        <v>207</v>
      </c>
      <c r="B176" s="703" t="s">
        <v>209</v>
      </c>
      <c r="C176" s="390">
        <v>0</v>
      </c>
      <c r="D176" s="390">
        <v>0</v>
      </c>
      <c r="E176" s="390">
        <v>0</v>
      </c>
      <c r="F176" s="390">
        <v>0</v>
      </c>
      <c r="G176" s="390">
        <v>0</v>
      </c>
      <c r="H176" s="390">
        <v>0</v>
      </c>
      <c r="I176" s="390">
        <v>0</v>
      </c>
      <c r="J176" s="390">
        <v>0</v>
      </c>
      <c r="K176" s="390">
        <v>0</v>
      </c>
      <c r="L176" s="390">
        <v>0</v>
      </c>
      <c r="M176" s="390">
        <v>0</v>
      </c>
      <c r="N176" s="390">
        <v>0</v>
      </c>
      <c r="O176" s="462">
        <v>0</v>
      </c>
      <c r="P176" s="390">
        <v>0</v>
      </c>
      <c r="Q176" s="391">
        <v>0</v>
      </c>
      <c r="R176" s="391">
        <v>0</v>
      </c>
      <c r="S176" s="703" t="s">
        <v>207</v>
      </c>
      <c r="T176" s="703" t="s">
        <v>209</v>
      </c>
      <c r="U176" s="390">
        <v>0</v>
      </c>
      <c r="V176" s="390">
        <v>0</v>
      </c>
      <c r="W176" s="390">
        <v>0</v>
      </c>
      <c r="X176" s="390">
        <v>0</v>
      </c>
      <c r="Y176" s="390">
        <v>0</v>
      </c>
      <c r="Z176" s="390">
        <v>0</v>
      </c>
      <c r="AA176" s="390">
        <v>0</v>
      </c>
      <c r="AB176" s="390">
        <v>0</v>
      </c>
      <c r="AC176" s="390">
        <v>0</v>
      </c>
      <c r="AD176" s="390">
        <v>0</v>
      </c>
      <c r="AE176" s="390">
        <v>0</v>
      </c>
      <c r="AF176" s="390">
        <v>0</v>
      </c>
      <c r="AG176" s="390">
        <v>0</v>
      </c>
      <c r="AH176" s="390">
        <v>0</v>
      </c>
      <c r="AI176" s="391">
        <v>0</v>
      </c>
      <c r="AJ176" s="391">
        <v>0</v>
      </c>
      <c r="AK176" s="703" t="s">
        <v>207</v>
      </c>
      <c r="AL176" s="703" t="s">
        <v>209</v>
      </c>
      <c r="AM176" s="390">
        <v>0</v>
      </c>
      <c r="AN176" s="390">
        <v>0</v>
      </c>
      <c r="AO176" s="390">
        <v>0</v>
      </c>
      <c r="AP176" s="390">
        <v>0</v>
      </c>
      <c r="AQ176" s="390">
        <v>0</v>
      </c>
      <c r="AR176" s="390">
        <v>0</v>
      </c>
      <c r="AS176" s="390">
        <v>0</v>
      </c>
      <c r="AT176" s="390">
        <v>0</v>
      </c>
      <c r="AU176" s="390">
        <v>0</v>
      </c>
      <c r="AV176" s="390">
        <v>0</v>
      </c>
      <c r="AW176" s="390">
        <v>0</v>
      </c>
      <c r="AX176" s="390">
        <v>0</v>
      </c>
      <c r="AY176" s="390">
        <v>0</v>
      </c>
      <c r="AZ176" s="390">
        <v>0</v>
      </c>
      <c r="BA176" s="390">
        <v>0</v>
      </c>
      <c r="BB176" s="390">
        <v>0</v>
      </c>
    </row>
    <row r="177" spans="1:54" s="49" customFormat="1" ht="15" customHeight="1">
      <c r="A177" s="703" t="s">
        <v>207</v>
      </c>
      <c r="B177" s="703" t="s">
        <v>210</v>
      </c>
      <c r="C177" s="390">
        <v>132</v>
      </c>
      <c r="D177" s="390">
        <v>66</v>
      </c>
      <c r="E177" s="390">
        <v>47</v>
      </c>
      <c r="F177" s="390">
        <v>33</v>
      </c>
      <c r="G177" s="390">
        <v>0</v>
      </c>
      <c r="H177" s="390">
        <v>0</v>
      </c>
      <c r="I177" s="390">
        <v>81</v>
      </c>
      <c r="J177" s="390">
        <v>37</v>
      </c>
      <c r="K177" s="390">
        <v>154</v>
      </c>
      <c r="L177" s="390">
        <v>78</v>
      </c>
      <c r="M177" s="390">
        <v>0</v>
      </c>
      <c r="N177" s="390">
        <v>0</v>
      </c>
      <c r="O177" s="462">
        <v>63</v>
      </c>
      <c r="P177" s="390">
        <v>17</v>
      </c>
      <c r="Q177" s="391">
        <v>477</v>
      </c>
      <c r="R177" s="391">
        <v>231</v>
      </c>
      <c r="S177" s="703" t="s">
        <v>207</v>
      </c>
      <c r="T177" s="703" t="s">
        <v>210</v>
      </c>
      <c r="U177" s="390">
        <v>1</v>
      </c>
      <c r="V177" s="390">
        <v>0</v>
      </c>
      <c r="W177" s="390">
        <v>0</v>
      </c>
      <c r="X177" s="390">
        <v>0</v>
      </c>
      <c r="Y177" s="390">
        <v>0</v>
      </c>
      <c r="Z177" s="390">
        <v>0</v>
      </c>
      <c r="AA177" s="390">
        <v>1</v>
      </c>
      <c r="AB177" s="390">
        <v>0</v>
      </c>
      <c r="AC177" s="390">
        <v>32</v>
      </c>
      <c r="AD177" s="390">
        <v>15</v>
      </c>
      <c r="AE177" s="390">
        <v>0</v>
      </c>
      <c r="AF177" s="390">
        <v>0</v>
      </c>
      <c r="AG177" s="390">
        <v>14</v>
      </c>
      <c r="AH177" s="390">
        <v>4</v>
      </c>
      <c r="AI177" s="391">
        <v>48</v>
      </c>
      <c r="AJ177" s="391">
        <v>19</v>
      </c>
      <c r="AK177" s="703" t="s">
        <v>207</v>
      </c>
      <c r="AL177" s="703" t="s">
        <v>210</v>
      </c>
      <c r="AM177" s="390">
        <v>3</v>
      </c>
      <c r="AN177" s="390">
        <v>1</v>
      </c>
      <c r="AO177" s="390">
        <v>0</v>
      </c>
      <c r="AP177" s="390">
        <v>2</v>
      </c>
      <c r="AQ177" s="390">
        <v>3</v>
      </c>
      <c r="AR177" s="390">
        <v>0</v>
      </c>
      <c r="AS177" s="390">
        <v>2</v>
      </c>
      <c r="AT177" s="390">
        <v>11</v>
      </c>
      <c r="AU177" s="390">
        <v>10</v>
      </c>
      <c r="AV177" s="390">
        <v>0</v>
      </c>
      <c r="AW177" s="390">
        <v>10</v>
      </c>
      <c r="AX177" s="390">
        <v>34</v>
      </c>
      <c r="AY177" s="390">
        <v>8</v>
      </c>
      <c r="AZ177" s="390">
        <v>2</v>
      </c>
      <c r="BA177" s="390">
        <v>2</v>
      </c>
      <c r="BB177" s="390">
        <v>0</v>
      </c>
    </row>
    <row r="178" spans="1:54" s="49" customFormat="1" ht="15" customHeight="1">
      <c r="A178" s="703" t="s">
        <v>207</v>
      </c>
      <c r="B178" s="703" t="s">
        <v>286</v>
      </c>
      <c r="C178" s="390">
        <v>0</v>
      </c>
      <c r="D178" s="390">
        <v>0</v>
      </c>
      <c r="E178" s="390">
        <v>0</v>
      </c>
      <c r="F178" s="390">
        <v>0</v>
      </c>
      <c r="G178" s="390">
        <v>0</v>
      </c>
      <c r="H178" s="390">
        <v>0</v>
      </c>
      <c r="I178" s="390">
        <v>0</v>
      </c>
      <c r="J178" s="390">
        <v>0</v>
      </c>
      <c r="K178" s="390">
        <v>0</v>
      </c>
      <c r="L178" s="390">
        <v>0</v>
      </c>
      <c r="M178" s="390">
        <v>0</v>
      </c>
      <c r="N178" s="390">
        <v>0</v>
      </c>
      <c r="O178" s="462">
        <v>0</v>
      </c>
      <c r="P178" s="390">
        <v>0</v>
      </c>
      <c r="Q178" s="391">
        <v>0</v>
      </c>
      <c r="R178" s="391">
        <v>0</v>
      </c>
      <c r="S178" s="703" t="s">
        <v>207</v>
      </c>
      <c r="T178" s="703" t="s">
        <v>286</v>
      </c>
      <c r="U178" s="390">
        <v>0</v>
      </c>
      <c r="V178" s="390">
        <v>0</v>
      </c>
      <c r="W178" s="390">
        <v>0</v>
      </c>
      <c r="X178" s="390">
        <v>0</v>
      </c>
      <c r="Y178" s="390">
        <v>0</v>
      </c>
      <c r="Z178" s="390">
        <v>0</v>
      </c>
      <c r="AA178" s="390">
        <v>0</v>
      </c>
      <c r="AB178" s="390">
        <v>0</v>
      </c>
      <c r="AC178" s="390">
        <v>0</v>
      </c>
      <c r="AD178" s="390">
        <v>0</v>
      </c>
      <c r="AE178" s="390">
        <v>0</v>
      </c>
      <c r="AF178" s="390">
        <v>0</v>
      </c>
      <c r="AG178" s="390">
        <v>0</v>
      </c>
      <c r="AH178" s="390">
        <v>0</v>
      </c>
      <c r="AI178" s="391">
        <v>0</v>
      </c>
      <c r="AJ178" s="391">
        <v>0</v>
      </c>
      <c r="AK178" s="703" t="s">
        <v>207</v>
      </c>
      <c r="AL178" s="703" t="s">
        <v>286</v>
      </c>
      <c r="AM178" s="390">
        <v>0</v>
      </c>
      <c r="AN178" s="390">
        <v>0</v>
      </c>
      <c r="AO178" s="390">
        <v>0</v>
      </c>
      <c r="AP178" s="390">
        <v>0</v>
      </c>
      <c r="AQ178" s="390">
        <v>0</v>
      </c>
      <c r="AR178" s="390">
        <v>0</v>
      </c>
      <c r="AS178" s="390">
        <v>0</v>
      </c>
      <c r="AT178" s="390">
        <v>0</v>
      </c>
      <c r="AU178" s="390">
        <v>0</v>
      </c>
      <c r="AV178" s="390">
        <v>0</v>
      </c>
      <c r="AW178" s="390">
        <v>0</v>
      </c>
      <c r="AX178" s="390">
        <v>0</v>
      </c>
      <c r="AY178" s="390">
        <v>0</v>
      </c>
      <c r="AZ178" s="390">
        <v>0</v>
      </c>
      <c r="BA178" s="390">
        <v>0</v>
      </c>
      <c r="BB178" s="390">
        <v>0</v>
      </c>
    </row>
    <row r="179" spans="1:54" s="49" customFormat="1" ht="15" customHeight="1">
      <c r="A179" s="703" t="s">
        <v>207</v>
      </c>
      <c r="B179" s="703" t="s">
        <v>211</v>
      </c>
      <c r="C179" s="390">
        <v>47</v>
      </c>
      <c r="D179" s="390">
        <v>17</v>
      </c>
      <c r="E179" s="390">
        <v>22</v>
      </c>
      <c r="F179" s="390">
        <v>11</v>
      </c>
      <c r="G179" s="390">
        <v>0</v>
      </c>
      <c r="H179" s="390">
        <v>0</v>
      </c>
      <c r="I179" s="390">
        <v>0</v>
      </c>
      <c r="J179" s="390">
        <v>0</v>
      </c>
      <c r="K179" s="390">
        <v>13</v>
      </c>
      <c r="L179" s="390">
        <v>4</v>
      </c>
      <c r="M179" s="390">
        <v>0</v>
      </c>
      <c r="N179" s="390">
        <v>0</v>
      </c>
      <c r="O179" s="462">
        <v>0</v>
      </c>
      <c r="P179" s="390">
        <v>0</v>
      </c>
      <c r="Q179" s="391">
        <v>82</v>
      </c>
      <c r="R179" s="391">
        <v>32</v>
      </c>
      <c r="S179" s="703" t="s">
        <v>207</v>
      </c>
      <c r="T179" s="703" t="s">
        <v>211</v>
      </c>
      <c r="U179" s="390">
        <v>3</v>
      </c>
      <c r="V179" s="390">
        <v>3</v>
      </c>
      <c r="W179" s="390">
        <v>1</v>
      </c>
      <c r="X179" s="390">
        <v>1</v>
      </c>
      <c r="Y179" s="390">
        <v>0</v>
      </c>
      <c r="Z179" s="390">
        <v>0</v>
      </c>
      <c r="AA179" s="390">
        <v>0</v>
      </c>
      <c r="AB179" s="390">
        <v>0</v>
      </c>
      <c r="AC179" s="390">
        <v>3</v>
      </c>
      <c r="AD179" s="390">
        <v>1</v>
      </c>
      <c r="AE179" s="390">
        <v>0</v>
      </c>
      <c r="AF179" s="390">
        <v>0</v>
      </c>
      <c r="AG179" s="390">
        <v>0</v>
      </c>
      <c r="AH179" s="390">
        <v>0</v>
      </c>
      <c r="AI179" s="391">
        <v>7</v>
      </c>
      <c r="AJ179" s="391">
        <v>5</v>
      </c>
      <c r="AK179" s="703" t="s">
        <v>207</v>
      </c>
      <c r="AL179" s="703" t="s">
        <v>211</v>
      </c>
      <c r="AM179" s="390">
        <v>1</v>
      </c>
      <c r="AN179" s="390">
        <v>1</v>
      </c>
      <c r="AO179" s="390">
        <v>0</v>
      </c>
      <c r="AP179" s="390">
        <v>0</v>
      </c>
      <c r="AQ179" s="390">
        <v>1</v>
      </c>
      <c r="AR179" s="390">
        <v>0</v>
      </c>
      <c r="AS179" s="390">
        <v>0</v>
      </c>
      <c r="AT179" s="390">
        <v>3</v>
      </c>
      <c r="AU179" s="390">
        <v>3</v>
      </c>
      <c r="AV179" s="390">
        <v>0</v>
      </c>
      <c r="AW179" s="390">
        <v>3</v>
      </c>
      <c r="AX179" s="390">
        <v>12</v>
      </c>
      <c r="AY179" s="390">
        <v>0</v>
      </c>
      <c r="AZ179" s="390">
        <v>2</v>
      </c>
      <c r="BA179" s="390">
        <v>1</v>
      </c>
      <c r="BB179" s="390">
        <v>1</v>
      </c>
    </row>
    <row r="180" spans="1:54" s="49" customFormat="1" ht="15" customHeight="1">
      <c r="A180" s="703" t="s">
        <v>207</v>
      </c>
      <c r="B180" s="703" t="s">
        <v>212</v>
      </c>
      <c r="C180" s="396">
        <v>29</v>
      </c>
      <c r="D180" s="396">
        <v>7</v>
      </c>
      <c r="E180" s="396">
        <v>14</v>
      </c>
      <c r="F180" s="396">
        <v>6</v>
      </c>
      <c r="G180" s="396">
        <v>0</v>
      </c>
      <c r="H180" s="396">
        <v>0</v>
      </c>
      <c r="I180" s="396">
        <v>0</v>
      </c>
      <c r="J180" s="396">
        <v>0</v>
      </c>
      <c r="K180" s="396">
        <v>11</v>
      </c>
      <c r="L180" s="396">
        <v>8</v>
      </c>
      <c r="M180" s="396">
        <v>0</v>
      </c>
      <c r="N180" s="396">
        <v>0</v>
      </c>
      <c r="O180" s="462">
        <v>0</v>
      </c>
      <c r="P180" s="390">
        <v>0</v>
      </c>
      <c r="Q180" s="402">
        <v>54</v>
      </c>
      <c r="R180" s="402">
        <v>21</v>
      </c>
      <c r="S180" s="703" t="s">
        <v>207</v>
      </c>
      <c r="T180" s="707" t="s">
        <v>212</v>
      </c>
      <c r="U180" s="396">
        <v>1</v>
      </c>
      <c r="V180" s="396">
        <v>0</v>
      </c>
      <c r="W180" s="396">
        <v>0</v>
      </c>
      <c r="X180" s="396">
        <v>0</v>
      </c>
      <c r="Y180" s="396">
        <v>0</v>
      </c>
      <c r="Z180" s="396">
        <v>0</v>
      </c>
      <c r="AA180" s="396">
        <v>0</v>
      </c>
      <c r="AB180" s="396">
        <v>0</v>
      </c>
      <c r="AC180" s="390">
        <v>0</v>
      </c>
      <c r="AD180" s="390">
        <v>0</v>
      </c>
      <c r="AE180" s="390">
        <v>0</v>
      </c>
      <c r="AF180" s="390">
        <v>0</v>
      </c>
      <c r="AG180" s="390">
        <v>0</v>
      </c>
      <c r="AH180" s="390">
        <v>0</v>
      </c>
      <c r="AI180" s="391">
        <v>1</v>
      </c>
      <c r="AJ180" s="391">
        <v>0</v>
      </c>
      <c r="AK180" s="703" t="s">
        <v>207</v>
      </c>
      <c r="AL180" s="703" t="s">
        <v>212</v>
      </c>
      <c r="AM180" s="390">
        <v>1</v>
      </c>
      <c r="AN180" s="390">
        <v>1</v>
      </c>
      <c r="AO180" s="390">
        <v>0</v>
      </c>
      <c r="AP180" s="390">
        <v>0</v>
      </c>
      <c r="AQ180" s="390">
        <v>1</v>
      </c>
      <c r="AR180" s="390">
        <v>0</v>
      </c>
      <c r="AS180" s="390">
        <v>0</v>
      </c>
      <c r="AT180" s="390">
        <v>3</v>
      </c>
      <c r="AU180" s="390">
        <v>3</v>
      </c>
      <c r="AV180" s="390">
        <v>0</v>
      </c>
      <c r="AW180" s="390">
        <v>3</v>
      </c>
      <c r="AX180" s="390">
        <v>3</v>
      </c>
      <c r="AY180" s="390">
        <v>0</v>
      </c>
      <c r="AZ180" s="390">
        <v>1</v>
      </c>
      <c r="BA180" s="390">
        <v>1</v>
      </c>
      <c r="BB180" s="390">
        <v>0</v>
      </c>
    </row>
    <row r="181" spans="1:54" s="49" customFormat="1" ht="15" customHeight="1">
      <c r="A181" s="703" t="s">
        <v>213</v>
      </c>
      <c r="B181" s="703" t="s">
        <v>264</v>
      </c>
      <c r="C181" s="396">
        <v>102</v>
      </c>
      <c r="D181" s="396">
        <v>58</v>
      </c>
      <c r="E181" s="396">
        <v>0</v>
      </c>
      <c r="F181" s="396">
        <v>0</v>
      </c>
      <c r="G181" s="396">
        <v>0</v>
      </c>
      <c r="H181" s="396">
        <v>0</v>
      </c>
      <c r="I181" s="396">
        <v>0</v>
      </c>
      <c r="J181" s="396">
        <v>0</v>
      </c>
      <c r="K181" s="396">
        <v>0</v>
      </c>
      <c r="L181" s="396">
        <v>0</v>
      </c>
      <c r="M181" s="396">
        <v>0</v>
      </c>
      <c r="N181" s="396">
        <v>0</v>
      </c>
      <c r="O181" s="462">
        <v>0</v>
      </c>
      <c r="P181" s="390">
        <v>0</v>
      </c>
      <c r="Q181" s="402">
        <v>102</v>
      </c>
      <c r="R181" s="402">
        <v>58</v>
      </c>
      <c r="S181" s="703" t="s">
        <v>213</v>
      </c>
      <c r="T181" s="707" t="s">
        <v>264</v>
      </c>
      <c r="U181" s="396">
        <v>0</v>
      </c>
      <c r="V181" s="396">
        <v>0</v>
      </c>
      <c r="W181" s="396">
        <v>0</v>
      </c>
      <c r="X181" s="396">
        <v>0</v>
      </c>
      <c r="Y181" s="396">
        <v>0</v>
      </c>
      <c r="Z181" s="396">
        <v>0</v>
      </c>
      <c r="AA181" s="396">
        <v>0</v>
      </c>
      <c r="AB181" s="396">
        <v>0</v>
      </c>
      <c r="AC181" s="390">
        <v>0</v>
      </c>
      <c r="AD181" s="390">
        <v>0</v>
      </c>
      <c r="AE181" s="390">
        <v>0</v>
      </c>
      <c r="AF181" s="390">
        <v>0</v>
      </c>
      <c r="AG181" s="390">
        <v>0</v>
      </c>
      <c r="AH181" s="390">
        <v>0</v>
      </c>
      <c r="AI181" s="391">
        <v>0</v>
      </c>
      <c r="AJ181" s="391">
        <v>0</v>
      </c>
      <c r="AK181" s="703" t="s">
        <v>213</v>
      </c>
      <c r="AL181" s="703" t="s">
        <v>264</v>
      </c>
      <c r="AM181" s="390">
        <v>2</v>
      </c>
      <c r="AN181" s="390">
        <v>0</v>
      </c>
      <c r="AO181" s="390">
        <v>0</v>
      </c>
      <c r="AP181" s="390">
        <v>0</v>
      </c>
      <c r="AQ181" s="390">
        <v>0</v>
      </c>
      <c r="AR181" s="390">
        <v>0</v>
      </c>
      <c r="AS181" s="390">
        <v>0</v>
      </c>
      <c r="AT181" s="390">
        <v>2</v>
      </c>
      <c r="AU181" s="390">
        <v>0</v>
      </c>
      <c r="AV181" s="390">
        <v>2</v>
      </c>
      <c r="AW181" s="390">
        <v>2</v>
      </c>
      <c r="AX181" s="390">
        <v>16</v>
      </c>
      <c r="AY181" s="390">
        <v>1</v>
      </c>
      <c r="AZ181" s="390">
        <v>2</v>
      </c>
      <c r="BA181" s="390">
        <v>2</v>
      </c>
      <c r="BB181" s="390">
        <v>0</v>
      </c>
    </row>
    <row r="182" spans="1:54" s="49" customFormat="1" ht="15" customHeight="1">
      <c r="A182" s="703" t="s">
        <v>213</v>
      </c>
      <c r="B182" s="703" t="s">
        <v>215</v>
      </c>
      <c r="C182" s="396">
        <v>0</v>
      </c>
      <c r="D182" s="396">
        <v>0</v>
      </c>
      <c r="E182" s="396">
        <v>0</v>
      </c>
      <c r="F182" s="396">
        <v>0</v>
      </c>
      <c r="G182" s="396">
        <v>0</v>
      </c>
      <c r="H182" s="396">
        <v>0</v>
      </c>
      <c r="I182" s="396">
        <v>0</v>
      </c>
      <c r="J182" s="396">
        <v>0</v>
      </c>
      <c r="K182" s="396">
        <v>0</v>
      </c>
      <c r="L182" s="396">
        <v>0</v>
      </c>
      <c r="M182" s="396">
        <v>0</v>
      </c>
      <c r="N182" s="396">
        <v>0</v>
      </c>
      <c r="O182" s="462">
        <v>0</v>
      </c>
      <c r="P182" s="390">
        <v>0</v>
      </c>
      <c r="Q182" s="402">
        <v>0</v>
      </c>
      <c r="R182" s="402">
        <v>0</v>
      </c>
      <c r="S182" s="703" t="s">
        <v>213</v>
      </c>
      <c r="T182" s="707" t="s">
        <v>215</v>
      </c>
      <c r="U182" s="396">
        <v>0</v>
      </c>
      <c r="V182" s="396">
        <v>0</v>
      </c>
      <c r="W182" s="396">
        <v>0</v>
      </c>
      <c r="X182" s="396">
        <v>0</v>
      </c>
      <c r="Y182" s="396">
        <v>0</v>
      </c>
      <c r="Z182" s="396">
        <v>0</v>
      </c>
      <c r="AA182" s="396">
        <v>0</v>
      </c>
      <c r="AB182" s="396">
        <v>0</v>
      </c>
      <c r="AC182" s="390">
        <v>0</v>
      </c>
      <c r="AD182" s="390">
        <v>0</v>
      </c>
      <c r="AE182" s="390">
        <v>0</v>
      </c>
      <c r="AF182" s="390">
        <v>0</v>
      </c>
      <c r="AG182" s="390">
        <v>0</v>
      </c>
      <c r="AH182" s="390">
        <v>0</v>
      </c>
      <c r="AI182" s="391">
        <v>0</v>
      </c>
      <c r="AJ182" s="391">
        <v>0</v>
      </c>
      <c r="AK182" s="703" t="s">
        <v>213</v>
      </c>
      <c r="AL182" s="703" t="s">
        <v>215</v>
      </c>
      <c r="AM182" s="390">
        <v>0</v>
      </c>
      <c r="AN182" s="390">
        <v>0</v>
      </c>
      <c r="AO182" s="390">
        <v>0</v>
      </c>
      <c r="AP182" s="390">
        <v>0</v>
      </c>
      <c r="AQ182" s="390">
        <v>0</v>
      </c>
      <c r="AR182" s="390">
        <v>0</v>
      </c>
      <c r="AS182" s="390">
        <v>0</v>
      </c>
      <c r="AT182" s="390">
        <v>0</v>
      </c>
      <c r="AU182" s="390">
        <v>0</v>
      </c>
      <c r="AV182" s="390">
        <v>0</v>
      </c>
      <c r="AW182" s="390">
        <v>0</v>
      </c>
      <c r="AX182" s="390">
        <v>0</v>
      </c>
      <c r="AY182" s="390">
        <v>0</v>
      </c>
      <c r="AZ182" s="390">
        <v>0</v>
      </c>
      <c r="BA182" s="390">
        <v>0</v>
      </c>
      <c r="BB182" s="390">
        <v>0</v>
      </c>
    </row>
    <row r="183" spans="1:54" s="49" customFormat="1" ht="15" customHeight="1">
      <c r="A183" s="703" t="s">
        <v>213</v>
      </c>
      <c r="B183" s="703" t="s">
        <v>216</v>
      </c>
      <c r="C183" s="396">
        <v>0</v>
      </c>
      <c r="D183" s="396">
        <v>0</v>
      </c>
      <c r="E183" s="396">
        <v>0</v>
      </c>
      <c r="F183" s="396">
        <v>0</v>
      </c>
      <c r="G183" s="396">
        <v>0</v>
      </c>
      <c r="H183" s="396">
        <v>0</v>
      </c>
      <c r="I183" s="396">
        <v>0</v>
      </c>
      <c r="J183" s="396">
        <v>0</v>
      </c>
      <c r="K183" s="396">
        <v>0</v>
      </c>
      <c r="L183" s="396">
        <v>0</v>
      </c>
      <c r="M183" s="396">
        <v>0</v>
      </c>
      <c r="N183" s="396">
        <v>0</v>
      </c>
      <c r="O183" s="462">
        <v>0</v>
      </c>
      <c r="P183" s="390">
        <v>0</v>
      </c>
      <c r="Q183" s="402">
        <v>0</v>
      </c>
      <c r="R183" s="402">
        <v>0</v>
      </c>
      <c r="S183" s="703" t="s">
        <v>213</v>
      </c>
      <c r="T183" s="707" t="s">
        <v>216</v>
      </c>
      <c r="U183" s="396">
        <v>0</v>
      </c>
      <c r="V183" s="396">
        <v>0</v>
      </c>
      <c r="W183" s="396">
        <v>0</v>
      </c>
      <c r="X183" s="396">
        <v>0</v>
      </c>
      <c r="Y183" s="396">
        <v>0</v>
      </c>
      <c r="Z183" s="396">
        <v>0</v>
      </c>
      <c r="AA183" s="396">
        <v>0</v>
      </c>
      <c r="AB183" s="396">
        <v>0</v>
      </c>
      <c r="AC183" s="390">
        <v>0</v>
      </c>
      <c r="AD183" s="390">
        <v>0</v>
      </c>
      <c r="AE183" s="390">
        <v>0</v>
      </c>
      <c r="AF183" s="390">
        <v>0</v>
      </c>
      <c r="AG183" s="390">
        <v>0</v>
      </c>
      <c r="AH183" s="390">
        <v>0</v>
      </c>
      <c r="AI183" s="391">
        <v>0</v>
      </c>
      <c r="AJ183" s="391">
        <v>0</v>
      </c>
      <c r="AK183" s="703" t="s">
        <v>213</v>
      </c>
      <c r="AL183" s="703" t="s">
        <v>216</v>
      </c>
      <c r="AM183" s="390">
        <v>0</v>
      </c>
      <c r="AN183" s="390">
        <v>0</v>
      </c>
      <c r="AO183" s="390">
        <v>0</v>
      </c>
      <c r="AP183" s="390">
        <v>0</v>
      </c>
      <c r="AQ183" s="390">
        <v>0</v>
      </c>
      <c r="AR183" s="390">
        <v>0</v>
      </c>
      <c r="AS183" s="390">
        <v>0</v>
      </c>
      <c r="AT183" s="390">
        <v>0</v>
      </c>
      <c r="AU183" s="390">
        <v>0</v>
      </c>
      <c r="AV183" s="390">
        <v>0</v>
      </c>
      <c r="AW183" s="390">
        <v>0</v>
      </c>
      <c r="AX183" s="390">
        <v>0</v>
      </c>
      <c r="AY183" s="390">
        <v>0</v>
      </c>
      <c r="AZ183" s="390">
        <v>0</v>
      </c>
      <c r="BA183" s="390">
        <v>0</v>
      </c>
      <c r="BB183" s="390">
        <v>0</v>
      </c>
    </row>
    <row r="184" spans="1:54" s="49" customFormat="1" ht="15" customHeight="1">
      <c r="A184" s="703" t="s">
        <v>213</v>
      </c>
      <c r="B184" s="703" t="s">
        <v>217</v>
      </c>
      <c r="C184" s="396">
        <v>958</v>
      </c>
      <c r="D184" s="396">
        <v>536</v>
      </c>
      <c r="E184" s="396">
        <v>333</v>
      </c>
      <c r="F184" s="396">
        <v>208</v>
      </c>
      <c r="G184" s="396">
        <v>28</v>
      </c>
      <c r="H184" s="396">
        <v>9</v>
      </c>
      <c r="I184" s="396">
        <v>335</v>
      </c>
      <c r="J184" s="396">
        <v>174</v>
      </c>
      <c r="K184" s="396">
        <v>749</v>
      </c>
      <c r="L184" s="396">
        <v>426</v>
      </c>
      <c r="M184" s="396">
        <v>76</v>
      </c>
      <c r="N184" s="396">
        <v>25</v>
      </c>
      <c r="O184" s="462">
        <v>359</v>
      </c>
      <c r="P184" s="390">
        <v>137</v>
      </c>
      <c r="Q184" s="402">
        <v>2838</v>
      </c>
      <c r="R184" s="402">
        <v>1515</v>
      </c>
      <c r="S184" s="703" t="s">
        <v>213</v>
      </c>
      <c r="T184" s="707" t="s">
        <v>217</v>
      </c>
      <c r="U184" s="396">
        <v>26</v>
      </c>
      <c r="V184" s="396">
        <v>19</v>
      </c>
      <c r="W184" s="396">
        <v>8</v>
      </c>
      <c r="X184" s="396">
        <v>6</v>
      </c>
      <c r="Y184" s="396">
        <v>0</v>
      </c>
      <c r="Z184" s="396">
        <v>0</v>
      </c>
      <c r="AA184" s="396">
        <v>10</v>
      </c>
      <c r="AB184" s="396">
        <v>6</v>
      </c>
      <c r="AC184" s="390">
        <v>148</v>
      </c>
      <c r="AD184" s="390">
        <v>99</v>
      </c>
      <c r="AE184" s="390">
        <v>16</v>
      </c>
      <c r="AF184" s="390">
        <v>9</v>
      </c>
      <c r="AG184" s="390">
        <v>80</v>
      </c>
      <c r="AH184" s="390">
        <v>28</v>
      </c>
      <c r="AI184" s="391">
        <v>288</v>
      </c>
      <c r="AJ184" s="391">
        <v>167</v>
      </c>
      <c r="AK184" s="703" t="s">
        <v>213</v>
      </c>
      <c r="AL184" s="703" t="s">
        <v>217</v>
      </c>
      <c r="AM184" s="390">
        <v>14</v>
      </c>
      <c r="AN184" s="390">
        <v>7</v>
      </c>
      <c r="AO184" s="390">
        <v>1</v>
      </c>
      <c r="AP184" s="390">
        <v>7</v>
      </c>
      <c r="AQ184" s="390">
        <v>13</v>
      </c>
      <c r="AR184" s="390">
        <v>3</v>
      </c>
      <c r="AS184" s="390">
        <v>10</v>
      </c>
      <c r="AT184" s="390">
        <v>55</v>
      </c>
      <c r="AU184" s="390">
        <v>52</v>
      </c>
      <c r="AV184" s="390">
        <v>2</v>
      </c>
      <c r="AW184" s="390">
        <v>54</v>
      </c>
      <c r="AX184" s="390">
        <v>138</v>
      </c>
      <c r="AY184" s="390">
        <v>8</v>
      </c>
      <c r="AZ184" s="390">
        <v>9</v>
      </c>
      <c r="BA184" s="390">
        <v>7</v>
      </c>
      <c r="BB184" s="390">
        <v>2</v>
      </c>
    </row>
    <row r="185" spans="1:54" s="49" customFormat="1" ht="15" customHeight="1">
      <c r="A185" s="703" t="s">
        <v>213</v>
      </c>
      <c r="B185" s="703" t="s">
        <v>219</v>
      </c>
      <c r="C185" s="396">
        <v>0</v>
      </c>
      <c r="D185" s="396">
        <v>0</v>
      </c>
      <c r="E185" s="396">
        <v>0</v>
      </c>
      <c r="F185" s="396">
        <v>0</v>
      </c>
      <c r="G185" s="396">
        <v>0</v>
      </c>
      <c r="H185" s="396">
        <v>0</v>
      </c>
      <c r="I185" s="396">
        <v>0</v>
      </c>
      <c r="J185" s="396">
        <v>0</v>
      </c>
      <c r="K185" s="396">
        <v>0</v>
      </c>
      <c r="L185" s="396">
        <v>0</v>
      </c>
      <c r="M185" s="396">
        <v>0</v>
      </c>
      <c r="N185" s="396">
        <v>0</v>
      </c>
      <c r="O185" s="462">
        <v>0</v>
      </c>
      <c r="P185" s="390">
        <v>0</v>
      </c>
      <c r="Q185" s="402">
        <v>0</v>
      </c>
      <c r="R185" s="402">
        <v>0</v>
      </c>
      <c r="S185" s="703" t="s">
        <v>213</v>
      </c>
      <c r="T185" s="707" t="s">
        <v>219</v>
      </c>
      <c r="U185" s="396">
        <v>0</v>
      </c>
      <c r="V185" s="396">
        <v>0</v>
      </c>
      <c r="W185" s="396">
        <v>0</v>
      </c>
      <c r="X185" s="396">
        <v>0</v>
      </c>
      <c r="Y185" s="396">
        <v>0</v>
      </c>
      <c r="Z185" s="396">
        <v>0</v>
      </c>
      <c r="AA185" s="396">
        <v>0</v>
      </c>
      <c r="AB185" s="396">
        <v>0</v>
      </c>
      <c r="AC185" s="390">
        <v>0</v>
      </c>
      <c r="AD185" s="390">
        <v>0</v>
      </c>
      <c r="AE185" s="390">
        <v>0</v>
      </c>
      <c r="AF185" s="390">
        <v>0</v>
      </c>
      <c r="AG185" s="390">
        <v>0</v>
      </c>
      <c r="AH185" s="390">
        <v>0</v>
      </c>
      <c r="AI185" s="391">
        <v>0</v>
      </c>
      <c r="AJ185" s="391">
        <v>0</v>
      </c>
      <c r="AK185" s="703" t="s">
        <v>213</v>
      </c>
      <c r="AL185" s="703" t="s">
        <v>219</v>
      </c>
      <c r="AM185" s="390">
        <v>0</v>
      </c>
      <c r="AN185" s="390">
        <v>0</v>
      </c>
      <c r="AO185" s="390">
        <v>0</v>
      </c>
      <c r="AP185" s="390">
        <v>0</v>
      </c>
      <c r="AQ185" s="390">
        <v>0</v>
      </c>
      <c r="AR185" s="390">
        <v>0</v>
      </c>
      <c r="AS185" s="390">
        <v>0</v>
      </c>
      <c r="AT185" s="390">
        <v>0</v>
      </c>
      <c r="AU185" s="390">
        <v>0</v>
      </c>
      <c r="AV185" s="390">
        <v>0</v>
      </c>
      <c r="AW185" s="390">
        <v>0</v>
      </c>
      <c r="AX185" s="390">
        <v>0</v>
      </c>
      <c r="AY185" s="390">
        <v>0</v>
      </c>
      <c r="AZ185" s="390">
        <v>0</v>
      </c>
      <c r="BA185" s="390">
        <v>0</v>
      </c>
      <c r="BB185" s="390">
        <v>0</v>
      </c>
    </row>
    <row r="186" spans="1:54" ht="10.5" customHeight="1">
      <c r="A186" s="83"/>
      <c r="B186" s="392"/>
      <c r="C186" s="392"/>
      <c r="D186" s="392"/>
      <c r="E186" s="392"/>
      <c r="F186" s="392"/>
      <c r="G186" s="392"/>
      <c r="H186" s="392"/>
      <c r="I186" s="392"/>
      <c r="J186" s="392"/>
      <c r="K186" s="392"/>
      <c r="L186" s="392"/>
      <c r="M186" s="392"/>
      <c r="N186" s="392"/>
      <c r="O186" s="84"/>
      <c r="P186" s="392"/>
      <c r="Q186" s="393"/>
      <c r="R186" s="393"/>
      <c r="S186" s="83"/>
      <c r="T186" s="392"/>
      <c r="U186" s="392"/>
      <c r="V186" s="392"/>
      <c r="W186" s="392"/>
      <c r="X186" s="392"/>
      <c r="Y186" s="392"/>
      <c r="Z186" s="392"/>
      <c r="AA186" s="392"/>
      <c r="AB186" s="392"/>
      <c r="AC186" s="83"/>
      <c r="AD186" s="392"/>
      <c r="AE186" s="392"/>
      <c r="AF186" s="392"/>
      <c r="AG186" s="392"/>
      <c r="AH186" s="392"/>
      <c r="AI186" s="393"/>
      <c r="AJ186" s="393"/>
      <c r="AK186" s="83"/>
      <c r="AL186" s="257"/>
      <c r="AM186" s="392"/>
      <c r="AN186" s="392"/>
      <c r="AO186" s="392"/>
      <c r="AP186" s="392"/>
      <c r="AQ186" s="392"/>
      <c r="AR186" s="392"/>
      <c r="AS186" s="392"/>
      <c r="AT186" s="392"/>
      <c r="AU186" s="392"/>
      <c r="AV186" s="392"/>
      <c r="AW186" s="392"/>
      <c r="AX186" s="220"/>
      <c r="AY186" s="220"/>
      <c r="AZ186" s="83"/>
      <c r="BA186" s="83"/>
      <c r="BB186" s="83"/>
    </row>
    <row r="187" spans="1:54">
      <c r="A187" s="224"/>
      <c r="B187" s="406"/>
      <c r="C187" s="406"/>
      <c r="D187" s="406"/>
      <c r="E187" s="406"/>
      <c r="F187" s="406"/>
      <c r="G187" s="406"/>
      <c r="H187" s="406"/>
      <c r="I187" s="406"/>
      <c r="J187" s="406"/>
      <c r="K187" s="406"/>
      <c r="L187" s="406"/>
      <c r="M187" s="406"/>
      <c r="N187" s="406"/>
      <c r="O187" s="224"/>
      <c r="P187" s="406"/>
      <c r="Q187" s="407"/>
      <c r="R187" s="407"/>
      <c r="S187" s="224"/>
      <c r="T187" s="49"/>
      <c r="U187" s="49"/>
      <c r="V187" s="49"/>
      <c r="W187" s="49"/>
      <c r="X187" s="49"/>
      <c r="Y187" s="49"/>
      <c r="Z187" s="49"/>
      <c r="AA187" s="49"/>
      <c r="AB187" s="49"/>
      <c r="AC187" s="80"/>
      <c r="AD187" s="49"/>
      <c r="AE187" s="49"/>
      <c r="AF187" s="49"/>
      <c r="AG187" s="49"/>
      <c r="AH187" s="49"/>
      <c r="AI187" s="424"/>
      <c r="AJ187" s="424"/>
      <c r="AK187" s="224"/>
      <c r="AL187" s="48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226"/>
      <c r="AY187" s="226"/>
    </row>
    <row r="188" spans="1:54">
      <c r="A188" s="201" t="s">
        <v>542</v>
      </c>
      <c r="B188" s="866"/>
      <c r="C188" s="227"/>
      <c r="D188" s="227"/>
      <c r="E188" s="227"/>
      <c r="F188" s="227"/>
      <c r="G188" s="227"/>
      <c r="H188" s="227"/>
      <c r="I188" s="227"/>
      <c r="J188" s="227"/>
      <c r="K188" s="227"/>
      <c r="L188" s="227"/>
      <c r="M188" s="227"/>
      <c r="N188" s="227"/>
      <c r="O188" s="201"/>
      <c r="P188" s="228"/>
      <c r="Q188" s="228"/>
      <c r="R188" s="228"/>
      <c r="S188" s="201" t="s">
        <v>39</v>
      </c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210"/>
      <c r="AI188" s="210"/>
      <c r="AJ188" s="43"/>
      <c r="AK188" s="43" t="s">
        <v>626</v>
      </c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211"/>
      <c r="AX188" s="211"/>
      <c r="AY188" s="43"/>
      <c r="AZ188" s="43"/>
      <c r="BA188" s="43"/>
      <c r="BB188" s="43"/>
    </row>
    <row r="189" spans="1:54">
      <c r="A189" s="201" t="s">
        <v>111</v>
      </c>
      <c r="B189" s="866"/>
      <c r="C189" s="227"/>
      <c r="D189" s="227"/>
      <c r="E189" s="227"/>
      <c r="F189" s="227"/>
      <c r="G189" s="227"/>
      <c r="H189" s="227"/>
      <c r="I189" s="227"/>
      <c r="J189" s="227"/>
      <c r="K189" s="227"/>
      <c r="L189" s="227"/>
      <c r="M189" s="227"/>
      <c r="N189" s="227"/>
      <c r="O189" s="201"/>
      <c r="P189" s="228"/>
      <c r="Q189" s="228"/>
      <c r="R189" s="228"/>
      <c r="S189" s="201" t="s">
        <v>111</v>
      </c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210"/>
      <c r="AI189" s="210"/>
      <c r="AJ189" s="43"/>
      <c r="AK189" s="43" t="s">
        <v>622</v>
      </c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211"/>
      <c r="AX189" s="211"/>
      <c r="AY189" s="43"/>
      <c r="AZ189" s="43"/>
      <c r="BA189" s="43"/>
      <c r="BB189" s="43"/>
    </row>
    <row r="190" spans="1:54">
      <c r="A190" s="201" t="s">
        <v>281</v>
      </c>
      <c r="B190" s="866"/>
      <c r="C190" s="227"/>
      <c r="D190" s="227"/>
      <c r="E190" s="227"/>
      <c r="F190" s="227"/>
      <c r="G190" s="227"/>
      <c r="H190" s="227"/>
      <c r="I190" s="227"/>
      <c r="J190" s="227"/>
      <c r="K190" s="227"/>
      <c r="L190" s="227"/>
      <c r="M190" s="227"/>
      <c r="N190" s="227"/>
      <c r="O190" s="201"/>
      <c r="P190" s="228"/>
      <c r="Q190" s="228"/>
      <c r="R190" s="228"/>
      <c r="S190" s="201" t="s">
        <v>281</v>
      </c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210"/>
      <c r="AI190" s="210"/>
      <c r="AJ190" s="43"/>
      <c r="AK190" s="43" t="s">
        <v>281</v>
      </c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211"/>
      <c r="AX190" s="211"/>
      <c r="AY190" s="43"/>
      <c r="AZ190" s="43"/>
      <c r="BA190" s="43"/>
      <c r="BB190" s="43"/>
    </row>
    <row r="191" spans="1:54">
      <c r="A191" s="80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80"/>
      <c r="P191" s="49"/>
      <c r="Q191" s="424"/>
      <c r="R191" s="424"/>
      <c r="S191" s="80"/>
      <c r="T191" s="139"/>
      <c r="U191" s="49"/>
      <c r="V191" s="49"/>
      <c r="W191" s="49"/>
      <c r="X191" s="49"/>
      <c r="Y191" s="49"/>
      <c r="Z191" s="49"/>
      <c r="AA191" s="49"/>
      <c r="AB191" s="49"/>
      <c r="AC191" s="80"/>
      <c r="AD191" s="49"/>
      <c r="AE191" s="49"/>
      <c r="AF191" s="49"/>
      <c r="AG191" s="49"/>
      <c r="AH191" s="49"/>
      <c r="AI191" s="424"/>
      <c r="AJ191" s="424"/>
      <c r="AK191" s="80"/>
      <c r="AL191" s="13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226"/>
      <c r="AY191" s="226"/>
      <c r="AZ191" s="80"/>
      <c r="BA191" s="80"/>
      <c r="BB191" s="80"/>
    </row>
    <row r="192" spans="1:54" s="49" customFormat="1">
      <c r="A192" s="425" t="s">
        <v>220</v>
      </c>
      <c r="O192" s="425" t="s">
        <v>349</v>
      </c>
      <c r="Q192" s="424"/>
      <c r="R192" s="424"/>
      <c r="S192" s="425" t="s">
        <v>220</v>
      </c>
      <c r="T192" s="139"/>
      <c r="AG192" s="425" t="s">
        <v>349</v>
      </c>
      <c r="AI192" s="424"/>
      <c r="AJ192" s="424"/>
      <c r="AK192" s="425" t="s">
        <v>220</v>
      </c>
      <c r="AL192" s="425"/>
      <c r="AX192" s="460"/>
      <c r="AY192" s="460"/>
    </row>
    <row r="193" spans="1:54">
      <c r="A193" s="80"/>
      <c r="B193" s="425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229"/>
      <c r="P193" s="49"/>
      <c r="Q193" s="424"/>
      <c r="R193" s="424"/>
      <c r="S193" s="80"/>
      <c r="T193" s="425"/>
      <c r="U193" s="49"/>
      <c r="V193" s="49"/>
      <c r="W193" s="49"/>
      <c r="X193" s="49"/>
      <c r="Y193" s="49"/>
      <c r="Z193" s="49"/>
      <c r="AA193" s="49"/>
      <c r="AB193" s="49"/>
      <c r="AC193" s="80"/>
      <c r="AD193" s="49"/>
      <c r="AE193" s="49"/>
      <c r="AF193" s="49"/>
      <c r="AG193" s="425"/>
      <c r="AH193" s="49"/>
      <c r="AI193" s="424"/>
      <c r="AJ193" s="424"/>
      <c r="AK193" s="80"/>
      <c r="AL193" s="425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230"/>
      <c r="AY193" s="230"/>
      <c r="AZ193" s="80"/>
      <c r="BA193" s="80"/>
      <c r="BB193" s="80"/>
    </row>
    <row r="194" spans="1:54" s="126" customFormat="1" ht="18" customHeight="1">
      <c r="A194" s="50"/>
      <c r="B194" s="143"/>
      <c r="C194" s="69" t="s">
        <v>96</v>
      </c>
      <c r="D194" s="69"/>
      <c r="E194" s="69" t="s">
        <v>97</v>
      </c>
      <c r="F194" s="69"/>
      <c r="G194" s="69" t="s">
        <v>98</v>
      </c>
      <c r="H194" s="69"/>
      <c r="I194" s="69" t="s">
        <v>99</v>
      </c>
      <c r="J194" s="69"/>
      <c r="K194" s="69" t="s">
        <v>100</v>
      </c>
      <c r="L194" s="69"/>
      <c r="M194" s="69" t="s">
        <v>101</v>
      </c>
      <c r="N194" s="69"/>
      <c r="O194" s="222" t="s">
        <v>102</v>
      </c>
      <c r="P194" s="143"/>
      <c r="Q194" s="148" t="s">
        <v>57</v>
      </c>
      <c r="R194" s="148"/>
      <c r="S194" s="50"/>
      <c r="T194" s="143"/>
      <c r="U194" s="143" t="s">
        <v>96</v>
      </c>
      <c r="V194" s="143"/>
      <c r="W194" s="143" t="s">
        <v>97</v>
      </c>
      <c r="X194" s="143"/>
      <c r="Y194" s="143" t="s">
        <v>98</v>
      </c>
      <c r="Z194" s="143"/>
      <c r="AA194" s="143" t="s">
        <v>99</v>
      </c>
      <c r="AB194" s="143"/>
      <c r="AC194" s="222" t="s">
        <v>100</v>
      </c>
      <c r="AD194" s="143"/>
      <c r="AE194" s="69" t="s">
        <v>101</v>
      </c>
      <c r="AF194" s="69"/>
      <c r="AG194" s="69" t="s">
        <v>102</v>
      </c>
      <c r="AH194" s="69"/>
      <c r="AI194" s="419" t="s">
        <v>57</v>
      </c>
      <c r="AJ194" s="419"/>
      <c r="AK194" s="50"/>
      <c r="AL194" s="69"/>
      <c r="AM194" s="951" t="s">
        <v>103</v>
      </c>
      <c r="AN194" s="952"/>
      <c r="AO194" s="952"/>
      <c r="AP194" s="952"/>
      <c r="AQ194" s="952"/>
      <c r="AR194" s="952"/>
      <c r="AS194" s="952"/>
      <c r="AT194" s="953"/>
      <c r="AU194" s="25" t="s">
        <v>70</v>
      </c>
      <c r="AV194" s="27"/>
      <c r="AW194" s="539"/>
      <c r="AX194" s="13" t="s">
        <v>350</v>
      </c>
      <c r="AY194" s="15"/>
      <c r="AZ194" s="14" t="s">
        <v>72</v>
      </c>
      <c r="BA194" s="14"/>
      <c r="BB194" s="15"/>
    </row>
    <row r="195" spans="1:54" s="509" customFormat="1" ht="23.25" customHeight="1">
      <c r="A195" s="163" t="s">
        <v>113</v>
      </c>
      <c r="B195" s="163" t="s">
        <v>114</v>
      </c>
      <c r="C195" s="426" t="s">
        <v>282</v>
      </c>
      <c r="D195" s="426" t="s">
        <v>269</v>
      </c>
      <c r="E195" s="426" t="s">
        <v>282</v>
      </c>
      <c r="F195" s="426" t="s">
        <v>269</v>
      </c>
      <c r="G195" s="426" t="s">
        <v>282</v>
      </c>
      <c r="H195" s="426" t="s">
        <v>269</v>
      </c>
      <c r="I195" s="426" t="s">
        <v>282</v>
      </c>
      <c r="J195" s="426" t="s">
        <v>269</v>
      </c>
      <c r="K195" s="426" t="s">
        <v>282</v>
      </c>
      <c r="L195" s="426" t="s">
        <v>269</v>
      </c>
      <c r="M195" s="426" t="s">
        <v>282</v>
      </c>
      <c r="N195" s="426" t="s">
        <v>269</v>
      </c>
      <c r="O195" s="182" t="s">
        <v>282</v>
      </c>
      <c r="P195" s="182" t="s">
        <v>269</v>
      </c>
      <c r="Q195" s="128" t="s">
        <v>282</v>
      </c>
      <c r="R195" s="128" t="s">
        <v>269</v>
      </c>
      <c r="S195" s="163" t="s">
        <v>113</v>
      </c>
      <c r="T195" s="163" t="s">
        <v>114</v>
      </c>
      <c r="U195" s="128" t="s">
        <v>282</v>
      </c>
      <c r="V195" s="128" t="s">
        <v>269</v>
      </c>
      <c r="W195" s="128" t="s">
        <v>282</v>
      </c>
      <c r="X195" s="128" t="s">
        <v>269</v>
      </c>
      <c r="Y195" s="128" t="s">
        <v>282</v>
      </c>
      <c r="Z195" s="128" t="s">
        <v>269</v>
      </c>
      <c r="AA195" s="128" t="s">
        <v>282</v>
      </c>
      <c r="AB195" s="128" t="s">
        <v>269</v>
      </c>
      <c r="AC195" s="182" t="s">
        <v>282</v>
      </c>
      <c r="AD195" s="182" t="s">
        <v>269</v>
      </c>
      <c r="AE195" s="420" t="s">
        <v>282</v>
      </c>
      <c r="AF195" s="420" t="s">
        <v>269</v>
      </c>
      <c r="AG195" s="420" t="s">
        <v>282</v>
      </c>
      <c r="AH195" s="420" t="s">
        <v>269</v>
      </c>
      <c r="AI195" s="420" t="s">
        <v>282</v>
      </c>
      <c r="AJ195" s="420" t="s">
        <v>269</v>
      </c>
      <c r="AK195" s="163" t="s">
        <v>113</v>
      </c>
      <c r="AL195" s="427" t="s">
        <v>114</v>
      </c>
      <c r="AM195" s="540" t="s">
        <v>96</v>
      </c>
      <c r="AN195" s="541" t="s">
        <v>104</v>
      </c>
      <c r="AO195" s="541" t="s">
        <v>105</v>
      </c>
      <c r="AP195" s="541" t="s">
        <v>106</v>
      </c>
      <c r="AQ195" s="541" t="s">
        <v>107</v>
      </c>
      <c r="AR195" s="541" t="s">
        <v>108</v>
      </c>
      <c r="AS195" s="541" t="s">
        <v>109</v>
      </c>
      <c r="AT195" s="128" t="s">
        <v>110</v>
      </c>
      <c r="AU195" s="31" t="s">
        <v>73</v>
      </c>
      <c r="AV195" s="30" t="s">
        <v>74</v>
      </c>
      <c r="AW195" s="30" t="s">
        <v>75</v>
      </c>
      <c r="AX195" s="172" t="s">
        <v>79</v>
      </c>
      <c r="AY195" s="35" t="s">
        <v>80</v>
      </c>
      <c r="AZ195" s="181" t="s">
        <v>81</v>
      </c>
      <c r="BA195" s="37" t="s">
        <v>82</v>
      </c>
      <c r="BB195" s="181" t="s">
        <v>83</v>
      </c>
    </row>
    <row r="196" spans="1:54">
      <c r="A196" s="67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67"/>
      <c r="P196" s="70"/>
      <c r="Q196" s="401"/>
      <c r="R196" s="401"/>
      <c r="S196" s="67"/>
      <c r="T196" s="70"/>
      <c r="U196" s="70"/>
      <c r="V196" s="70"/>
      <c r="W196" s="70"/>
      <c r="X196" s="70"/>
      <c r="Y196" s="70"/>
      <c r="Z196" s="70"/>
      <c r="AA196" s="70"/>
      <c r="AB196" s="70"/>
      <c r="AC196" s="67"/>
      <c r="AD196" s="70"/>
      <c r="AE196" s="70"/>
      <c r="AF196" s="70"/>
      <c r="AG196" s="70"/>
      <c r="AH196" s="70"/>
      <c r="AI196" s="401"/>
      <c r="AJ196" s="401"/>
      <c r="AK196" s="67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217"/>
      <c r="AY196" s="217"/>
      <c r="AZ196" s="67"/>
      <c r="BA196" s="67"/>
      <c r="BB196" s="67"/>
    </row>
    <row r="197" spans="1:54" s="78" customFormat="1">
      <c r="A197" s="76"/>
      <c r="B197" s="401" t="s">
        <v>58</v>
      </c>
      <c r="C197" s="401">
        <f t="shared" ref="C197:R197" si="107">SUM(C199:C219)</f>
        <v>1536</v>
      </c>
      <c r="D197" s="401">
        <f t="shared" si="107"/>
        <v>833</v>
      </c>
      <c r="E197" s="401">
        <f t="shared" si="107"/>
        <v>449</v>
      </c>
      <c r="F197" s="401">
        <f t="shared" si="107"/>
        <v>300</v>
      </c>
      <c r="G197" s="401">
        <f t="shared" si="107"/>
        <v>60</v>
      </c>
      <c r="H197" s="401">
        <f t="shared" si="107"/>
        <v>20</v>
      </c>
      <c r="I197" s="401">
        <f t="shared" si="107"/>
        <v>446</v>
      </c>
      <c r="J197" s="401">
        <f t="shared" si="107"/>
        <v>201</v>
      </c>
      <c r="K197" s="401">
        <f t="shared" si="107"/>
        <v>634</v>
      </c>
      <c r="L197" s="401">
        <f t="shared" si="107"/>
        <v>386</v>
      </c>
      <c r="M197" s="401">
        <f t="shared" si="107"/>
        <v>0</v>
      </c>
      <c r="N197" s="401">
        <f t="shared" si="107"/>
        <v>0</v>
      </c>
      <c r="O197" s="76">
        <f t="shared" si="107"/>
        <v>256</v>
      </c>
      <c r="P197" s="401">
        <f t="shared" si="107"/>
        <v>115</v>
      </c>
      <c r="Q197" s="401">
        <f t="shared" si="107"/>
        <v>3381</v>
      </c>
      <c r="R197" s="401">
        <f t="shared" si="107"/>
        <v>1855</v>
      </c>
      <c r="S197" s="76"/>
      <c r="T197" s="401" t="s">
        <v>58</v>
      </c>
      <c r="U197" s="401">
        <f t="shared" ref="U197:AJ197" si="108">SUM(U199:U219)</f>
        <v>60</v>
      </c>
      <c r="V197" s="401">
        <f t="shared" si="108"/>
        <v>29</v>
      </c>
      <c r="W197" s="401">
        <f t="shared" si="108"/>
        <v>16</v>
      </c>
      <c r="X197" s="401">
        <f t="shared" si="108"/>
        <v>6</v>
      </c>
      <c r="Y197" s="401">
        <f t="shared" si="108"/>
        <v>1</v>
      </c>
      <c r="Z197" s="401">
        <f t="shared" si="108"/>
        <v>0</v>
      </c>
      <c r="AA197" s="401">
        <f t="shared" si="108"/>
        <v>9</v>
      </c>
      <c r="AB197" s="401">
        <f t="shared" si="108"/>
        <v>1</v>
      </c>
      <c r="AC197" s="76">
        <f t="shared" si="108"/>
        <v>81</v>
      </c>
      <c r="AD197" s="401">
        <f t="shared" si="108"/>
        <v>55</v>
      </c>
      <c r="AE197" s="401">
        <f t="shared" si="108"/>
        <v>0</v>
      </c>
      <c r="AF197" s="401">
        <f t="shared" si="108"/>
        <v>0</v>
      </c>
      <c r="AG197" s="401">
        <f t="shared" si="108"/>
        <v>33</v>
      </c>
      <c r="AH197" s="401">
        <f t="shared" si="108"/>
        <v>11</v>
      </c>
      <c r="AI197" s="401">
        <f t="shared" si="108"/>
        <v>200</v>
      </c>
      <c r="AJ197" s="401">
        <f t="shared" si="108"/>
        <v>102</v>
      </c>
      <c r="AK197" s="76"/>
      <c r="AL197" s="401" t="s">
        <v>58</v>
      </c>
      <c r="AM197" s="401">
        <f t="shared" ref="AM197:BB197" si="109">SUM(AM199:AM219)</f>
        <v>29</v>
      </c>
      <c r="AN197" s="401">
        <f t="shared" si="109"/>
        <v>12</v>
      </c>
      <c r="AO197" s="401">
        <f t="shared" si="109"/>
        <v>2</v>
      </c>
      <c r="AP197" s="401">
        <f t="shared" si="109"/>
        <v>10</v>
      </c>
      <c r="AQ197" s="401">
        <f t="shared" si="109"/>
        <v>15</v>
      </c>
      <c r="AR197" s="401">
        <f t="shared" si="109"/>
        <v>0</v>
      </c>
      <c r="AS197" s="401">
        <f t="shared" si="109"/>
        <v>8</v>
      </c>
      <c r="AT197" s="401">
        <f t="shared" si="109"/>
        <v>76</v>
      </c>
      <c r="AU197" s="401">
        <f t="shared" si="109"/>
        <v>74</v>
      </c>
      <c r="AV197" s="401">
        <f t="shared" si="109"/>
        <v>3</v>
      </c>
      <c r="AW197" s="401">
        <f t="shared" si="109"/>
        <v>77</v>
      </c>
      <c r="AX197" s="76">
        <f t="shared" si="109"/>
        <v>191</v>
      </c>
      <c r="AY197" s="76">
        <f t="shared" si="109"/>
        <v>30</v>
      </c>
      <c r="AZ197" s="76">
        <f t="shared" si="109"/>
        <v>17</v>
      </c>
      <c r="BA197" s="76">
        <f t="shared" si="109"/>
        <v>16</v>
      </c>
      <c r="BB197" s="76">
        <f t="shared" si="109"/>
        <v>1</v>
      </c>
    </row>
    <row r="198" spans="1:54">
      <c r="A198" s="67"/>
      <c r="B198" s="70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70"/>
      <c r="Q198" s="76"/>
      <c r="R198" s="76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70"/>
      <c r="AE198" s="67"/>
      <c r="AF198" s="67"/>
      <c r="AG198" s="67"/>
      <c r="AH198" s="67"/>
      <c r="AI198" s="76">
        <f>+U198+W198+Y198+AA198+AC198+AE198+AG198</f>
        <v>0</v>
      </c>
      <c r="AJ198" s="76">
        <f>+V198+X198+Z198+AB198+AD198+AF198+AH198</f>
        <v>0</v>
      </c>
      <c r="AK198" s="67"/>
      <c r="AL198" s="67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70"/>
      <c r="AX198" s="217"/>
      <c r="AY198" s="217"/>
      <c r="AZ198" s="67"/>
      <c r="BA198" s="67"/>
      <c r="BB198" s="67"/>
    </row>
    <row r="199" spans="1:54" s="49" customFormat="1" ht="15" customHeight="1">
      <c r="A199" s="703" t="s">
        <v>221</v>
      </c>
      <c r="B199" s="703" t="s">
        <v>222</v>
      </c>
      <c r="C199" s="390">
        <v>0</v>
      </c>
      <c r="D199" s="390">
        <v>0</v>
      </c>
      <c r="E199" s="390">
        <v>0</v>
      </c>
      <c r="F199" s="390">
        <v>0</v>
      </c>
      <c r="G199" s="390">
        <v>0</v>
      </c>
      <c r="H199" s="390">
        <v>0</v>
      </c>
      <c r="I199" s="390">
        <v>0</v>
      </c>
      <c r="J199" s="390">
        <v>0</v>
      </c>
      <c r="K199" s="390">
        <v>0</v>
      </c>
      <c r="L199" s="390">
        <v>0</v>
      </c>
      <c r="M199" s="390">
        <v>0</v>
      </c>
      <c r="N199" s="390">
        <v>0</v>
      </c>
      <c r="O199" s="390">
        <v>0</v>
      </c>
      <c r="P199" s="390">
        <v>0</v>
      </c>
      <c r="Q199" s="391">
        <v>0</v>
      </c>
      <c r="R199" s="391">
        <v>0</v>
      </c>
      <c r="S199" s="703" t="s">
        <v>221</v>
      </c>
      <c r="T199" s="703" t="s">
        <v>222</v>
      </c>
      <c r="U199" s="390">
        <v>0</v>
      </c>
      <c r="V199" s="390">
        <v>0</v>
      </c>
      <c r="W199" s="390">
        <v>0</v>
      </c>
      <c r="X199" s="390">
        <v>0</v>
      </c>
      <c r="Y199" s="390">
        <v>0</v>
      </c>
      <c r="Z199" s="390">
        <v>0</v>
      </c>
      <c r="AA199" s="390">
        <v>0</v>
      </c>
      <c r="AB199" s="390">
        <v>0</v>
      </c>
      <c r="AC199" s="390">
        <v>0</v>
      </c>
      <c r="AD199" s="390">
        <v>0</v>
      </c>
      <c r="AE199" s="390">
        <v>0</v>
      </c>
      <c r="AF199" s="390">
        <v>0</v>
      </c>
      <c r="AG199" s="390">
        <v>0</v>
      </c>
      <c r="AH199" s="390">
        <v>0</v>
      </c>
      <c r="AI199" s="391">
        <v>0</v>
      </c>
      <c r="AJ199" s="391">
        <v>0</v>
      </c>
      <c r="AK199" s="703" t="s">
        <v>221</v>
      </c>
      <c r="AL199" s="703" t="s">
        <v>222</v>
      </c>
      <c r="AM199" s="390">
        <v>0</v>
      </c>
      <c r="AN199" s="390">
        <v>0</v>
      </c>
      <c r="AO199" s="390">
        <v>0</v>
      </c>
      <c r="AP199" s="390">
        <v>0</v>
      </c>
      <c r="AQ199" s="390">
        <v>0</v>
      </c>
      <c r="AR199" s="390">
        <v>0</v>
      </c>
      <c r="AS199" s="390">
        <v>0</v>
      </c>
      <c r="AT199" s="390">
        <v>0</v>
      </c>
      <c r="AU199" s="390">
        <v>0</v>
      </c>
      <c r="AV199" s="390">
        <v>0</v>
      </c>
      <c r="AW199" s="390">
        <v>0</v>
      </c>
      <c r="AX199" s="390">
        <v>0</v>
      </c>
      <c r="AY199" s="390">
        <v>0</v>
      </c>
      <c r="AZ199" s="390">
        <v>0</v>
      </c>
      <c r="BA199" s="390">
        <v>0</v>
      </c>
      <c r="BB199" s="390">
        <v>0</v>
      </c>
    </row>
    <row r="200" spans="1:54" s="49" customFormat="1" ht="15" customHeight="1">
      <c r="A200" s="703" t="s">
        <v>221</v>
      </c>
      <c r="B200" s="703" t="s">
        <v>223</v>
      </c>
      <c r="C200" s="390">
        <v>0</v>
      </c>
      <c r="D200" s="390">
        <v>0</v>
      </c>
      <c r="E200" s="390">
        <v>0</v>
      </c>
      <c r="F200" s="390">
        <v>0</v>
      </c>
      <c r="G200" s="390">
        <v>0</v>
      </c>
      <c r="H200" s="390">
        <v>0</v>
      </c>
      <c r="I200" s="390">
        <v>0</v>
      </c>
      <c r="J200" s="390">
        <v>0</v>
      </c>
      <c r="K200" s="390">
        <v>0</v>
      </c>
      <c r="L200" s="390">
        <v>0</v>
      </c>
      <c r="M200" s="390">
        <v>0</v>
      </c>
      <c r="N200" s="390">
        <v>0</v>
      </c>
      <c r="O200" s="390">
        <v>0</v>
      </c>
      <c r="P200" s="390">
        <v>0</v>
      </c>
      <c r="Q200" s="391">
        <v>0</v>
      </c>
      <c r="R200" s="391">
        <v>0</v>
      </c>
      <c r="S200" s="703" t="s">
        <v>221</v>
      </c>
      <c r="T200" s="703" t="s">
        <v>223</v>
      </c>
      <c r="U200" s="390">
        <v>0</v>
      </c>
      <c r="V200" s="390">
        <v>0</v>
      </c>
      <c r="W200" s="390">
        <v>0</v>
      </c>
      <c r="X200" s="390">
        <v>0</v>
      </c>
      <c r="Y200" s="390">
        <v>0</v>
      </c>
      <c r="Z200" s="390">
        <v>0</v>
      </c>
      <c r="AA200" s="390">
        <v>0</v>
      </c>
      <c r="AB200" s="390">
        <v>0</v>
      </c>
      <c r="AC200" s="390">
        <v>0</v>
      </c>
      <c r="AD200" s="390">
        <v>0</v>
      </c>
      <c r="AE200" s="390">
        <v>0</v>
      </c>
      <c r="AF200" s="390">
        <v>0</v>
      </c>
      <c r="AG200" s="390">
        <v>0</v>
      </c>
      <c r="AH200" s="390">
        <v>0</v>
      </c>
      <c r="AI200" s="391">
        <v>0</v>
      </c>
      <c r="AJ200" s="391">
        <v>0</v>
      </c>
      <c r="AK200" s="703" t="s">
        <v>221</v>
      </c>
      <c r="AL200" s="703" t="s">
        <v>223</v>
      </c>
      <c r="AM200" s="390">
        <v>0</v>
      </c>
      <c r="AN200" s="390">
        <v>0</v>
      </c>
      <c r="AO200" s="390">
        <v>0</v>
      </c>
      <c r="AP200" s="390">
        <v>0</v>
      </c>
      <c r="AQ200" s="390">
        <v>0</v>
      </c>
      <c r="AR200" s="390">
        <v>0</v>
      </c>
      <c r="AS200" s="390">
        <v>0</v>
      </c>
      <c r="AT200" s="390">
        <v>0</v>
      </c>
      <c r="AU200" s="390">
        <v>0</v>
      </c>
      <c r="AV200" s="390">
        <v>0</v>
      </c>
      <c r="AW200" s="390">
        <v>0</v>
      </c>
      <c r="AX200" s="390">
        <v>0</v>
      </c>
      <c r="AY200" s="390">
        <v>0</v>
      </c>
      <c r="AZ200" s="390">
        <v>0</v>
      </c>
      <c r="BA200" s="390">
        <v>0</v>
      </c>
      <c r="BB200" s="390">
        <v>0</v>
      </c>
    </row>
    <row r="201" spans="1:54" s="49" customFormat="1" ht="15" customHeight="1">
      <c r="A201" s="703" t="s">
        <v>221</v>
      </c>
      <c r="B201" s="703" t="s">
        <v>224</v>
      </c>
      <c r="C201" s="390">
        <v>0</v>
      </c>
      <c r="D201" s="390">
        <v>0</v>
      </c>
      <c r="E201" s="390">
        <v>0</v>
      </c>
      <c r="F201" s="390">
        <v>0</v>
      </c>
      <c r="G201" s="390">
        <v>0</v>
      </c>
      <c r="H201" s="390">
        <v>0</v>
      </c>
      <c r="I201" s="390">
        <v>0</v>
      </c>
      <c r="J201" s="390">
        <v>0</v>
      </c>
      <c r="K201" s="390">
        <v>0</v>
      </c>
      <c r="L201" s="390">
        <v>0</v>
      </c>
      <c r="M201" s="390">
        <v>0</v>
      </c>
      <c r="N201" s="390">
        <v>0</v>
      </c>
      <c r="O201" s="390">
        <v>0</v>
      </c>
      <c r="P201" s="390">
        <v>0</v>
      </c>
      <c r="Q201" s="391">
        <v>0</v>
      </c>
      <c r="R201" s="391">
        <v>0</v>
      </c>
      <c r="S201" s="703" t="s">
        <v>221</v>
      </c>
      <c r="T201" s="703" t="s">
        <v>224</v>
      </c>
      <c r="U201" s="390">
        <v>0</v>
      </c>
      <c r="V201" s="390">
        <v>0</v>
      </c>
      <c r="W201" s="390">
        <v>0</v>
      </c>
      <c r="X201" s="390">
        <v>0</v>
      </c>
      <c r="Y201" s="390">
        <v>0</v>
      </c>
      <c r="Z201" s="390">
        <v>0</v>
      </c>
      <c r="AA201" s="390">
        <v>0</v>
      </c>
      <c r="AB201" s="390">
        <v>0</v>
      </c>
      <c r="AC201" s="390">
        <v>0</v>
      </c>
      <c r="AD201" s="390">
        <v>0</v>
      </c>
      <c r="AE201" s="390">
        <v>0</v>
      </c>
      <c r="AF201" s="390">
        <v>0</v>
      </c>
      <c r="AG201" s="390">
        <v>0</v>
      </c>
      <c r="AH201" s="390">
        <v>0</v>
      </c>
      <c r="AI201" s="391">
        <v>0</v>
      </c>
      <c r="AJ201" s="391">
        <v>0</v>
      </c>
      <c r="AK201" s="703" t="s">
        <v>221</v>
      </c>
      <c r="AL201" s="703" t="s">
        <v>224</v>
      </c>
      <c r="AM201" s="390">
        <v>0</v>
      </c>
      <c r="AN201" s="390">
        <v>0</v>
      </c>
      <c r="AO201" s="390">
        <v>0</v>
      </c>
      <c r="AP201" s="390">
        <v>0</v>
      </c>
      <c r="AQ201" s="390">
        <v>0</v>
      </c>
      <c r="AR201" s="390">
        <v>0</v>
      </c>
      <c r="AS201" s="390">
        <v>0</v>
      </c>
      <c r="AT201" s="390">
        <v>0</v>
      </c>
      <c r="AU201" s="390">
        <v>0</v>
      </c>
      <c r="AV201" s="390">
        <v>0</v>
      </c>
      <c r="AW201" s="390">
        <v>0</v>
      </c>
      <c r="AX201" s="390">
        <v>0</v>
      </c>
      <c r="AY201" s="390">
        <v>0</v>
      </c>
      <c r="AZ201" s="390">
        <v>0</v>
      </c>
      <c r="BA201" s="390">
        <v>0</v>
      </c>
      <c r="BB201" s="390">
        <v>0</v>
      </c>
    </row>
    <row r="202" spans="1:54" s="49" customFormat="1" ht="15" customHeight="1">
      <c r="A202" s="703" t="s">
        <v>221</v>
      </c>
      <c r="B202" s="703" t="s">
        <v>225</v>
      </c>
      <c r="C202" s="390">
        <v>0</v>
      </c>
      <c r="D202" s="390">
        <v>0</v>
      </c>
      <c r="E202" s="390">
        <v>0</v>
      </c>
      <c r="F202" s="390">
        <v>0</v>
      </c>
      <c r="G202" s="390">
        <v>0</v>
      </c>
      <c r="H202" s="390">
        <v>0</v>
      </c>
      <c r="I202" s="390">
        <v>0</v>
      </c>
      <c r="J202" s="390">
        <v>0</v>
      </c>
      <c r="K202" s="390">
        <v>0</v>
      </c>
      <c r="L202" s="390">
        <v>0</v>
      </c>
      <c r="M202" s="390">
        <v>0</v>
      </c>
      <c r="N202" s="390">
        <v>0</v>
      </c>
      <c r="O202" s="390">
        <v>0</v>
      </c>
      <c r="P202" s="390">
        <v>0</v>
      </c>
      <c r="Q202" s="391">
        <v>0</v>
      </c>
      <c r="R202" s="391">
        <v>0</v>
      </c>
      <c r="S202" s="703" t="s">
        <v>221</v>
      </c>
      <c r="T202" s="703" t="s">
        <v>225</v>
      </c>
      <c r="U202" s="390">
        <v>0</v>
      </c>
      <c r="V202" s="390">
        <v>0</v>
      </c>
      <c r="W202" s="390">
        <v>0</v>
      </c>
      <c r="X202" s="390">
        <v>0</v>
      </c>
      <c r="Y202" s="390">
        <v>0</v>
      </c>
      <c r="Z202" s="390">
        <v>0</v>
      </c>
      <c r="AA202" s="390">
        <v>0</v>
      </c>
      <c r="AB202" s="390">
        <v>0</v>
      </c>
      <c r="AC202" s="390">
        <v>0</v>
      </c>
      <c r="AD202" s="390">
        <v>0</v>
      </c>
      <c r="AE202" s="390">
        <v>0</v>
      </c>
      <c r="AF202" s="390">
        <v>0</v>
      </c>
      <c r="AG202" s="390">
        <v>0</v>
      </c>
      <c r="AH202" s="390">
        <v>0</v>
      </c>
      <c r="AI202" s="391">
        <v>0</v>
      </c>
      <c r="AJ202" s="391">
        <v>0</v>
      </c>
      <c r="AK202" s="703" t="s">
        <v>221</v>
      </c>
      <c r="AL202" s="703" t="s">
        <v>225</v>
      </c>
      <c r="AM202" s="390">
        <v>0</v>
      </c>
      <c r="AN202" s="390">
        <v>0</v>
      </c>
      <c r="AO202" s="390">
        <v>0</v>
      </c>
      <c r="AP202" s="390">
        <v>0</v>
      </c>
      <c r="AQ202" s="390">
        <v>0</v>
      </c>
      <c r="AR202" s="390">
        <v>0</v>
      </c>
      <c r="AS202" s="390">
        <v>0</v>
      </c>
      <c r="AT202" s="390">
        <v>0</v>
      </c>
      <c r="AU202" s="390">
        <v>0</v>
      </c>
      <c r="AV202" s="390">
        <v>0</v>
      </c>
      <c r="AW202" s="390">
        <v>0</v>
      </c>
      <c r="AX202" s="390">
        <v>0</v>
      </c>
      <c r="AY202" s="390">
        <v>0</v>
      </c>
      <c r="AZ202" s="390">
        <v>0</v>
      </c>
      <c r="BA202" s="390">
        <v>0</v>
      </c>
      <c r="BB202" s="390">
        <v>0</v>
      </c>
    </row>
    <row r="203" spans="1:54" s="49" customFormat="1" ht="15" customHeight="1">
      <c r="A203" s="703" t="s">
        <v>226</v>
      </c>
      <c r="B203" s="703" t="s">
        <v>227</v>
      </c>
      <c r="C203" s="390">
        <v>102</v>
      </c>
      <c r="D203" s="390">
        <v>41</v>
      </c>
      <c r="E203" s="390">
        <v>32</v>
      </c>
      <c r="F203" s="390">
        <v>10</v>
      </c>
      <c r="G203" s="390">
        <v>0</v>
      </c>
      <c r="H203" s="390">
        <v>0</v>
      </c>
      <c r="I203" s="390">
        <v>37</v>
      </c>
      <c r="J203" s="390">
        <v>16</v>
      </c>
      <c r="K203" s="390">
        <v>82</v>
      </c>
      <c r="L203" s="390">
        <v>28</v>
      </c>
      <c r="M203" s="390">
        <v>0</v>
      </c>
      <c r="N203" s="390">
        <v>0</v>
      </c>
      <c r="O203" s="390">
        <v>0</v>
      </c>
      <c r="P203" s="390">
        <v>0</v>
      </c>
      <c r="Q203" s="391">
        <v>253</v>
      </c>
      <c r="R203" s="391">
        <v>95</v>
      </c>
      <c r="S203" s="703" t="s">
        <v>226</v>
      </c>
      <c r="T203" s="703" t="s">
        <v>227</v>
      </c>
      <c r="U203" s="390">
        <v>0</v>
      </c>
      <c r="V203" s="390">
        <v>0</v>
      </c>
      <c r="W203" s="390">
        <v>0</v>
      </c>
      <c r="X203" s="390">
        <v>0</v>
      </c>
      <c r="Y203" s="390">
        <v>0</v>
      </c>
      <c r="Z203" s="390">
        <v>0</v>
      </c>
      <c r="AA203" s="390">
        <v>0</v>
      </c>
      <c r="AB203" s="390">
        <v>0</v>
      </c>
      <c r="AC203" s="390">
        <v>8</v>
      </c>
      <c r="AD203" s="390">
        <v>4</v>
      </c>
      <c r="AE203" s="390">
        <v>0</v>
      </c>
      <c r="AF203" s="390">
        <v>0</v>
      </c>
      <c r="AG203" s="390">
        <v>0</v>
      </c>
      <c r="AH203" s="390">
        <v>0</v>
      </c>
      <c r="AI203" s="391">
        <v>8</v>
      </c>
      <c r="AJ203" s="391">
        <v>4</v>
      </c>
      <c r="AK203" s="703" t="s">
        <v>226</v>
      </c>
      <c r="AL203" s="703" t="s">
        <v>227</v>
      </c>
      <c r="AM203" s="390">
        <v>2</v>
      </c>
      <c r="AN203" s="390">
        <v>1</v>
      </c>
      <c r="AO203" s="390">
        <v>0</v>
      </c>
      <c r="AP203" s="390">
        <v>1</v>
      </c>
      <c r="AQ203" s="390">
        <v>2</v>
      </c>
      <c r="AR203" s="390">
        <v>0</v>
      </c>
      <c r="AS203" s="390">
        <v>0</v>
      </c>
      <c r="AT203" s="390">
        <v>6</v>
      </c>
      <c r="AU203" s="390">
        <v>6</v>
      </c>
      <c r="AV203" s="390">
        <v>0</v>
      </c>
      <c r="AW203" s="390">
        <v>6</v>
      </c>
      <c r="AX203" s="390">
        <v>19</v>
      </c>
      <c r="AY203" s="390">
        <v>0</v>
      </c>
      <c r="AZ203" s="390">
        <v>2</v>
      </c>
      <c r="BA203" s="390">
        <v>2</v>
      </c>
      <c r="BB203" s="390">
        <v>0</v>
      </c>
    </row>
    <row r="204" spans="1:54" s="49" customFormat="1" ht="15" customHeight="1">
      <c r="A204" s="703" t="s">
        <v>226</v>
      </c>
      <c r="B204" s="703" t="s">
        <v>228</v>
      </c>
      <c r="C204" s="390">
        <v>0</v>
      </c>
      <c r="D204" s="390">
        <v>0</v>
      </c>
      <c r="E204" s="390">
        <v>0</v>
      </c>
      <c r="F204" s="390">
        <v>0</v>
      </c>
      <c r="G204" s="390">
        <v>0</v>
      </c>
      <c r="H204" s="390">
        <v>0</v>
      </c>
      <c r="I204" s="390">
        <v>0</v>
      </c>
      <c r="J204" s="390">
        <v>0</v>
      </c>
      <c r="K204" s="390">
        <v>0</v>
      </c>
      <c r="L204" s="390">
        <v>0</v>
      </c>
      <c r="M204" s="390">
        <v>0</v>
      </c>
      <c r="N204" s="390">
        <v>0</v>
      </c>
      <c r="O204" s="390">
        <v>0</v>
      </c>
      <c r="P204" s="390">
        <v>0</v>
      </c>
      <c r="Q204" s="391">
        <v>0</v>
      </c>
      <c r="R204" s="391">
        <v>0</v>
      </c>
      <c r="S204" s="703" t="s">
        <v>226</v>
      </c>
      <c r="T204" s="703" t="s">
        <v>228</v>
      </c>
      <c r="U204" s="390">
        <v>0</v>
      </c>
      <c r="V204" s="390">
        <v>0</v>
      </c>
      <c r="W204" s="390">
        <v>0</v>
      </c>
      <c r="X204" s="390">
        <v>0</v>
      </c>
      <c r="Y204" s="390">
        <v>0</v>
      </c>
      <c r="Z204" s="390">
        <v>0</v>
      </c>
      <c r="AA204" s="390">
        <v>0</v>
      </c>
      <c r="AB204" s="390">
        <v>0</v>
      </c>
      <c r="AC204" s="390">
        <v>0</v>
      </c>
      <c r="AD204" s="390">
        <v>0</v>
      </c>
      <c r="AE204" s="390">
        <v>0</v>
      </c>
      <c r="AF204" s="390">
        <v>0</v>
      </c>
      <c r="AG204" s="390">
        <v>0</v>
      </c>
      <c r="AH204" s="390">
        <v>0</v>
      </c>
      <c r="AI204" s="391">
        <v>0</v>
      </c>
      <c r="AJ204" s="391">
        <v>0</v>
      </c>
      <c r="AK204" s="703" t="s">
        <v>226</v>
      </c>
      <c r="AL204" s="703" t="s">
        <v>228</v>
      </c>
      <c r="AM204" s="390">
        <v>0</v>
      </c>
      <c r="AN204" s="390">
        <v>0</v>
      </c>
      <c r="AO204" s="390">
        <v>0</v>
      </c>
      <c r="AP204" s="390">
        <v>0</v>
      </c>
      <c r="AQ204" s="390">
        <v>0</v>
      </c>
      <c r="AR204" s="390">
        <v>0</v>
      </c>
      <c r="AS204" s="390">
        <v>0</v>
      </c>
      <c r="AT204" s="390">
        <v>0</v>
      </c>
      <c r="AU204" s="390">
        <v>0</v>
      </c>
      <c r="AV204" s="390">
        <v>0</v>
      </c>
      <c r="AW204" s="390">
        <v>0</v>
      </c>
      <c r="AX204" s="390">
        <v>0</v>
      </c>
      <c r="AY204" s="390">
        <v>0</v>
      </c>
      <c r="AZ204" s="390">
        <v>0</v>
      </c>
      <c r="BA204" s="390">
        <v>0</v>
      </c>
      <c r="BB204" s="390">
        <v>0</v>
      </c>
    </row>
    <row r="205" spans="1:54" s="49" customFormat="1" ht="15" customHeight="1">
      <c r="A205" s="703" t="s">
        <v>226</v>
      </c>
      <c r="B205" s="703" t="s">
        <v>229</v>
      </c>
      <c r="C205" s="390">
        <v>208</v>
      </c>
      <c r="D205" s="390">
        <v>117</v>
      </c>
      <c r="E205" s="390">
        <v>44</v>
      </c>
      <c r="F205" s="390">
        <v>21</v>
      </c>
      <c r="G205" s="390">
        <v>11</v>
      </c>
      <c r="H205" s="390">
        <v>5</v>
      </c>
      <c r="I205" s="390">
        <v>45</v>
      </c>
      <c r="J205" s="390">
        <v>16</v>
      </c>
      <c r="K205" s="390">
        <v>51</v>
      </c>
      <c r="L205" s="390">
        <v>33</v>
      </c>
      <c r="M205" s="390">
        <v>0</v>
      </c>
      <c r="N205" s="390">
        <v>0</v>
      </c>
      <c r="O205" s="462">
        <v>45</v>
      </c>
      <c r="P205" s="390">
        <v>24</v>
      </c>
      <c r="Q205" s="391">
        <v>404</v>
      </c>
      <c r="R205" s="391">
        <v>216</v>
      </c>
      <c r="S205" s="703" t="s">
        <v>226</v>
      </c>
      <c r="T205" s="703" t="s">
        <v>229</v>
      </c>
      <c r="U205" s="390">
        <v>4</v>
      </c>
      <c r="V205" s="390">
        <v>2</v>
      </c>
      <c r="W205" s="390">
        <v>2</v>
      </c>
      <c r="X205" s="390">
        <v>0</v>
      </c>
      <c r="Y205" s="390">
        <v>0</v>
      </c>
      <c r="Z205" s="390">
        <v>0</v>
      </c>
      <c r="AA205" s="390">
        <v>2</v>
      </c>
      <c r="AB205" s="390">
        <v>0</v>
      </c>
      <c r="AC205" s="390">
        <v>4</v>
      </c>
      <c r="AD205" s="390">
        <v>2</v>
      </c>
      <c r="AE205" s="390">
        <v>0</v>
      </c>
      <c r="AF205" s="390">
        <v>0</v>
      </c>
      <c r="AG205" s="390">
        <v>2</v>
      </c>
      <c r="AH205" s="390">
        <v>1</v>
      </c>
      <c r="AI205" s="391">
        <v>14</v>
      </c>
      <c r="AJ205" s="391">
        <v>5</v>
      </c>
      <c r="AK205" s="703" t="s">
        <v>226</v>
      </c>
      <c r="AL205" s="703" t="s">
        <v>229</v>
      </c>
      <c r="AM205" s="390">
        <v>3</v>
      </c>
      <c r="AN205" s="390">
        <v>1</v>
      </c>
      <c r="AO205" s="390">
        <v>0</v>
      </c>
      <c r="AP205" s="390">
        <v>1</v>
      </c>
      <c r="AQ205" s="390">
        <v>1</v>
      </c>
      <c r="AR205" s="390">
        <v>0</v>
      </c>
      <c r="AS205" s="390">
        <v>1</v>
      </c>
      <c r="AT205" s="390">
        <v>7</v>
      </c>
      <c r="AU205" s="390">
        <v>5</v>
      </c>
      <c r="AV205" s="390">
        <v>2</v>
      </c>
      <c r="AW205" s="390">
        <v>7</v>
      </c>
      <c r="AX205" s="390">
        <v>6</v>
      </c>
      <c r="AY205" s="390">
        <v>6</v>
      </c>
      <c r="AZ205" s="390">
        <v>1</v>
      </c>
      <c r="BA205" s="390">
        <v>1</v>
      </c>
      <c r="BB205" s="390">
        <v>0</v>
      </c>
    </row>
    <row r="206" spans="1:54" s="49" customFormat="1" ht="15" customHeight="1">
      <c r="A206" s="703" t="s">
        <v>230</v>
      </c>
      <c r="B206" s="703" t="s">
        <v>231</v>
      </c>
      <c r="C206" s="390">
        <v>0</v>
      </c>
      <c r="D206" s="390">
        <v>0</v>
      </c>
      <c r="E206" s="390">
        <v>0</v>
      </c>
      <c r="F206" s="390">
        <v>0</v>
      </c>
      <c r="G206" s="390">
        <v>0</v>
      </c>
      <c r="H206" s="390">
        <v>0</v>
      </c>
      <c r="I206" s="390">
        <v>0</v>
      </c>
      <c r="J206" s="390">
        <v>0</v>
      </c>
      <c r="K206" s="390">
        <v>0</v>
      </c>
      <c r="L206" s="390">
        <v>0</v>
      </c>
      <c r="M206" s="390">
        <v>0</v>
      </c>
      <c r="N206" s="390">
        <v>0</v>
      </c>
      <c r="O206" s="462">
        <v>0</v>
      </c>
      <c r="P206" s="390">
        <v>0</v>
      </c>
      <c r="Q206" s="391">
        <v>0</v>
      </c>
      <c r="R206" s="391">
        <v>0</v>
      </c>
      <c r="S206" s="703" t="s">
        <v>230</v>
      </c>
      <c r="T206" s="703" t="s">
        <v>231</v>
      </c>
      <c r="U206" s="390">
        <v>0</v>
      </c>
      <c r="V206" s="390">
        <v>0</v>
      </c>
      <c r="W206" s="390">
        <v>0</v>
      </c>
      <c r="X206" s="390">
        <v>0</v>
      </c>
      <c r="Y206" s="390">
        <v>0</v>
      </c>
      <c r="Z206" s="390">
        <v>0</v>
      </c>
      <c r="AA206" s="390">
        <v>0</v>
      </c>
      <c r="AB206" s="390">
        <v>0</v>
      </c>
      <c r="AC206" s="390">
        <v>0</v>
      </c>
      <c r="AD206" s="390">
        <v>0</v>
      </c>
      <c r="AE206" s="390">
        <v>0</v>
      </c>
      <c r="AF206" s="390">
        <v>0</v>
      </c>
      <c r="AG206" s="390">
        <v>0</v>
      </c>
      <c r="AH206" s="390">
        <v>0</v>
      </c>
      <c r="AI206" s="391">
        <v>0</v>
      </c>
      <c r="AJ206" s="391">
        <v>0</v>
      </c>
      <c r="AK206" s="703" t="s">
        <v>230</v>
      </c>
      <c r="AL206" s="703" t="s">
        <v>231</v>
      </c>
      <c r="AM206" s="390">
        <v>0</v>
      </c>
      <c r="AN206" s="390">
        <v>0</v>
      </c>
      <c r="AO206" s="390">
        <v>0</v>
      </c>
      <c r="AP206" s="390">
        <v>0</v>
      </c>
      <c r="AQ206" s="390">
        <v>0</v>
      </c>
      <c r="AR206" s="390">
        <v>0</v>
      </c>
      <c r="AS206" s="390">
        <v>0</v>
      </c>
      <c r="AT206" s="390">
        <v>0</v>
      </c>
      <c r="AU206" s="390">
        <v>0</v>
      </c>
      <c r="AV206" s="390">
        <v>0</v>
      </c>
      <c r="AW206" s="390">
        <v>0</v>
      </c>
      <c r="AX206" s="390">
        <v>0</v>
      </c>
      <c r="AY206" s="390">
        <v>0</v>
      </c>
      <c r="AZ206" s="390">
        <v>0</v>
      </c>
      <c r="BA206" s="390">
        <v>0</v>
      </c>
      <c r="BB206" s="390">
        <v>0</v>
      </c>
    </row>
    <row r="207" spans="1:54" s="49" customFormat="1" ht="15" customHeight="1">
      <c r="A207" s="703" t="s">
        <v>230</v>
      </c>
      <c r="B207" s="703" t="s">
        <v>232</v>
      </c>
      <c r="C207" s="390">
        <v>0</v>
      </c>
      <c r="D207" s="390">
        <v>0</v>
      </c>
      <c r="E207" s="390">
        <v>0</v>
      </c>
      <c r="F207" s="390">
        <v>0</v>
      </c>
      <c r="G207" s="390">
        <v>0</v>
      </c>
      <c r="H207" s="390">
        <v>0</v>
      </c>
      <c r="I207" s="390">
        <v>0</v>
      </c>
      <c r="J207" s="390">
        <v>0</v>
      </c>
      <c r="K207" s="390">
        <v>0</v>
      </c>
      <c r="L207" s="390">
        <v>0</v>
      </c>
      <c r="M207" s="390">
        <v>0</v>
      </c>
      <c r="N207" s="390">
        <v>0</v>
      </c>
      <c r="O207" s="462">
        <v>0</v>
      </c>
      <c r="P207" s="390">
        <v>0</v>
      </c>
      <c r="Q207" s="391">
        <v>0</v>
      </c>
      <c r="R207" s="391">
        <v>0</v>
      </c>
      <c r="S207" s="703" t="s">
        <v>230</v>
      </c>
      <c r="T207" s="703" t="s">
        <v>232</v>
      </c>
      <c r="U207" s="390">
        <v>0</v>
      </c>
      <c r="V207" s="390">
        <v>0</v>
      </c>
      <c r="W207" s="390">
        <v>0</v>
      </c>
      <c r="X207" s="390">
        <v>0</v>
      </c>
      <c r="Y207" s="390">
        <v>0</v>
      </c>
      <c r="Z207" s="390">
        <v>0</v>
      </c>
      <c r="AA207" s="390">
        <v>0</v>
      </c>
      <c r="AB207" s="390">
        <v>0</v>
      </c>
      <c r="AC207" s="390">
        <v>0</v>
      </c>
      <c r="AD207" s="390">
        <v>0</v>
      </c>
      <c r="AE207" s="390">
        <v>0</v>
      </c>
      <c r="AF207" s="390">
        <v>0</v>
      </c>
      <c r="AG207" s="390">
        <v>0</v>
      </c>
      <c r="AH207" s="390">
        <v>0</v>
      </c>
      <c r="AI207" s="391">
        <v>0</v>
      </c>
      <c r="AJ207" s="391">
        <v>0</v>
      </c>
      <c r="AK207" s="703" t="s">
        <v>230</v>
      </c>
      <c r="AL207" s="703" t="s">
        <v>232</v>
      </c>
      <c r="AM207" s="390">
        <v>0</v>
      </c>
      <c r="AN207" s="390">
        <v>0</v>
      </c>
      <c r="AO207" s="390">
        <v>0</v>
      </c>
      <c r="AP207" s="390">
        <v>0</v>
      </c>
      <c r="AQ207" s="390">
        <v>0</v>
      </c>
      <c r="AR207" s="390">
        <v>0</v>
      </c>
      <c r="AS207" s="390">
        <v>0</v>
      </c>
      <c r="AT207" s="390">
        <v>0</v>
      </c>
      <c r="AU207" s="390">
        <v>0</v>
      </c>
      <c r="AV207" s="390">
        <v>0</v>
      </c>
      <c r="AW207" s="390">
        <v>0</v>
      </c>
      <c r="AX207" s="390">
        <v>0</v>
      </c>
      <c r="AY207" s="390">
        <v>0</v>
      </c>
      <c r="AZ207" s="390">
        <v>0</v>
      </c>
      <c r="BA207" s="390">
        <v>0</v>
      </c>
      <c r="BB207" s="390">
        <v>0</v>
      </c>
    </row>
    <row r="208" spans="1:54" s="49" customFormat="1" ht="15" customHeight="1">
      <c r="A208" s="703" t="s">
        <v>230</v>
      </c>
      <c r="B208" s="703" t="s">
        <v>234</v>
      </c>
      <c r="C208" s="390">
        <v>0</v>
      </c>
      <c r="D208" s="390">
        <v>0</v>
      </c>
      <c r="E208" s="390">
        <v>0</v>
      </c>
      <c r="F208" s="390">
        <v>0</v>
      </c>
      <c r="G208" s="390">
        <v>0</v>
      </c>
      <c r="H208" s="390">
        <v>0</v>
      </c>
      <c r="I208" s="390">
        <v>0</v>
      </c>
      <c r="J208" s="390">
        <v>0</v>
      </c>
      <c r="K208" s="390">
        <v>0</v>
      </c>
      <c r="L208" s="390">
        <v>0</v>
      </c>
      <c r="M208" s="390">
        <v>0</v>
      </c>
      <c r="N208" s="390">
        <v>0</v>
      </c>
      <c r="O208" s="462">
        <v>0</v>
      </c>
      <c r="P208" s="390">
        <v>0</v>
      </c>
      <c r="Q208" s="391">
        <v>0</v>
      </c>
      <c r="R208" s="391">
        <v>0</v>
      </c>
      <c r="S208" s="703" t="s">
        <v>230</v>
      </c>
      <c r="T208" s="703" t="s">
        <v>234</v>
      </c>
      <c r="U208" s="390">
        <v>0</v>
      </c>
      <c r="V208" s="390">
        <v>0</v>
      </c>
      <c r="W208" s="390">
        <v>0</v>
      </c>
      <c r="X208" s="390">
        <v>0</v>
      </c>
      <c r="Y208" s="390">
        <v>0</v>
      </c>
      <c r="Z208" s="390">
        <v>0</v>
      </c>
      <c r="AA208" s="390">
        <v>0</v>
      </c>
      <c r="AB208" s="390">
        <v>0</v>
      </c>
      <c r="AC208" s="390">
        <v>0</v>
      </c>
      <c r="AD208" s="390">
        <v>0</v>
      </c>
      <c r="AE208" s="390">
        <v>0</v>
      </c>
      <c r="AF208" s="390">
        <v>0</v>
      </c>
      <c r="AG208" s="390">
        <v>0</v>
      </c>
      <c r="AH208" s="390">
        <v>0</v>
      </c>
      <c r="AI208" s="391">
        <v>0</v>
      </c>
      <c r="AJ208" s="391">
        <v>0</v>
      </c>
      <c r="AK208" s="703" t="s">
        <v>230</v>
      </c>
      <c r="AL208" s="703" t="s">
        <v>234</v>
      </c>
      <c r="AM208" s="390">
        <v>0</v>
      </c>
      <c r="AN208" s="390">
        <v>0</v>
      </c>
      <c r="AO208" s="390">
        <v>0</v>
      </c>
      <c r="AP208" s="390">
        <v>0</v>
      </c>
      <c r="AQ208" s="390">
        <v>0</v>
      </c>
      <c r="AR208" s="390">
        <v>0</v>
      </c>
      <c r="AS208" s="390">
        <v>0</v>
      </c>
      <c r="AT208" s="390">
        <v>0</v>
      </c>
      <c r="AU208" s="390">
        <v>0</v>
      </c>
      <c r="AV208" s="390">
        <v>0</v>
      </c>
      <c r="AW208" s="390">
        <v>0</v>
      </c>
      <c r="AX208" s="390">
        <v>0</v>
      </c>
      <c r="AY208" s="390">
        <v>0</v>
      </c>
      <c r="AZ208" s="390">
        <v>0</v>
      </c>
      <c r="BA208" s="390">
        <v>0</v>
      </c>
      <c r="BB208" s="390">
        <v>0</v>
      </c>
    </row>
    <row r="209" spans="1:54" s="49" customFormat="1" ht="15" customHeight="1">
      <c r="A209" s="703" t="s">
        <v>230</v>
      </c>
      <c r="B209" s="707" t="s">
        <v>235</v>
      </c>
      <c r="C209" s="396">
        <v>105</v>
      </c>
      <c r="D209" s="396">
        <v>44</v>
      </c>
      <c r="E209" s="396">
        <v>0</v>
      </c>
      <c r="F209" s="396">
        <v>0</v>
      </c>
      <c r="G209" s="396">
        <v>0</v>
      </c>
      <c r="H209" s="396">
        <v>0</v>
      </c>
      <c r="I209" s="396">
        <v>49</v>
      </c>
      <c r="J209" s="396">
        <v>28</v>
      </c>
      <c r="K209" s="396">
        <v>26</v>
      </c>
      <c r="L209" s="396">
        <v>9</v>
      </c>
      <c r="M209" s="396">
        <v>0</v>
      </c>
      <c r="N209" s="396">
        <v>0</v>
      </c>
      <c r="O209" s="462">
        <v>0</v>
      </c>
      <c r="P209" s="390">
        <v>0</v>
      </c>
      <c r="Q209" s="391">
        <v>180</v>
      </c>
      <c r="R209" s="391">
        <v>81</v>
      </c>
      <c r="S209" s="703" t="s">
        <v>230</v>
      </c>
      <c r="T209" s="703" t="s">
        <v>235</v>
      </c>
      <c r="U209" s="390">
        <v>0</v>
      </c>
      <c r="V209" s="390">
        <v>0</v>
      </c>
      <c r="W209" s="390">
        <v>0</v>
      </c>
      <c r="X209" s="390">
        <v>0</v>
      </c>
      <c r="Y209" s="390">
        <v>0</v>
      </c>
      <c r="Z209" s="390">
        <v>0</v>
      </c>
      <c r="AA209" s="390">
        <v>0</v>
      </c>
      <c r="AB209" s="390">
        <v>0</v>
      </c>
      <c r="AC209" s="390">
        <v>3</v>
      </c>
      <c r="AD209" s="390">
        <v>2</v>
      </c>
      <c r="AE209" s="390">
        <v>0</v>
      </c>
      <c r="AF209" s="390">
        <v>0</v>
      </c>
      <c r="AG209" s="390">
        <v>0</v>
      </c>
      <c r="AH209" s="390">
        <v>0</v>
      </c>
      <c r="AI209" s="391">
        <v>3</v>
      </c>
      <c r="AJ209" s="391">
        <v>2</v>
      </c>
      <c r="AK209" s="703" t="s">
        <v>230</v>
      </c>
      <c r="AL209" s="703" t="s">
        <v>235</v>
      </c>
      <c r="AM209" s="390">
        <v>2</v>
      </c>
      <c r="AN209" s="390">
        <v>0</v>
      </c>
      <c r="AO209" s="390">
        <v>0</v>
      </c>
      <c r="AP209" s="390">
        <v>1</v>
      </c>
      <c r="AQ209" s="390">
        <v>1</v>
      </c>
      <c r="AR209" s="390">
        <v>0</v>
      </c>
      <c r="AS209" s="390">
        <v>0</v>
      </c>
      <c r="AT209" s="390">
        <v>4</v>
      </c>
      <c r="AU209" s="390">
        <v>4</v>
      </c>
      <c r="AV209" s="390">
        <v>0</v>
      </c>
      <c r="AW209" s="390">
        <v>4</v>
      </c>
      <c r="AX209" s="390">
        <v>13</v>
      </c>
      <c r="AY209" s="390">
        <v>0</v>
      </c>
      <c r="AZ209" s="390">
        <v>1</v>
      </c>
      <c r="BA209" s="390">
        <v>1</v>
      </c>
      <c r="BB209" s="390">
        <v>0</v>
      </c>
    </row>
    <row r="210" spans="1:54" s="49" customFormat="1" ht="15" customHeight="1">
      <c r="A210" s="703" t="s">
        <v>230</v>
      </c>
      <c r="B210" s="707" t="s">
        <v>236</v>
      </c>
      <c r="C210" s="396">
        <v>0</v>
      </c>
      <c r="D210" s="396">
        <v>0</v>
      </c>
      <c r="E210" s="396">
        <v>0</v>
      </c>
      <c r="F210" s="396">
        <v>0</v>
      </c>
      <c r="G210" s="396">
        <v>0</v>
      </c>
      <c r="H210" s="396">
        <v>0</v>
      </c>
      <c r="I210" s="396">
        <v>0</v>
      </c>
      <c r="J210" s="396">
        <v>0</v>
      </c>
      <c r="K210" s="396">
        <v>0</v>
      </c>
      <c r="L210" s="396">
        <v>0</v>
      </c>
      <c r="M210" s="396">
        <v>0</v>
      </c>
      <c r="N210" s="396">
        <v>0</v>
      </c>
      <c r="O210" s="462">
        <v>0</v>
      </c>
      <c r="P210" s="390">
        <v>0</v>
      </c>
      <c r="Q210" s="391">
        <v>0</v>
      </c>
      <c r="R210" s="391">
        <v>0</v>
      </c>
      <c r="S210" s="703" t="s">
        <v>230</v>
      </c>
      <c r="T210" s="703" t="s">
        <v>236</v>
      </c>
      <c r="U210" s="390">
        <v>0</v>
      </c>
      <c r="V210" s="390">
        <v>0</v>
      </c>
      <c r="W210" s="390">
        <v>0</v>
      </c>
      <c r="X210" s="390">
        <v>0</v>
      </c>
      <c r="Y210" s="390">
        <v>0</v>
      </c>
      <c r="Z210" s="390">
        <v>0</v>
      </c>
      <c r="AA210" s="390">
        <v>0</v>
      </c>
      <c r="AB210" s="390">
        <v>0</v>
      </c>
      <c r="AC210" s="390">
        <v>0</v>
      </c>
      <c r="AD210" s="390">
        <v>0</v>
      </c>
      <c r="AE210" s="390">
        <v>0</v>
      </c>
      <c r="AF210" s="390">
        <v>0</v>
      </c>
      <c r="AG210" s="390">
        <v>0</v>
      </c>
      <c r="AH210" s="390">
        <v>0</v>
      </c>
      <c r="AI210" s="391">
        <v>0</v>
      </c>
      <c r="AJ210" s="391">
        <v>0</v>
      </c>
      <c r="AK210" s="703" t="s">
        <v>230</v>
      </c>
      <c r="AL210" s="703" t="s">
        <v>236</v>
      </c>
      <c r="AM210" s="390">
        <v>0</v>
      </c>
      <c r="AN210" s="390">
        <v>0</v>
      </c>
      <c r="AO210" s="390">
        <v>0</v>
      </c>
      <c r="AP210" s="390">
        <v>0</v>
      </c>
      <c r="AQ210" s="390">
        <v>0</v>
      </c>
      <c r="AR210" s="390">
        <v>0</v>
      </c>
      <c r="AS210" s="390">
        <v>0</v>
      </c>
      <c r="AT210" s="390">
        <v>0</v>
      </c>
      <c r="AU210" s="390">
        <v>0</v>
      </c>
      <c r="AV210" s="390">
        <v>0</v>
      </c>
      <c r="AW210" s="390">
        <v>0</v>
      </c>
      <c r="AX210" s="390">
        <v>0</v>
      </c>
      <c r="AY210" s="390">
        <v>0</v>
      </c>
      <c r="AZ210" s="390">
        <v>0</v>
      </c>
      <c r="BA210" s="390">
        <v>0</v>
      </c>
      <c r="BB210" s="390">
        <v>0</v>
      </c>
    </row>
    <row r="211" spans="1:54" s="49" customFormat="1" ht="15" customHeight="1">
      <c r="A211" s="703" t="s">
        <v>230</v>
      </c>
      <c r="B211" s="707" t="s">
        <v>237</v>
      </c>
      <c r="C211" s="396">
        <v>0</v>
      </c>
      <c r="D211" s="396">
        <v>0</v>
      </c>
      <c r="E211" s="396">
        <v>0</v>
      </c>
      <c r="F211" s="396">
        <v>0</v>
      </c>
      <c r="G211" s="396">
        <v>0</v>
      </c>
      <c r="H211" s="396">
        <v>0</v>
      </c>
      <c r="I211" s="396">
        <v>0</v>
      </c>
      <c r="J211" s="396">
        <v>0</v>
      </c>
      <c r="K211" s="396">
        <v>0</v>
      </c>
      <c r="L211" s="396">
        <v>0</v>
      </c>
      <c r="M211" s="396">
        <v>0</v>
      </c>
      <c r="N211" s="396">
        <v>0</v>
      </c>
      <c r="O211" s="462">
        <v>0</v>
      </c>
      <c r="P211" s="390">
        <v>0</v>
      </c>
      <c r="Q211" s="402">
        <v>0</v>
      </c>
      <c r="R211" s="402">
        <v>0</v>
      </c>
      <c r="S211" s="703" t="s">
        <v>230</v>
      </c>
      <c r="T211" s="707" t="s">
        <v>237</v>
      </c>
      <c r="U211" s="396">
        <v>0</v>
      </c>
      <c r="V211" s="396">
        <v>0</v>
      </c>
      <c r="W211" s="396">
        <v>0</v>
      </c>
      <c r="X211" s="396">
        <v>0</v>
      </c>
      <c r="Y211" s="396">
        <v>0</v>
      </c>
      <c r="Z211" s="396">
        <v>0</v>
      </c>
      <c r="AA211" s="396">
        <v>0</v>
      </c>
      <c r="AB211" s="396">
        <v>0</v>
      </c>
      <c r="AC211" s="390">
        <v>0</v>
      </c>
      <c r="AD211" s="390">
        <v>0</v>
      </c>
      <c r="AE211" s="390">
        <v>0</v>
      </c>
      <c r="AF211" s="390">
        <v>0</v>
      </c>
      <c r="AG211" s="390">
        <v>0</v>
      </c>
      <c r="AH211" s="390">
        <v>0</v>
      </c>
      <c r="AI211" s="391">
        <v>0</v>
      </c>
      <c r="AJ211" s="391">
        <v>0</v>
      </c>
      <c r="AK211" s="703" t="s">
        <v>230</v>
      </c>
      <c r="AL211" s="703" t="s">
        <v>237</v>
      </c>
      <c r="AM211" s="390">
        <v>0</v>
      </c>
      <c r="AN211" s="390">
        <v>0</v>
      </c>
      <c r="AO211" s="390">
        <v>0</v>
      </c>
      <c r="AP211" s="390">
        <v>0</v>
      </c>
      <c r="AQ211" s="390">
        <v>0</v>
      </c>
      <c r="AR211" s="390">
        <v>0</v>
      </c>
      <c r="AS211" s="390">
        <v>0</v>
      </c>
      <c r="AT211" s="390">
        <v>0</v>
      </c>
      <c r="AU211" s="390">
        <v>0</v>
      </c>
      <c r="AV211" s="390">
        <v>0</v>
      </c>
      <c r="AW211" s="390">
        <v>0</v>
      </c>
      <c r="AX211" s="390">
        <v>0</v>
      </c>
      <c r="AY211" s="390">
        <v>0</v>
      </c>
      <c r="AZ211" s="390">
        <v>0</v>
      </c>
      <c r="BA211" s="390">
        <v>0</v>
      </c>
      <c r="BB211" s="390">
        <v>0</v>
      </c>
    </row>
    <row r="212" spans="1:54" s="49" customFormat="1" ht="15" customHeight="1">
      <c r="A212" s="703" t="s">
        <v>230</v>
      </c>
      <c r="B212" s="707" t="s">
        <v>238</v>
      </c>
      <c r="C212" s="396">
        <v>679</v>
      </c>
      <c r="D212" s="396">
        <v>428</v>
      </c>
      <c r="E212" s="396">
        <v>226</v>
      </c>
      <c r="F212" s="396">
        <v>179</v>
      </c>
      <c r="G212" s="396">
        <v>49</v>
      </c>
      <c r="H212" s="396">
        <v>15</v>
      </c>
      <c r="I212" s="396">
        <v>194</v>
      </c>
      <c r="J212" s="396">
        <v>106</v>
      </c>
      <c r="K212" s="396">
        <v>284</v>
      </c>
      <c r="L212" s="396">
        <v>200</v>
      </c>
      <c r="M212" s="396">
        <v>0</v>
      </c>
      <c r="N212" s="396">
        <v>0</v>
      </c>
      <c r="O212" s="462">
        <v>133</v>
      </c>
      <c r="P212" s="390">
        <v>71</v>
      </c>
      <c r="Q212" s="402">
        <v>1565</v>
      </c>
      <c r="R212" s="402">
        <v>999</v>
      </c>
      <c r="S212" s="703" t="s">
        <v>230</v>
      </c>
      <c r="T212" s="707" t="s">
        <v>238</v>
      </c>
      <c r="U212" s="396">
        <v>39</v>
      </c>
      <c r="V212" s="396">
        <v>23</v>
      </c>
      <c r="W212" s="396">
        <v>6</v>
      </c>
      <c r="X212" s="396">
        <v>3</v>
      </c>
      <c r="Y212" s="396">
        <v>1</v>
      </c>
      <c r="Z212" s="396">
        <v>0</v>
      </c>
      <c r="AA212" s="396">
        <v>5</v>
      </c>
      <c r="AB212" s="396">
        <v>0</v>
      </c>
      <c r="AC212" s="390">
        <v>37</v>
      </c>
      <c r="AD212" s="390">
        <v>31</v>
      </c>
      <c r="AE212" s="390">
        <v>0</v>
      </c>
      <c r="AF212" s="390">
        <v>0</v>
      </c>
      <c r="AG212" s="390">
        <v>18</v>
      </c>
      <c r="AH212" s="390">
        <v>6</v>
      </c>
      <c r="AI212" s="391">
        <v>106</v>
      </c>
      <c r="AJ212" s="391">
        <v>63</v>
      </c>
      <c r="AK212" s="703" t="s">
        <v>230</v>
      </c>
      <c r="AL212" s="703" t="s">
        <v>238</v>
      </c>
      <c r="AM212" s="390">
        <v>13</v>
      </c>
      <c r="AN212" s="390">
        <v>7</v>
      </c>
      <c r="AO212" s="390">
        <v>2</v>
      </c>
      <c r="AP212" s="390">
        <v>4</v>
      </c>
      <c r="AQ212" s="390">
        <v>6</v>
      </c>
      <c r="AR212" s="390">
        <v>0</v>
      </c>
      <c r="AS212" s="390">
        <v>5</v>
      </c>
      <c r="AT212" s="390">
        <v>37</v>
      </c>
      <c r="AU212" s="390">
        <v>37</v>
      </c>
      <c r="AV212" s="390">
        <v>1</v>
      </c>
      <c r="AW212" s="390">
        <v>38</v>
      </c>
      <c r="AX212" s="390">
        <v>118</v>
      </c>
      <c r="AY212" s="390">
        <v>2</v>
      </c>
      <c r="AZ212" s="390">
        <v>7</v>
      </c>
      <c r="BA212" s="390">
        <v>7</v>
      </c>
      <c r="BB212" s="390">
        <v>0</v>
      </c>
    </row>
    <row r="213" spans="1:54" s="49" customFormat="1" ht="15" customHeight="1">
      <c r="A213" s="703" t="s">
        <v>230</v>
      </c>
      <c r="B213" s="707" t="s">
        <v>239</v>
      </c>
      <c r="C213" s="396">
        <v>89</v>
      </c>
      <c r="D213" s="396">
        <v>35</v>
      </c>
      <c r="E213" s="396">
        <v>61</v>
      </c>
      <c r="F213" s="396">
        <v>26</v>
      </c>
      <c r="G213" s="396">
        <v>0</v>
      </c>
      <c r="H213" s="396">
        <v>0</v>
      </c>
      <c r="I213" s="396">
        <v>0</v>
      </c>
      <c r="J213" s="396">
        <v>0</v>
      </c>
      <c r="K213" s="396">
        <v>61</v>
      </c>
      <c r="L213" s="396">
        <v>30</v>
      </c>
      <c r="M213" s="396">
        <v>0</v>
      </c>
      <c r="N213" s="396">
        <v>0</v>
      </c>
      <c r="O213" s="462">
        <v>0</v>
      </c>
      <c r="P213" s="390">
        <v>0</v>
      </c>
      <c r="Q213" s="402">
        <v>211</v>
      </c>
      <c r="R213" s="402">
        <v>91</v>
      </c>
      <c r="S213" s="703" t="s">
        <v>230</v>
      </c>
      <c r="T213" s="707" t="s">
        <v>239</v>
      </c>
      <c r="U213" s="396">
        <v>11</v>
      </c>
      <c r="V213" s="396">
        <v>2</v>
      </c>
      <c r="W213" s="396">
        <v>7</v>
      </c>
      <c r="X213" s="396">
        <v>2</v>
      </c>
      <c r="Y213" s="396">
        <v>0</v>
      </c>
      <c r="Z213" s="396">
        <v>0</v>
      </c>
      <c r="AA213" s="396">
        <v>0</v>
      </c>
      <c r="AB213" s="396">
        <v>0</v>
      </c>
      <c r="AC213" s="390">
        <v>13</v>
      </c>
      <c r="AD213" s="390">
        <v>9</v>
      </c>
      <c r="AE213" s="390">
        <v>0</v>
      </c>
      <c r="AF213" s="390">
        <v>0</v>
      </c>
      <c r="AG213" s="390">
        <v>0</v>
      </c>
      <c r="AH213" s="390">
        <v>0</v>
      </c>
      <c r="AI213" s="391">
        <v>31</v>
      </c>
      <c r="AJ213" s="391">
        <v>13</v>
      </c>
      <c r="AK213" s="703" t="s">
        <v>230</v>
      </c>
      <c r="AL213" s="703" t="s">
        <v>239</v>
      </c>
      <c r="AM213" s="390">
        <v>2</v>
      </c>
      <c r="AN213" s="390">
        <v>1</v>
      </c>
      <c r="AO213" s="390">
        <v>0</v>
      </c>
      <c r="AP213" s="390">
        <v>0</v>
      </c>
      <c r="AQ213" s="390">
        <v>2</v>
      </c>
      <c r="AR213" s="390">
        <v>0</v>
      </c>
      <c r="AS213" s="390">
        <v>0</v>
      </c>
      <c r="AT213" s="390">
        <v>5</v>
      </c>
      <c r="AU213" s="390">
        <v>5</v>
      </c>
      <c r="AV213" s="390">
        <v>0</v>
      </c>
      <c r="AW213" s="390">
        <v>5</v>
      </c>
      <c r="AX213" s="390">
        <v>11</v>
      </c>
      <c r="AY213" s="390">
        <v>0</v>
      </c>
      <c r="AZ213" s="390">
        <v>1</v>
      </c>
      <c r="BA213" s="390">
        <v>1</v>
      </c>
      <c r="BB213" s="390">
        <v>0</v>
      </c>
    </row>
    <row r="214" spans="1:54" s="49" customFormat="1" ht="15" customHeight="1">
      <c r="A214" s="703" t="s">
        <v>240</v>
      </c>
      <c r="B214" s="707" t="s">
        <v>241</v>
      </c>
      <c r="C214" s="396">
        <v>85</v>
      </c>
      <c r="D214" s="396">
        <v>35</v>
      </c>
      <c r="E214" s="396">
        <v>0</v>
      </c>
      <c r="F214" s="396">
        <v>0</v>
      </c>
      <c r="G214" s="396">
        <v>0</v>
      </c>
      <c r="H214" s="396">
        <v>0</v>
      </c>
      <c r="I214" s="396">
        <v>0</v>
      </c>
      <c r="J214" s="396">
        <v>0</v>
      </c>
      <c r="K214" s="396">
        <v>0</v>
      </c>
      <c r="L214" s="396">
        <v>0</v>
      </c>
      <c r="M214" s="396">
        <v>0</v>
      </c>
      <c r="N214" s="396">
        <v>0</v>
      </c>
      <c r="O214" s="462">
        <v>0</v>
      </c>
      <c r="P214" s="390">
        <v>0</v>
      </c>
      <c r="Q214" s="402">
        <v>85</v>
      </c>
      <c r="R214" s="402">
        <v>35</v>
      </c>
      <c r="S214" s="703" t="s">
        <v>240</v>
      </c>
      <c r="T214" s="707" t="s">
        <v>241</v>
      </c>
      <c r="U214" s="396">
        <v>0</v>
      </c>
      <c r="V214" s="396">
        <v>0</v>
      </c>
      <c r="W214" s="396">
        <v>0</v>
      </c>
      <c r="X214" s="396">
        <v>0</v>
      </c>
      <c r="Y214" s="396">
        <v>0</v>
      </c>
      <c r="Z214" s="396">
        <v>0</v>
      </c>
      <c r="AA214" s="396">
        <v>0</v>
      </c>
      <c r="AB214" s="396">
        <v>0</v>
      </c>
      <c r="AC214" s="390">
        <v>0</v>
      </c>
      <c r="AD214" s="390">
        <v>0</v>
      </c>
      <c r="AE214" s="390">
        <v>0</v>
      </c>
      <c r="AF214" s="390">
        <v>0</v>
      </c>
      <c r="AG214" s="390">
        <v>0</v>
      </c>
      <c r="AH214" s="390">
        <v>0</v>
      </c>
      <c r="AI214" s="391">
        <v>0</v>
      </c>
      <c r="AJ214" s="391">
        <v>0</v>
      </c>
      <c r="AK214" s="703" t="s">
        <v>240</v>
      </c>
      <c r="AL214" s="703" t="s">
        <v>241</v>
      </c>
      <c r="AM214" s="390">
        <v>2</v>
      </c>
      <c r="AN214" s="390">
        <v>0</v>
      </c>
      <c r="AO214" s="390">
        <v>0</v>
      </c>
      <c r="AP214" s="390">
        <v>0</v>
      </c>
      <c r="AQ214" s="390">
        <v>0</v>
      </c>
      <c r="AR214" s="390">
        <v>0</v>
      </c>
      <c r="AS214" s="390">
        <v>0</v>
      </c>
      <c r="AT214" s="390">
        <v>2</v>
      </c>
      <c r="AU214" s="390">
        <v>2</v>
      </c>
      <c r="AV214" s="390">
        <v>0</v>
      </c>
      <c r="AW214" s="390">
        <v>2</v>
      </c>
      <c r="AX214" s="390">
        <v>6</v>
      </c>
      <c r="AY214" s="390">
        <v>4</v>
      </c>
      <c r="AZ214" s="390">
        <v>2</v>
      </c>
      <c r="BA214" s="390">
        <v>2</v>
      </c>
      <c r="BB214" s="390">
        <v>0</v>
      </c>
    </row>
    <row r="215" spans="1:54" s="49" customFormat="1" ht="15" customHeight="1">
      <c r="A215" s="703" t="s">
        <v>240</v>
      </c>
      <c r="B215" s="707" t="s">
        <v>242</v>
      </c>
      <c r="C215" s="396">
        <v>0</v>
      </c>
      <c r="D215" s="396">
        <v>0</v>
      </c>
      <c r="E215" s="396">
        <v>0</v>
      </c>
      <c r="F215" s="396">
        <v>0</v>
      </c>
      <c r="G215" s="396">
        <v>0</v>
      </c>
      <c r="H215" s="396">
        <v>0</v>
      </c>
      <c r="I215" s="396">
        <v>0</v>
      </c>
      <c r="J215" s="396">
        <v>0</v>
      </c>
      <c r="K215" s="396">
        <v>0</v>
      </c>
      <c r="L215" s="396">
        <v>0</v>
      </c>
      <c r="M215" s="396">
        <v>0</v>
      </c>
      <c r="N215" s="396">
        <v>0</v>
      </c>
      <c r="O215" s="462">
        <v>0</v>
      </c>
      <c r="P215" s="390">
        <v>0</v>
      </c>
      <c r="Q215" s="402">
        <v>0</v>
      </c>
      <c r="R215" s="402">
        <v>0</v>
      </c>
      <c r="S215" s="703" t="s">
        <v>240</v>
      </c>
      <c r="T215" s="707" t="s">
        <v>242</v>
      </c>
      <c r="U215" s="396">
        <v>0</v>
      </c>
      <c r="V215" s="396">
        <v>0</v>
      </c>
      <c r="W215" s="396">
        <v>0</v>
      </c>
      <c r="X215" s="396">
        <v>0</v>
      </c>
      <c r="Y215" s="396">
        <v>0</v>
      </c>
      <c r="Z215" s="396">
        <v>0</v>
      </c>
      <c r="AA215" s="396">
        <v>0</v>
      </c>
      <c r="AB215" s="396">
        <v>0</v>
      </c>
      <c r="AC215" s="390">
        <v>0</v>
      </c>
      <c r="AD215" s="390">
        <v>0</v>
      </c>
      <c r="AE215" s="390">
        <v>0</v>
      </c>
      <c r="AF215" s="390">
        <v>0</v>
      </c>
      <c r="AG215" s="390">
        <v>0</v>
      </c>
      <c r="AH215" s="390">
        <v>0</v>
      </c>
      <c r="AI215" s="391">
        <v>0</v>
      </c>
      <c r="AJ215" s="391">
        <v>0</v>
      </c>
      <c r="AK215" s="703" t="s">
        <v>240</v>
      </c>
      <c r="AL215" s="703" t="s">
        <v>242</v>
      </c>
      <c r="AM215" s="390">
        <v>0</v>
      </c>
      <c r="AN215" s="390">
        <v>0</v>
      </c>
      <c r="AO215" s="390">
        <v>0</v>
      </c>
      <c r="AP215" s="390">
        <v>0</v>
      </c>
      <c r="AQ215" s="390">
        <v>0</v>
      </c>
      <c r="AR215" s="390">
        <v>0</v>
      </c>
      <c r="AS215" s="390">
        <v>0</v>
      </c>
      <c r="AT215" s="390">
        <v>0</v>
      </c>
      <c r="AU215" s="390">
        <v>0</v>
      </c>
      <c r="AV215" s="390">
        <v>0</v>
      </c>
      <c r="AW215" s="390">
        <v>0</v>
      </c>
      <c r="AX215" s="390">
        <v>0</v>
      </c>
      <c r="AY215" s="390">
        <v>0</v>
      </c>
      <c r="AZ215" s="390">
        <v>0</v>
      </c>
      <c r="BA215" s="390">
        <v>0</v>
      </c>
      <c r="BB215" s="390">
        <v>0</v>
      </c>
    </row>
    <row r="216" spans="1:54" s="49" customFormat="1" ht="15" customHeight="1">
      <c r="A216" s="703" t="s">
        <v>240</v>
      </c>
      <c r="B216" s="707" t="s">
        <v>243</v>
      </c>
      <c r="C216" s="396">
        <v>0</v>
      </c>
      <c r="D216" s="396">
        <v>0</v>
      </c>
      <c r="E216" s="396">
        <v>0</v>
      </c>
      <c r="F216" s="396">
        <v>0</v>
      </c>
      <c r="G216" s="396">
        <v>0</v>
      </c>
      <c r="H216" s="396">
        <v>0</v>
      </c>
      <c r="I216" s="396">
        <v>0</v>
      </c>
      <c r="J216" s="396">
        <v>0</v>
      </c>
      <c r="K216" s="396">
        <v>0</v>
      </c>
      <c r="L216" s="396">
        <v>0</v>
      </c>
      <c r="M216" s="396">
        <v>0</v>
      </c>
      <c r="N216" s="396">
        <v>0</v>
      </c>
      <c r="O216" s="462">
        <v>0</v>
      </c>
      <c r="P216" s="390">
        <v>0</v>
      </c>
      <c r="Q216" s="402">
        <v>0</v>
      </c>
      <c r="R216" s="402">
        <v>0</v>
      </c>
      <c r="S216" s="703" t="s">
        <v>240</v>
      </c>
      <c r="T216" s="707" t="s">
        <v>243</v>
      </c>
      <c r="U216" s="396">
        <v>0</v>
      </c>
      <c r="V216" s="396">
        <v>0</v>
      </c>
      <c r="W216" s="396">
        <v>0</v>
      </c>
      <c r="X216" s="396">
        <v>0</v>
      </c>
      <c r="Y216" s="396">
        <v>0</v>
      </c>
      <c r="Z216" s="396">
        <v>0</v>
      </c>
      <c r="AA216" s="396">
        <v>0</v>
      </c>
      <c r="AB216" s="396">
        <v>0</v>
      </c>
      <c r="AC216" s="390">
        <v>0</v>
      </c>
      <c r="AD216" s="390">
        <v>0</v>
      </c>
      <c r="AE216" s="390">
        <v>0</v>
      </c>
      <c r="AF216" s="390">
        <v>0</v>
      </c>
      <c r="AG216" s="390">
        <v>0</v>
      </c>
      <c r="AH216" s="390">
        <v>0</v>
      </c>
      <c r="AI216" s="391">
        <v>0</v>
      </c>
      <c r="AJ216" s="391">
        <v>0</v>
      </c>
      <c r="AK216" s="703" t="s">
        <v>240</v>
      </c>
      <c r="AL216" s="703" t="s">
        <v>243</v>
      </c>
      <c r="AM216" s="390">
        <v>0</v>
      </c>
      <c r="AN216" s="390">
        <v>0</v>
      </c>
      <c r="AO216" s="390">
        <v>0</v>
      </c>
      <c r="AP216" s="390">
        <v>0</v>
      </c>
      <c r="AQ216" s="390">
        <v>0</v>
      </c>
      <c r="AR216" s="390">
        <v>0</v>
      </c>
      <c r="AS216" s="390">
        <v>0</v>
      </c>
      <c r="AT216" s="390">
        <v>0</v>
      </c>
      <c r="AU216" s="390">
        <v>0</v>
      </c>
      <c r="AV216" s="390">
        <v>0</v>
      </c>
      <c r="AW216" s="390">
        <v>0</v>
      </c>
      <c r="AX216" s="390">
        <v>0</v>
      </c>
      <c r="AY216" s="390">
        <v>0</v>
      </c>
      <c r="AZ216" s="390">
        <v>0</v>
      </c>
      <c r="BA216" s="390">
        <v>0</v>
      </c>
      <c r="BB216" s="390">
        <v>0</v>
      </c>
    </row>
    <row r="217" spans="1:54" s="49" customFormat="1" ht="15" customHeight="1">
      <c r="A217" s="703" t="s">
        <v>240</v>
      </c>
      <c r="B217" s="707" t="s">
        <v>244</v>
      </c>
      <c r="C217" s="396">
        <v>0</v>
      </c>
      <c r="D217" s="396">
        <v>0</v>
      </c>
      <c r="E217" s="396">
        <v>0</v>
      </c>
      <c r="F217" s="396">
        <v>0</v>
      </c>
      <c r="G217" s="396">
        <v>0</v>
      </c>
      <c r="H217" s="396">
        <v>0</v>
      </c>
      <c r="I217" s="396">
        <v>0</v>
      </c>
      <c r="J217" s="396">
        <v>0</v>
      </c>
      <c r="K217" s="396">
        <v>0</v>
      </c>
      <c r="L217" s="396">
        <v>0</v>
      </c>
      <c r="M217" s="396">
        <v>0</v>
      </c>
      <c r="N217" s="396">
        <v>0</v>
      </c>
      <c r="O217" s="462">
        <v>0</v>
      </c>
      <c r="P217" s="390">
        <v>0</v>
      </c>
      <c r="Q217" s="402">
        <v>0</v>
      </c>
      <c r="R217" s="402">
        <v>0</v>
      </c>
      <c r="S217" s="703" t="s">
        <v>240</v>
      </c>
      <c r="T217" s="707" t="s">
        <v>244</v>
      </c>
      <c r="U217" s="396">
        <v>0</v>
      </c>
      <c r="V217" s="396">
        <v>0</v>
      </c>
      <c r="W217" s="396">
        <v>0</v>
      </c>
      <c r="X217" s="396">
        <v>0</v>
      </c>
      <c r="Y217" s="396">
        <v>0</v>
      </c>
      <c r="Z217" s="396">
        <v>0</v>
      </c>
      <c r="AA217" s="396">
        <v>0</v>
      </c>
      <c r="AB217" s="396">
        <v>0</v>
      </c>
      <c r="AC217" s="390">
        <v>0</v>
      </c>
      <c r="AD217" s="390">
        <v>0</v>
      </c>
      <c r="AE217" s="390">
        <v>0</v>
      </c>
      <c r="AF217" s="390">
        <v>0</v>
      </c>
      <c r="AG217" s="390">
        <v>0</v>
      </c>
      <c r="AH217" s="390">
        <v>0</v>
      </c>
      <c r="AI217" s="391">
        <v>0</v>
      </c>
      <c r="AJ217" s="391">
        <v>0</v>
      </c>
      <c r="AK217" s="703" t="s">
        <v>240</v>
      </c>
      <c r="AL217" s="703" t="s">
        <v>244</v>
      </c>
      <c r="AM217" s="390">
        <v>0</v>
      </c>
      <c r="AN217" s="390">
        <v>0</v>
      </c>
      <c r="AO217" s="390">
        <v>0</v>
      </c>
      <c r="AP217" s="390">
        <v>0</v>
      </c>
      <c r="AQ217" s="390">
        <v>0</v>
      </c>
      <c r="AR217" s="390">
        <v>0</v>
      </c>
      <c r="AS217" s="390">
        <v>0</v>
      </c>
      <c r="AT217" s="390">
        <v>0</v>
      </c>
      <c r="AU217" s="390">
        <v>0</v>
      </c>
      <c r="AV217" s="390">
        <v>0</v>
      </c>
      <c r="AW217" s="390">
        <v>0</v>
      </c>
      <c r="AX217" s="390">
        <v>0</v>
      </c>
      <c r="AY217" s="390">
        <v>0</v>
      </c>
      <c r="AZ217" s="390">
        <v>0</v>
      </c>
      <c r="BA217" s="390">
        <v>0</v>
      </c>
      <c r="BB217" s="390">
        <v>0</v>
      </c>
    </row>
    <row r="218" spans="1:54" s="49" customFormat="1" ht="13.5" customHeight="1">
      <c r="A218" s="703" t="s">
        <v>240</v>
      </c>
      <c r="B218" s="707" t="s">
        <v>245</v>
      </c>
      <c r="C218" s="396">
        <v>268</v>
      </c>
      <c r="D218" s="396">
        <v>133</v>
      </c>
      <c r="E218" s="396">
        <v>86</v>
      </c>
      <c r="F218" s="396">
        <v>64</v>
      </c>
      <c r="G218" s="396">
        <v>0</v>
      </c>
      <c r="H218" s="396">
        <v>0</v>
      </c>
      <c r="I218" s="396">
        <v>121</v>
      </c>
      <c r="J218" s="396">
        <v>35</v>
      </c>
      <c r="K218" s="396">
        <v>130</v>
      </c>
      <c r="L218" s="396">
        <v>86</v>
      </c>
      <c r="M218" s="396">
        <v>0</v>
      </c>
      <c r="N218" s="396">
        <v>0</v>
      </c>
      <c r="O218" s="462">
        <v>78</v>
      </c>
      <c r="P218" s="390">
        <v>20</v>
      </c>
      <c r="Q218" s="402">
        <v>683</v>
      </c>
      <c r="R218" s="402">
        <v>338</v>
      </c>
      <c r="S218" s="703" t="s">
        <v>240</v>
      </c>
      <c r="T218" s="707" t="s">
        <v>245</v>
      </c>
      <c r="U218" s="396">
        <v>6</v>
      </c>
      <c r="V218" s="396">
        <v>2</v>
      </c>
      <c r="W218" s="396">
        <v>1</v>
      </c>
      <c r="X218" s="396">
        <v>1</v>
      </c>
      <c r="Y218" s="396">
        <v>0</v>
      </c>
      <c r="Z218" s="396">
        <v>0</v>
      </c>
      <c r="AA218" s="396">
        <v>2</v>
      </c>
      <c r="AB218" s="396">
        <v>1</v>
      </c>
      <c r="AC218" s="390">
        <v>16</v>
      </c>
      <c r="AD218" s="390">
        <v>7</v>
      </c>
      <c r="AE218" s="390">
        <v>0</v>
      </c>
      <c r="AF218" s="390">
        <v>0</v>
      </c>
      <c r="AG218" s="390">
        <v>13</v>
      </c>
      <c r="AH218" s="390">
        <v>4</v>
      </c>
      <c r="AI218" s="391">
        <v>38</v>
      </c>
      <c r="AJ218" s="391">
        <v>15</v>
      </c>
      <c r="AK218" s="703" t="s">
        <v>240</v>
      </c>
      <c r="AL218" s="703" t="s">
        <v>245</v>
      </c>
      <c r="AM218" s="390">
        <v>5</v>
      </c>
      <c r="AN218" s="390">
        <v>2</v>
      </c>
      <c r="AO218" s="390">
        <v>0</v>
      </c>
      <c r="AP218" s="390">
        <v>3</v>
      </c>
      <c r="AQ218" s="390">
        <v>3</v>
      </c>
      <c r="AR218" s="390">
        <v>0</v>
      </c>
      <c r="AS218" s="390">
        <v>2</v>
      </c>
      <c r="AT218" s="390">
        <v>15</v>
      </c>
      <c r="AU218" s="390">
        <v>15</v>
      </c>
      <c r="AV218" s="390">
        <v>0</v>
      </c>
      <c r="AW218" s="390">
        <v>15</v>
      </c>
      <c r="AX218" s="390">
        <v>18</v>
      </c>
      <c r="AY218" s="390">
        <v>18</v>
      </c>
      <c r="AZ218" s="390">
        <v>3</v>
      </c>
      <c r="BA218" s="390">
        <v>2</v>
      </c>
      <c r="BB218" s="390">
        <v>1</v>
      </c>
    </row>
    <row r="219" spans="1:54">
      <c r="A219" s="83"/>
      <c r="B219" s="392"/>
      <c r="C219" s="392"/>
      <c r="D219" s="392"/>
      <c r="E219" s="392"/>
      <c r="F219" s="392"/>
      <c r="G219" s="392"/>
      <c r="H219" s="392"/>
      <c r="I219" s="392"/>
      <c r="J219" s="392"/>
      <c r="K219" s="392"/>
      <c r="L219" s="392"/>
      <c r="M219" s="392"/>
      <c r="N219" s="392"/>
      <c r="O219" s="84"/>
      <c r="P219" s="392"/>
      <c r="Q219" s="393"/>
      <c r="R219" s="393"/>
      <c r="S219" s="83"/>
      <c r="T219" s="392"/>
      <c r="U219" s="392"/>
      <c r="V219" s="392"/>
      <c r="W219" s="392"/>
      <c r="X219" s="392"/>
      <c r="Y219" s="392"/>
      <c r="Z219" s="392"/>
      <c r="AA219" s="392"/>
      <c r="AB219" s="392"/>
      <c r="AC219" s="83"/>
      <c r="AD219" s="392"/>
      <c r="AE219" s="392"/>
      <c r="AF219" s="392"/>
      <c r="AG219" s="392"/>
      <c r="AH219" s="392"/>
      <c r="AI219" s="393"/>
      <c r="AJ219" s="393"/>
      <c r="AK219" s="83"/>
      <c r="AL219" s="392"/>
      <c r="AM219" s="392"/>
      <c r="AN219" s="392"/>
      <c r="AO219" s="392"/>
      <c r="AP219" s="392"/>
      <c r="AQ219" s="392"/>
      <c r="AR219" s="392"/>
      <c r="AS219" s="392"/>
      <c r="AT219" s="392"/>
      <c r="AU219" s="392"/>
      <c r="AV219" s="392"/>
      <c r="AW219" s="392"/>
      <c r="AX219" s="220"/>
      <c r="AY219" s="220"/>
      <c r="AZ219" s="83"/>
      <c r="BA219" s="83"/>
      <c r="BB219" s="83"/>
    </row>
    <row r="220" spans="1:54">
      <c r="A220" s="224"/>
      <c r="B220" s="406"/>
      <c r="C220" s="406"/>
      <c r="D220" s="406"/>
      <c r="E220" s="406"/>
      <c r="F220" s="406"/>
      <c r="G220" s="406"/>
      <c r="H220" s="406"/>
      <c r="I220" s="406"/>
      <c r="J220" s="406"/>
      <c r="K220" s="406"/>
      <c r="L220" s="406"/>
      <c r="M220" s="406"/>
      <c r="N220" s="406"/>
      <c r="P220" s="48"/>
      <c r="Q220" s="403"/>
      <c r="R220" s="403"/>
      <c r="S220" s="224"/>
      <c r="T220" s="48"/>
      <c r="U220" s="48"/>
      <c r="V220" s="48"/>
      <c r="W220" s="48"/>
      <c r="X220" s="48"/>
      <c r="Y220" s="48"/>
      <c r="Z220" s="48"/>
      <c r="AA220" s="48"/>
      <c r="AB220" s="48"/>
      <c r="AD220" s="48"/>
      <c r="AE220" s="48"/>
      <c r="AF220" s="48"/>
      <c r="AG220" s="48"/>
      <c r="AH220" s="48"/>
      <c r="AI220" s="403"/>
      <c r="AJ220" s="403"/>
      <c r="AK220" s="224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</row>
    <row r="221" spans="1:54">
      <c r="A221" s="80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P221" s="48"/>
      <c r="Q221" s="403"/>
      <c r="R221" s="403"/>
      <c r="S221" s="80"/>
      <c r="T221" s="48"/>
      <c r="U221" s="48"/>
      <c r="V221" s="48"/>
      <c r="W221" s="48"/>
      <c r="X221" s="48"/>
      <c r="Y221" s="48"/>
      <c r="Z221" s="48"/>
      <c r="AA221" s="48"/>
      <c r="AB221" s="48"/>
      <c r="AD221" s="48"/>
      <c r="AE221" s="48"/>
      <c r="AF221" s="48"/>
      <c r="AG221" s="48"/>
      <c r="AH221" s="48"/>
      <c r="AI221" s="403"/>
      <c r="AJ221" s="403"/>
      <c r="AK221" s="80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</row>
    <row r="222" spans="1:54">
      <c r="A222" s="80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P222" s="48"/>
      <c r="Q222" s="403"/>
      <c r="R222" s="403"/>
      <c r="S222" s="80"/>
      <c r="T222" s="48"/>
      <c r="U222" s="48"/>
      <c r="V222" s="48"/>
      <c r="W222" s="48"/>
      <c r="X222" s="48"/>
      <c r="Y222" s="48"/>
      <c r="Z222" s="48"/>
      <c r="AA222" s="48"/>
      <c r="AB222" s="48"/>
      <c r="AD222" s="48"/>
      <c r="AE222" s="48"/>
      <c r="AF222" s="48"/>
      <c r="AG222" s="48"/>
      <c r="AH222" s="48"/>
      <c r="AI222" s="403"/>
      <c r="AJ222" s="403"/>
      <c r="AK222" s="80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</row>
    <row r="223" spans="1:54">
      <c r="A223" s="80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P223" s="48"/>
      <c r="Q223" s="403"/>
      <c r="R223" s="403"/>
      <c r="S223" s="80"/>
      <c r="T223" s="48"/>
      <c r="U223" s="48"/>
      <c r="V223" s="48"/>
      <c r="W223" s="48"/>
      <c r="X223" s="48"/>
      <c r="Y223" s="48"/>
      <c r="Z223" s="48"/>
      <c r="AA223" s="48"/>
      <c r="AB223" s="48"/>
      <c r="AD223" s="48"/>
      <c r="AE223" s="48"/>
      <c r="AF223" s="48"/>
      <c r="AG223" s="48"/>
      <c r="AH223" s="48"/>
      <c r="AI223" s="403"/>
      <c r="AJ223" s="403"/>
      <c r="AK223" s="80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</row>
    <row r="224" spans="1:54">
      <c r="A224" s="80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P224" s="48"/>
      <c r="Q224" s="403"/>
      <c r="R224" s="403"/>
      <c r="S224" s="80"/>
      <c r="T224" s="48"/>
      <c r="U224" s="48"/>
      <c r="V224" s="48"/>
      <c r="W224" s="48"/>
      <c r="X224" s="48"/>
      <c r="Y224" s="48"/>
      <c r="Z224" s="48"/>
      <c r="AA224" s="48"/>
      <c r="AB224" s="48"/>
      <c r="AD224" s="48"/>
      <c r="AE224" s="48"/>
      <c r="AF224" s="48"/>
      <c r="AG224" s="48"/>
      <c r="AH224" s="48"/>
      <c r="AI224" s="403"/>
      <c r="AJ224" s="403"/>
      <c r="AK224" s="80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</row>
    <row r="225" spans="1:48">
      <c r="A225" s="80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P225" s="48"/>
      <c r="Q225" s="403"/>
      <c r="R225" s="403"/>
      <c r="S225" s="80"/>
      <c r="T225" s="48"/>
      <c r="U225" s="48"/>
      <c r="V225" s="48"/>
      <c r="W225" s="48"/>
      <c r="X225" s="48"/>
      <c r="Y225" s="48"/>
      <c r="Z225" s="48"/>
      <c r="AA225" s="48"/>
      <c r="AB225" s="48"/>
      <c r="AD225" s="48"/>
      <c r="AE225" s="48"/>
      <c r="AF225" s="48"/>
      <c r="AG225" s="48"/>
      <c r="AH225" s="48"/>
      <c r="AI225" s="403"/>
      <c r="AJ225" s="403"/>
      <c r="AK225" s="80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</row>
    <row r="226" spans="1:48">
      <c r="A226" s="80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P226" s="48"/>
      <c r="Q226" s="403"/>
      <c r="R226" s="403"/>
      <c r="S226" s="80"/>
      <c r="T226" s="48"/>
      <c r="U226" s="48"/>
      <c r="V226" s="48"/>
      <c r="W226" s="48"/>
      <c r="X226" s="48"/>
      <c r="Y226" s="48"/>
      <c r="Z226" s="48"/>
      <c r="AA226" s="48"/>
      <c r="AB226" s="48"/>
      <c r="AD226" s="48"/>
      <c r="AE226" s="48"/>
      <c r="AF226" s="48"/>
      <c r="AG226" s="48"/>
      <c r="AH226" s="48"/>
      <c r="AI226" s="403"/>
      <c r="AJ226" s="403"/>
      <c r="AK226" s="80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</row>
    <row r="227" spans="1:48"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P227" s="48"/>
      <c r="Q227" s="403"/>
      <c r="R227" s="403"/>
      <c r="T227" s="48"/>
      <c r="U227" s="48"/>
      <c r="V227" s="48"/>
      <c r="W227" s="48"/>
      <c r="X227" s="48"/>
      <c r="Y227" s="48"/>
      <c r="Z227" s="48"/>
      <c r="AA227" s="48"/>
      <c r="AB227" s="48"/>
      <c r="AD227" s="48"/>
      <c r="AE227" s="48"/>
      <c r="AF227" s="48"/>
      <c r="AG227" s="48"/>
      <c r="AH227" s="48"/>
      <c r="AI227" s="403"/>
      <c r="AJ227" s="403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</row>
    <row r="228" spans="1:48"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P228" s="48"/>
      <c r="Q228" s="403"/>
      <c r="R228" s="403"/>
      <c r="T228" s="48"/>
      <c r="U228" s="48"/>
      <c r="V228" s="48"/>
      <c r="W228" s="48"/>
      <c r="X228" s="48"/>
      <c r="Y228" s="48"/>
      <c r="Z228" s="48"/>
      <c r="AA228" s="48"/>
      <c r="AB228" s="48"/>
      <c r="AD228" s="48"/>
      <c r="AE228" s="48"/>
      <c r="AF228" s="48"/>
      <c r="AG228" s="48"/>
      <c r="AH228" s="48"/>
      <c r="AI228" s="403"/>
      <c r="AJ228" s="403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</row>
    <row r="229" spans="1:48"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P229" s="48"/>
      <c r="Q229" s="403"/>
      <c r="R229" s="403"/>
      <c r="T229" s="48"/>
      <c r="U229" s="48"/>
      <c r="V229" s="48"/>
      <c r="W229" s="48"/>
      <c r="X229" s="48"/>
      <c r="Y229" s="48"/>
      <c r="Z229" s="48"/>
      <c r="AA229" s="48"/>
      <c r="AB229" s="48"/>
      <c r="AD229" s="48"/>
      <c r="AE229" s="48"/>
      <c r="AF229" s="48"/>
      <c r="AG229" s="48"/>
      <c r="AH229" s="48"/>
      <c r="AI229" s="403"/>
      <c r="AJ229" s="403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</row>
    <row r="230" spans="1:48"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P230" s="48"/>
      <c r="Q230" s="403"/>
      <c r="R230" s="403"/>
      <c r="T230" s="48"/>
      <c r="U230" s="48"/>
      <c r="V230" s="48"/>
      <c r="W230" s="48"/>
      <c r="X230" s="48"/>
      <c r="Y230" s="48"/>
      <c r="Z230" s="48"/>
      <c r="AA230" s="48"/>
      <c r="AB230" s="48"/>
      <c r="AD230" s="48"/>
      <c r="AE230" s="48"/>
      <c r="AF230" s="48"/>
      <c r="AG230" s="48"/>
      <c r="AH230" s="48"/>
      <c r="AI230" s="403"/>
      <c r="AJ230" s="403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</row>
    <row r="231" spans="1:48"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P231" s="48"/>
      <c r="Q231" s="403"/>
      <c r="R231" s="403"/>
      <c r="T231" s="48"/>
      <c r="U231" s="48"/>
      <c r="V231" s="48"/>
      <c r="W231" s="48"/>
      <c r="X231" s="48"/>
      <c r="Y231" s="48"/>
      <c r="Z231" s="48"/>
      <c r="AA231" s="48"/>
      <c r="AB231" s="48"/>
      <c r="AD231" s="48"/>
      <c r="AE231" s="48"/>
      <c r="AF231" s="48"/>
      <c r="AG231" s="48"/>
      <c r="AH231" s="48"/>
      <c r="AI231" s="403"/>
      <c r="AJ231" s="403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</row>
    <row r="232" spans="1:48">
      <c r="AD232" s="48"/>
    </row>
  </sheetData>
  <mergeCells count="8">
    <mergeCell ref="AM4:AT4"/>
    <mergeCell ref="AM194:AT194"/>
    <mergeCell ref="AM137:AT137"/>
    <mergeCell ref="AM18:AT18"/>
    <mergeCell ref="AM84:AT84"/>
    <mergeCell ref="AM105:AT105"/>
    <mergeCell ref="AM52:AT52"/>
    <mergeCell ref="AM165:AT165"/>
  </mergeCells>
  <phoneticPr fontId="0" type="noConversion"/>
  <printOptions horizontalCentered="1"/>
  <pageMargins left="0.78740157480314965" right="0.23622047244094491" top="0.59055118110236227" bottom="0.86614173228346458" header="0.51181102362204722" footer="0.51181102362204722"/>
  <pageSetup paperSize="9" scale="90" orientation="landscape" r:id="rId1"/>
  <headerFooter alignWithMargins="0"/>
  <rowBreaks count="5" manualBreakCount="5">
    <brk id="77" max="16383" man="1"/>
    <brk id="98" max="16383" man="1"/>
    <brk id="130" max="16383" man="1"/>
    <brk id="158" max="16383" man="1"/>
    <brk id="1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synt 1à8</vt:lpstr>
      <vt:lpstr>presco 9à12</vt:lpstr>
      <vt:lpstr>synt 13à21</vt:lpstr>
      <vt:lpstr>Niv1 Pub 22à45 </vt:lpstr>
      <vt:lpstr>Niv2 Pub 46à69</vt:lpstr>
      <vt:lpstr>Niv3 Pub 70à93</vt:lpstr>
      <vt:lpstr>Niv1 Pr 94à117</vt:lpstr>
      <vt:lpstr>Niv2 Pr 117à141</vt:lpstr>
      <vt:lpstr>Niv3 pr 142 à165</vt:lpstr>
      <vt:lpstr>CFP 166à189</vt:lpstr>
      <vt:lpstr>LTP 190à213</vt:lpstr>
      <vt:lpstr>TECH PRIVE &amp; SUP 214-215</vt:lpstr>
      <vt:lpstr>PB+PV PAR CISCO N1</vt:lpstr>
      <vt:lpstr>recap Enseignement techn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2008-02-05T15:13:33Z</cp:lastPrinted>
  <dcterms:created xsi:type="dcterms:W3CDTF">2008-01-17T11:40:38Z</dcterms:created>
  <dcterms:modified xsi:type="dcterms:W3CDTF">2024-03-04T12:04:37Z</dcterms:modified>
</cp:coreProperties>
</file>